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4000" windowHeight="8805" tabRatio="878" firstSheet="1" activeTab="1"/>
  </bookViews>
  <sheets>
    <sheet name="LISTAS" sheetId="14" state="hidden" r:id="rId1"/>
    <sheet name="Resultados PAAC" sheetId="18" r:id="rId2"/>
    <sheet name="Resultados riesgos" sheetId="17" r:id="rId3"/>
    <sheet name="Resultados Comp . pro" sheetId="21" state="hidden" r:id="rId4"/>
    <sheet name="1. MAPA DE RIESGOS " sheetId="1" r:id="rId5"/>
    <sheet name="2. ANTITRAMITES" sheetId="2" r:id="rId6"/>
    <sheet name="3. RENDICION DE CUENTAS" sheetId="15" r:id="rId7"/>
    <sheet name="4. ATENCION AL CIUDADANO" sheetId="16" r:id="rId8"/>
    <sheet name="5. TRANSPARENCIA" sheetId="20" r:id="rId9"/>
    <sheet name="6. INICIATIVAS-A" sheetId="12" r:id="rId10"/>
    <sheet name="7. CODIGO DE INTEGRIDAD-A" sheetId="13" r:id="rId11"/>
  </sheets>
  <externalReferences>
    <externalReference r:id="rId12"/>
    <externalReference r:id="rId13"/>
    <externalReference r:id="rId14"/>
    <externalReference r:id="rId15"/>
  </externalReferences>
  <definedNames>
    <definedName name="_xlnm._FilterDatabase" localSheetId="4" hidden="1">'1. MAPA DE RIESGOS '!$A$4:$Y$57</definedName>
    <definedName name="_xlnm._FilterDatabase" localSheetId="5" hidden="1">'2. ANTITRAMITES'!$A$1:$AL$8</definedName>
    <definedName name="_xlnm._FilterDatabase" localSheetId="6" hidden="1">'3. RENDICION DE CUENTAS'!$A$4:$K$31</definedName>
    <definedName name="_xlnm._FilterDatabase" localSheetId="7" hidden="1">'4. ATENCION AL CIUDADANO'!$A$4:$K$20</definedName>
    <definedName name="_xlnm._FilterDatabase" localSheetId="8" hidden="1">'5. TRANSPARENCIA'!$A$4:$Q$35</definedName>
    <definedName name="_xlnm._FilterDatabase" localSheetId="9" hidden="1">'6. INICIATIVAS-A'!$A$3:$P$11</definedName>
    <definedName name="_xlnm._FilterDatabase" localSheetId="10" hidden="1">'7. CODIGO DE INTEGRIDAD-A'!$A$5:$M$19</definedName>
    <definedName name="_Hlk514259072" localSheetId="1">'Resultados PAAC'!$E$6</definedName>
    <definedName name="Clasificacion" localSheetId="7">#REF!</definedName>
    <definedName name="Clasificacion" localSheetId="8">#REF!</definedName>
    <definedName name="Clasificacion" localSheetId="0">#REF!</definedName>
    <definedName name="Clasificacion">#REF!</definedName>
    <definedName name="DI" localSheetId="7">[1]INFORMACIÓN!#REF!</definedName>
    <definedName name="DI" localSheetId="8">[2]INFORMACIÓN!#REF!</definedName>
    <definedName name="DI" localSheetId="0">[3]INFORMACIÓN!#REF!</definedName>
    <definedName name="DI">[4]INFORMACIÓN!#REF!</definedName>
    <definedName name="lista" localSheetId="8">#REF!</definedName>
    <definedName name="lista" localSheetId="9">#REF!</definedName>
    <definedName name="lista" localSheetId="10">#REF!</definedName>
    <definedName name="lista" localSheetId="0">#REF!</definedName>
    <definedName name="lista">#REF!</definedName>
    <definedName name="Procesos" localSheetId="7">#REF!</definedName>
    <definedName name="Procesos" localSheetId="8">#REF!</definedName>
    <definedName name="Procesos" localSheetId="0">#REF!</definedName>
    <definedName name="Procesos">#REF!</definedName>
    <definedName name="_xlnm.Print_Titles" localSheetId="4">'1. MAPA DE RIESGOS '!$1:$4</definedName>
    <definedName name="_xlnm.Print_Titles" localSheetId="6">'3. RENDICION DE CUENTAS'!$1:$4</definedName>
    <definedName name="_xlnm.Print_Titles" localSheetId="7">'4. ATENCION AL CIUDADANO'!$1:$4</definedName>
    <definedName name="_xlnm.Print_Titles" localSheetId="9">'6. INICIATIVAS-A'!$1:$3</definedName>
    <definedName name="_xlnm.Print_Titles" localSheetId="10">'7. CODIGO DE INTEGRIDAD-A'!$1:$4</definedName>
  </definedNames>
  <calcPr calcId="145621"/>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18" l="1"/>
  <c r="D6" i="18"/>
  <c r="D7" i="18"/>
  <c r="D8" i="18"/>
  <c r="D9" i="18"/>
  <c r="D10" i="18"/>
  <c r="D11" i="18"/>
  <c r="B12" i="18"/>
  <c r="C12" i="18"/>
  <c r="D12" i="18"/>
  <c r="H12" i="21"/>
  <c r="H5" i="21"/>
  <c r="H4" i="21"/>
  <c r="H16" i="21"/>
  <c r="C8" i="21"/>
  <c r="C13" i="21"/>
  <c r="G12" i="21"/>
  <c r="G15" i="21"/>
  <c r="G4" i="21"/>
  <c r="G5" i="21"/>
  <c r="G8" i="21"/>
  <c r="G16" i="21"/>
  <c r="E19" i="21" l="1"/>
  <c r="F17" i="21"/>
  <c r="F16" i="21"/>
  <c r="F12" i="21"/>
  <c r="F14" i="21"/>
  <c r="F11" i="21"/>
  <c r="F6" i="21"/>
  <c r="F5" i="21"/>
  <c r="F4" i="21"/>
  <c r="E14" i="21"/>
  <c r="E11" i="21"/>
  <c r="E16" i="21"/>
  <c r="E5" i="21"/>
  <c r="D19" i="21"/>
  <c r="D13" i="21"/>
  <c r="D11" i="21"/>
  <c r="D10" i="21"/>
  <c r="D9" i="21"/>
  <c r="D8" i="21"/>
  <c r="D7" i="21"/>
  <c r="D5" i="21"/>
  <c r="D4" i="21"/>
  <c r="Y43" i="1" l="1"/>
  <c r="W39" i="1" l="1"/>
  <c r="Y57" i="1" l="1"/>
  <c r="Y56" i="1"/>
  <c r="W15" i="1" l="1"/>
  <c r="Y6" i="1" l="1"/>
  <c r="Y7" i="1"/>
  <c r="Y8" i="1"/>
  <c r="Y9" i="1"/>
  <c r="Y10" i="1"/>
  <c r="Y11" i="1"/>
  <c r="Y12" i="1"/>
  <c r="Y13" i="1"/>
  <c r="Y14" i="1"/>
  <c r="Y15" i="1"/>
  <c r="Y16" i="1"/>
  <c r="Y17" i="1"/>
  <c r="Y18" i="1"/>
  <c r="Y19" i="1"/>
  <c r="Y20" i="1"/>
  <c r="Y21" i="1"/>
  <c r="Y22" i="1"/>
  <c r="Y23" i="1"/>
  <c r="Y24" i="1"/>
  <c r="Y25" i="1"/>
  <c r="Y26" i="1"/>
  <c r="Y27" i="1"/>
  <c r="Y28" i="1"/>
  <c r="Y29" i="1"/>
  <c r="Y30" i="1"/>
  <c r="Y31" i="1"/>
  <c r="Y32" i="1"/>
  <c r="Y33" i="1"/>
  <c r="Y35" i="1"/>
  <c r="Y36" i="1"/>
  <c r="Y37" i="1"/>
  <c r="Y38" i="1"/>
  <c r="Y39" i="1"/>
  <c r="Y40" i="1"/>
  <c r="Y41" i="1"/>
  <c r="Y42" i="1"/>
  <c r="Y44" i="1"/>
  <c r="Y45" i="1"/>
  <c r="Y46" i="1"/>
  <c r="Y47" i="1"/>
  <c r="Y48" i="1"/>
  <c r="Y49" i="1"/>
  <c r="Y50" i="1"/>
  <c r="Y51" i="1"/>
  <c r="Y52" i="1"/>
  <c r="Y53" i="1"/>
  <c r="Y54" i="1"/>
  <c r="Y55" i="1"/>
  <c r="Y5" i="1"/>
  <c r="AL7" i="2"/>
  <c r="AL8" i="2"/>
  <c r="AL6" i="2"/>
  <c r="K27" i="15"/>
  <c r="K28" i="15"/>
  <c r="K29" i="15"/>
  <c r="K30" i="15"/>
  <c r="K31" i="15"/>
  <c r="K26" i="15"/>
  <c r="K24" i="15"/>
  <c r="K19" i="15"/>
  <c r="K20" i="15"/>
  <c r="K21" i="15"/>
  <c r="K22" i="15"/>
  <c r="K23" i="15"/>
  <c r="K18" i="15"/>
  <c r="K12" i="15"/>
  <c r="K13" i="15"/>
  <c r="K14" i="15"/>
  <c r="K15" i="15"/>
  <c r="K16" i="15"/>
  <c r="K11" i="15"/>
  <c r="K7" i="15"/>
  <c r="K8" i="15"/>
  <c r="K9" i="15"/>
  <c r="K6" i="15"/>
  <c r="K20" i="16"/>
  <c r="K19" i="16"/>
  <c r="K18" i="16"/>
  <c r="K16" i="16"/>
  <c r="K14" i="16"/>
  <c r="K13" i="16"/>
  <c r="K11" i="16"/>
  <c r="K9" i="16"/>
  <c r="K7" i="16"/>
  <c r="K6" i="16"/>
  <c r="Q34" i="20" l="1"/>
  <c r="Q31" i="20"/>
  <c r="Q30" i="20"/>
  <c r="Q21" i="20"/>
  <c r="Q22" i="20"/>
  <c r="Q23" i="20"/>
  <c r="Q24" i="20"/>
  <c r="Q25" i="20"/>
  <c r="Q26" i="20"/>
  <c r="Q27" i="20"/>
  <c r="Q28" i="20"/>
  <c r="Q20" i="20"/>
  <c r="Q16" i="20"/>
  <c r="Q18" i="20"/>
  <c r="Q14" i="20"/>
  <c r="Q7" i="20"/>
  <c r="Q8" i="20"/>
  <c r="Q9" i="20"/>
  <c r="Q10" i="20"/>
  <c r="Q11" i="20"/>
  <c r="Q12" i="20"/>
  <c r="Q6" i="20"/>
  <c r="M7" i="13"/>
  <c r="M8" i="13"/>
  <c r="M10" i="13"/>
  <c r="M11" i="13"/>
  <c r="M12" i="13"/>
  <c r="M13" i="13"/>
  <c r="M14" i="13"/>
  <c r="M15" i="13"/>
  <c r="M16" i="13"/>
  <c r="M17" i="13"/>
  <c r="M18" i="13"/>
  <c r="M19" i="13"/>
  <c r="M6" i="13"/>
  <c r="P5" i="12"/>
  <c r="P6" i="12"/>
  <c r="P7" i="12"/>
  <c r="P8" i="12"/>
  <c r="P9" i="12"/>
  <c r="P10" i="12"/>
  <c r="P11" i="12"/>
  <c r="P4" i="12"/>
  <c r="O35" i="20" l="1"/>
  <c r="Q35" i="20" s="1"/>
  <c r="O32" i="20"/>
  <c r="Q32" i="20" s="1"/>
  <c r="O17" i="20"/>
  <c r="Q17" i="20" s="1"/>
  <c r="O15" i="20"/>
  <c r="Q15" i="20" s="1"/>
  <c r="K9" i="13" l="1"/>
  <c r="M9" i="13" s="1"/>
  <c r="W34" i="1"/>
  <c r="Y34" i="1" l="1"/>
  <c r="D5" i="14" l="1"/>
</calcChain>
</file>

<file path=xl/sharedStrings.xml><?xml version="1.0" encoding="utf-8"?>
<sst xmlns="http://schemas.openxmlformats.org/spreadsheetml/2006/main" count="1989" uniqueCount="1245">
  <si>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</si>
  <si>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</si>
  <si>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</si>
  <si>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</si>
  <si>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</si>
  <si>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</si>
  <si>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</si>
  <si>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</si>
  <si>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</si>
  <si>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</si>
  <si>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</si>
  <si>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</si>
  <si>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</si>
  <si>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</si>
  <si>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</si>
  <si>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</si>
  <si>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</si>
  <si>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</si>
  <si>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</si>
  <si>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Moderado</t>
  </si>
  <si>
    <t>Probable</t>
  </si>
  <si>
    <t>Alto</t>
  </si>
  <si>
    <t>Medio</t>
  </si>
  <si>
    <t>Alta</t>
  </si>
  <si>
    <t>Estratégico</t>
  </si>
  <si>
    <t>Menor</t>
  </si>
  <si>
    <t>Administración y  Gestión de Contenidos en Web e Intranet</t>
  </si>
  <si>
    <t>Vulnerabilidad a ataques en las páginas web e intranet de la entidad</t>
  </si>
  <si>
    <t>En la era de la información, los ataque informáticos constituyen una amenaza grande para las entidades toda vez que con ellos se intenta tomar el control, desestabilizar, dañar, modificar información de los canales de comunicación (página web, intranet) y sistemas de información.</t>
  </si>
  <si>
    <t>Tecnológico</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</si>
  <si>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</si>
  <si>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</si>
  <si>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</si>
  <si>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</si>
  <si>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X</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</si>
  <si>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</si>
  <si>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</si>
  <si>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</si>
  <si>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</si>
  <si>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</si>
  <si>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</si>
  <si>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</si>
  <si>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</si>
  <si>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</si>
  <si>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</si>
  <si>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</si>
  <si>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</si>
  <si>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</si>
  <si>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</si>
  <si>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</si>
  <si>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</si>
  <si>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</si>
  <si>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</si>
  <si>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</si>
  <si>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</si>
  <si>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</si>
  <si>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</si>
  <si>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</si>
  <si>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</si>
  <si>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</si>
  <si>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</si>
  <si>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</si>
  <si>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</si>
  <si>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</si>
  <si>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</si>
  <si>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</si>
  <si>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</si>
  <si>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</si>
  <si>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</si>
  <si>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</si>
  <si>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</si>
  <si>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</si>
  <si>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</si>
  <si>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</si>
  <si>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</si>
  <si>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</si>
  <si>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</si>
  <si>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</si>
  <si>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</si>
  <si>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</si>
  <si>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</si>
  <si>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</si>
  <si>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</si>
  <si>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</si>
  <si>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t>Entregarle el  paz y salvo y/o certificaciones de la deuda vía electrónica al usuario para que continúe con los trámites pertinentes del bien inmueble o cumplimiento de la obligación.</t>
  </si>
  <si>
    <t>Profesionales y Técnicos de la Oficina de Cartera</t>
  </si>
  <si>
    <t>Reducción de gastos y tiempo de los deudores de la Caja de Vivienda Popular</t>
  </si>
  <si>
    <t xml:space="preserve">Cantidad de solicitudes enviadas a los deudores por medio electrónico respecto de la totalidad de solicitadas  </t>
  </si>
  <si>
    <t>Ninguna</t>
  </si>
  <si>
    <r>
      <t>Expedición de Recibos de Pagos 
(</t>
    </r>
    <r>
      <rPr>
        <b/>
        <sz val="11"/>
        <color theme="1"/>
        <rFont val="Arial"/>
        <family val="2"/>
      </rPr>
      <t>SUBDIRECCION FINANCIERA</t>
    </r>
    <r>
      <rPr>
        <sz val="11"/>
        <color theme="1"/>
        <rFont val="Arial"/>
        <family val="2"/>
      </rPr>
      <t>)</t>
    </r>
  </si>
  <si>
    <t>Evitarles a los deudores que vengan a la Oficina de Cartera de la Subdirección Financiera de la Caja de Vivienda Popular a solicitar los recibos de pagos, para continuar con el cumplimiento de la obligación.</t>
  </si>
  <si>
    <t xml:space="preserve">Cantidad de talonarios enviados respecto de los solicitados </t>
  </si>
  <si>
    <r>
      <t>Asistencia técnica para la obtención de licencias de construcción y/o actos de reconocimiento
(</t>
    </r>
    <r>
      <rPr>
        <b/>
        <sz val="11"/>
        <color theme="1"/>
        <rFont val="Arial"/>
        <family val="2"/>
      </rPr>
      <t>MEJORAMIENTO DE VIVIENDA</t>
    </r>
    <r>
      <rPr>
        <sz val="11"/>
        <color theme="1"/>
        <rFont val="Arial"/>
        <family val="2"/>
      </rPr>
      <t>)</t>
    </r>
  </si>
  <si>
    <t>Virtualización del trámite</t>
  </si>
  <si>
    <t>Director Mejoramiento de vivienda/Director Gestión Corporativa y CID</t>
  </si>
  <si>
    <t>Optimizar el proceso de asistencia técnica para la obtención de licencias de construcción y/o actos de reconocimiento</t>
  </si>
  <si>
    <t>La virtualización en la página web de la entidad</t>
  </si>
  <si>
    <t>3. COMPONENTE: RENDICIÓN DE CUENTAS</t>
  </si>
  <si>
    <t>ACCIÓN</t>
  </si>
  <si>
    <t>RESPONSABLE</t>
  </si>
  <si>
    <t>FECHA INICIO</t>
  </si>
  <si>
    <t>FECHA FINAL</t>
  </si>
  <si>
    <t>PRODUCTO</t>
  </si>
  <si>
    <t>EVIDENCIA</t>
  </si>
  <si>
    <t>DESCRIPCIÓN AVANCE</t>
  </si>
  <si>
    <t>OBSERVACIONES/
RECOMENDACIONES</t>
  </si>
  <si>
    <t>FECHA DE REPROGRAMACIÓN</t>
  </si>
  <si>
    <t>DISEÑO DE LA ESTRATEGIA DE RENDICIÓN DE CUENTAS</t>
  </si>
  <si>
    <t>Promover escenarios o eventos de participación ciudadana entre la población beneficiada  y la entidad (Mínimo (1) escenario para la vigencia 2018).</t>
  </si>
  <si>
    <t>Director(a) de Mejoramiento de Barrios en conjunto con la Oficina Asesora de Comunicaciones</t>
  </si>
  <si>
    <t>Escenario o evento  con participación ciudadana programado</t>
  </si>
  <si>
    <t>Promover escenarios o eventos de participación ciudadana entre los(as) ciudadanos(as) y la entidad (Mínimo dos para la vigencia 2018).</t>
  </si>
  <si>
    <t>Director(a) de Urbanizaciones y Titulación en conjunto con la Oficina Asesora de Comunicaciones</t>
  </si>
  <si>
    <t>Escenario o evento de participación ciudadana definido</t>
  </si>
  <si>
    <t>Director(a) Reasentamientos  en conjunto con la Oficina Asesora de Comunicaciones</t>
  </si>
  <si>
    <t>Director(a) Mejoramiento de Vivienda  en conjunto con la Oficina Asesora de Comunicaciones</t>
  </si>
  <si>
    <t xml:space="preserve">Oficina Asesora de Planeación y Oficina Asesora de Comunicaciones </t>
  </si>
  <si>
    <t>N/A</t>
  </si>
  <si>
    <t xml:space="preserve">Realizar seguimiento a la Estrategia de Rendición de Cuentas </t>
  </si>
  <si>
    <t>Herramienta de Seguimiento</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</si>
  <si>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</si>
  <si>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</si>
  <si>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</si>
  <si>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</si>
  <si>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 xml:space="preserve">Informes con evidencia de diálogo en los Espacios de Encuentro Ciudadano, En Redes Sociales (Campaña Diálogo)  </t>
  </si>
  <si>
    <t>Definir los criterios para presentación de los resultados en los aspectos técnicos, financieros y sociales en la Rendición de Cuentas</t>
  </si>
  <si>
    <t>Informe de Rendición de Cuentas en el Formato Institucional</t>
  </si>
  <si>
    <t>4. COMPONENTE: MECANISMOS PARA MEJORAR LA ATENCIÓN AL CIUDADANO</t>
  </si>
  <si>
    <t>NORMATIVO Y PROCIDEMENTAL</t>
  </si>
  <si>
    <t>Generar información de calidad y en lenguaje comprensible</t>
  </si>
  <si>
    <t>5. COMPONENTE: MECANISMOS PARA LA TRANSPARENCIA Y ACCESO A LA INFORMACIÓN</t>
  </si>
  <si>
    <t>INDICADOR</t>
  </si>
  <si>
    <t>LINEAMIENTO DE TRANSPARENCIA ACTIVA</t>
  </si>
  <si>
    <t xml:space="preserve">Plan Mejoramiento Índice de Transparencia </t>
  </si>
  <si>
    <t xml:space="preserve">Informe de resultados del Plan de Mejoramiento  
Índice de Transparencia </t>
  </si>
  <si>
    <t xml:space="preserve">Seguimiento a la ejecución del Plan de Mejoramiento  </t>
  </si>
  <si>
    <t xml:space="preserve">% de avance de las acciones sobre hallazgos y/o oportunidades de mejora del Plan de Mejoramiento  </t>
  </si>
  <si>
    <t xml:space="preserve">Avanzar en la implementación de la Ley 1712 /14 </t>
  </si>
  <si>
    <t>Dirección de Gestión  Corporativa y CID
Oficina Asesora de  Planeación y Oficina Asesora de Comunicaciones</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</si>
  <si>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</si>
  <si>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</si>
  <si>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</si>
  <si>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</si>
  <si>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</si>
  <si>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</si>
  <si>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</si>
  <si>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</si>
  <si>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Dirección de Gestión  Corporativa y CID 
Oficina Asesora de Comunicaciones </t>
  </si>
  <si>
    <t xml:space="preserve">Acuerdos de Gestión Actualizados y publicados </t>
  </si>
  <si>
    <t xml:space="preserve">Botón de Transparencia </t>
  </si>
  <si>
    <t>Se gestionó la información y fue publicada en la página Web http://www.cajaviviendapopular.gov.co/?q=Nosotros/Gestion-Humana/</t>
  </si>
  <si>
    <t>Publicar un banner permanente en la página web para la promoción y consulta ciudadana  del PAAC 2018</t>
  </si>
  <si>
    <t>Promoción del PAAC</t>
  </si>
  <si>
    <t xml:space="preserve">Home de la página web </t>
  </si>
  <si>
    <t>Dirección de Gestión Corporativa y CID</t>
  </si>
  <si>
    <t>LINEAMIENTOS DE TRANSPARENCIA PASIVA</t>
  </si>
  <si>
    <t>Servicio al Ciudadano
Oficina Asesora de Comunicaciones</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</si>
  <si>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</si>
  <si>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</si>
  <si>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</si>
  <si>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</si>
  <si>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</si>
  <si>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</si>
  <si>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</si>
  <si>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</si>
  <si>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</si>
  <si>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</si>
  <si>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</si>
  <si>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</si>
  <si>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</si>
  <si>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</si>
  <si>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Oficina de Tecnología de la Información y las Comunicaciones
Oficina Asesora de Comunicaciones
</t>
  </si>
  <si>
    <t>Herramientas Implementadas con criterios de accesibilidad</t>
  </si>
  <si>
    <t xml:space="preserve">Informe de Herramientas Implementadas 
Encuesta de Satisfacción </t>
  </si>
  <si>
    <t>Herramientas implementadas</t>
  </si>
  <si>
    <t>Crear, publicar y divulgar en diferentes medios, el  aviso público de gratuidad, en trámites y servicios de la Caja de la Vivienda Popular</t>
  </si>
  <si>
    <t>Dirección de Gestión Corporativa y CID 
Servicio al Ciudadano 
Oficina Asesora de Comunicaciones</t>
  </si>
  <si>
    <t>Informe de divulgación en diferentes medios</t>
  </si>
  <si>
    <t>Registro en página web, volantes, monitores de la Oficina de Servicio al Ciudadano, entre otros</t>
  </si>
  <si>
    <t xml:space="preserve">Divulgación de la gratuidad de los Servicios </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</si>
  <si>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</si>
  <si>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</si>
  <si>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</si>
  <si>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</si>
  <si>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</si>
  <si>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</si>
  <si>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Matriz Anti-corrupción</t>
  </si>
  <si>
    <t>Pagina web y redes sociales</t>
  </si>
  <si>
    <t>SUBCOMPONENTE
ETAPA / FASE</t>
  </si>
  <si>
    <t>ACTIVIDAD</t>
  </si>
  <si>
    <t>META O
PRODUCTO</t>
  </si>
  <si>
    <t>FECHA DE REALIZACIÓN</t>
  </si>
  <si>
    <t>Alistamiento</t>
  </si>
  <si>
    <t>Convocar gestores de integridad</t>
  </si>
  <si>
    <t xml:space="preserve">Listado de convocados </t>
  </si>
  <si>
    <t>Expedir acto administrativo</t>
  </si>
  <si>
    <t>Acto Administrativo</t>
  </si>
  <si>
    <t>Preparar el equipo de gestores de integridad</t>
  </si>
  <si>
    <t>Armonización</t>
  </si>
  <si>
    <t>Acto administrativo</t>
  </si>
  <si>
    <t>Diagnóstico</t>
  </si>
  <si>
    <t>Aplicar herramienta seleccionada</t>
  </si>
  <si>
    <t>Equipo de Gestores</t>
  </si>
  <si>
    <t>Analizar y presentar resultados</t>
  </si>
  <si>
    <t>Informe de resultados</t>
  </si>
  <si>
    <t>Implementación</t>
  </si>
  <si>
    <t xml:space="preserve">Aplicar herramienta seleccionadas </t>
  </si>
  <si>
    <t>Seguimiento y
Evaluación</t>
  </si>
  <si>
    <t>Equipo de gestores</t>
  </si>
  <si>
    <t>16. Resultado Esperado (Productos)</t>
  </si>
  <si>
    <t>17.  Responsable de la Acción</t>
  </si>
  <si>
    <t>18. Inicio de la Acción</t>
  </si>
  <si>
    <t>19. Fin de la Acción</t>
  </si>
  <si>
    <t>20. Indicador</t>
  </si>
  <si>
    <t>Versión: 2</t>
  </si>
  <si>
    <t>Vigente desde:  16-08-18</t>
  </si>
  <si>
    <t xml:space="preserve">Equipo de gestores, Subdirección Administrativa </t>
  </si>
  <si>
    <t>Listados de asistencia a capacitación</t>
  </si>
  <si>
    <t>Revisar los valores del Código de Ética, adoptandando y armonizando con los valores del código de integridad</t>
  </si>
  <si>
    <t xml:space="preserve">Acta de reunión </t>
  </si>
  <si>
    <t>Equipo de gestores, Oficina Asesora de Planeación, Subdirección Administrativa</t>
  </si>
  <si>
    <t>Socializar Código de Integridad</t>
  </si>
  <si>
    <t>Correos de socialización</t>
  </si>
  <si>
    <t>Definir herramientas para realizar diagnóstico</t>
  </si>
  <si>
    <t>Herramienta aplicada</t>
  </si>
  <si>
    <t xml:space="preserve">Subdirección Administrativa </t>
  </si>
  <si>
    <t xml:space="preserve">Definir herramienta de implementación </t>
  </si>
  <si>
    <t>Aplicación de la herramienta seleccionada en el diagnóstico</t>
  </si>
  <si>
    <t>Informe de resultados de herramienta de diagnóstico</t>
  </si>
  <si>
    <t xml:space="preserve">DESCRIPCIÓN DE AVANCE </t>
  </si>
  <si>
    <t xml:space="preserve">Sensibilización 
Listados de Asistencia </t>
  </si>
  <si>
    <t xml:space="preserve">Un (1) Sitio web de la CVP actualizado con un Cuadro de seguimiento mensual implementado que monitorea la ejecución de Backup's y otras prevenciones 
Un (1)  protocolo de Recuperación documentado, aprobado, publicado y socializado.
Un (1) protocolo de contingencia de comunicaciones externas documentado, aprobado, publicado y socializado.                       </t>
  </si>
  <si>
    <t xml:space="preserve">Número de actividades programadas /Número de actividades realizadas </t>
  </si>
  <si>
    <t xml:space="preserve">Se publicó el banner en la página web http://www.cajaviviendapopular.gov.co/?q=content/estrategia-anticorrupcion </t>
  </si>
  <si>
    <t>La OAC publicó la información sobre trámites y servicios en la página web de la entidad, la guía de trámites y en el Botón de Transparencia la información relacionada sobre el aviso de gratuidad de trámites. En el período se publicó aviso y  video especial en página web y redes sociales. Así como en medios internos. http://www.cajaviviendapopular.gov.co/?q=Servicio-al-ciudadano/tramites-y-servicios</t>
  </si>
  <si>
    <t>La OAC, durante mayo-agosto de 2018 se han realizado dos talleres de sensibilización sobre Ley1712 donde han participado funcionarios y contratistas</t>
  </si>
  <si>
    <t>La OAC ha  actualizado y publicado el Esquema de Publicaciones en el Botón de Transparencia de la CVP http://www.cajaviviendapopular.gov.co/?q=content/transparencia</t>
  </si>
  <si>
    <t xml:space="preserve">Se realizó divulgación sobre Ley de Transparencia, destacando botón de Transparencia a través de  divulgación sobre el objetivo y alcance de la Ley, el acceso al Botón de Transparencia,  Datos Abiertos, PAAC, entre otros. </t>
  </si>
  <si>
    <t>5. Mejoramiento de Vivienda</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</si>
  <si>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</si>
  <si>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</si>
  <si>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</si>
  <si>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</si>
  <si>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</si>
  <si>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Devoluciones de proyectos estructurados por parte de la SDHT - Peticiones por parte de la ciudadanía - Reprocesos por parte de la CVP</t>
  </si>
  <si>
    <t>Improbable</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</si>
  <si>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</si>
  <si>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</si>
  <si>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</si>
  <si>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</si>
  <si>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</si>
  <si>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</si>
  <si>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</si>
  <si>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</si>
  <si>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</si>
  <si>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</si>
  <si>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</si>
  <si>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</si>
  <si>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</si>
  <si>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</si>
  <si>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</si>
  <si>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</si>
  <si>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t>
  </si>
  <si>
    <t>Actas de reunión con el registro de la socialización de la información con los líderes sociales.
Actualización del formato "208-MV-Ft-105 Requisitos y documentación necesarios para los aspirantes al Subsidio Distrital de Mejoramiento de Vivienda en la modalidad habitacional" actualizado con la Inclusión de la información de recordación en el formato.</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</si>
  <si>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</si>
  <si>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</si>
  <si>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</si>
  <si>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</si>
  <si>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 xml:space="preserve">Un (1) Oficio de información de vinculación al proceso de mejoramiento de Vivienda que incluya información recordatoria sobre el "no cobro" del proceso, ni la entrega de dineros a funcionarios, contratistas o  intermediarios.
Un (1) Formato “208-MV-Ft-132 Compromisos adquiridos para el proceso de asistencia técnica para la obtención de licencias de construcción y/o actos de reconocimiento” actualizado, aprobado, publicado y socializado. </t>
  </si>
  <si>
    <t>Evaluar los escenarios o eventos de participación ciudadana a través de los(as) ciudadanos(as).</t>
  </si>
  <si>
    <t>Director(a) de Mejoramiento de Vivienda</t>
  </si>
  <si>
    <t>Inmediata (una vez finalice el escenario o evento de participación ciudadana)</t>
  </si>
  <si>
    <t xml:space="preserve">Informe de Encuentro con la ciudadanía
Evaluación de la Rendición de Cuentas (208-PLA-Ft- 58) </t>
  </si>
  <si>
    <t xml:space="preserve">Realizar  mínimo dos (2) jornadas de socialización del proceso de asistencia técnica, entrega de licencias de construcción y/o actos de reconocimiento aprobados por curadurías urbanas y sensibilización para el proceso de ejecución de obra </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</si>
  <si>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</si>
  <si>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Formato 208-MV-Ft-130 - Notificación y Entrega de Licencia de Construcción y o Acto de Reconocimiento Asistencia Técnica y formato 208-MV-Ft-38 ATENCIÓN INDIVIDUAL - VISITA DOMICILIARIA Y DE CONCERTACION.</t>
  </si>
  <si>
    <t>11. Gestión Documental</t>
  </si>
  <si>
    <t>Todos los del proceso.</t>
  </si>
  <si>
    <t>Subdirector Administrativo</t>
  </si>
  <si>
    <t>Pérdida o fuga de información asociada con malas prácticas de archivo.</t>
  </si>
  <si>
    <t xml:space="preserve">Las malas prácticas de archivo son las consideradas cuando hay ausencia de implementación de los instrumentos archivísticos y de los lineamientos dados por el proceso de Gestión Documental. </t>
  </si>
  <si>
    <t>Archivos desorganizados por falta de aplicación de instrumentos archivísticos regulados por normas vigentes.
 - Desconocimiento de lineamientos dados por el proceso de Gestión Documental para las buenas prácticas de archivo.</t>
  </si>
  <si>
    <t>Extremo</t>
  </si>
  <si>
    <t>Un (1) cronograma de visitas definido y cumplimiento efectivo al 100% del cronograma planteado para la vigencia.</t>
  </si>
  <si>
    <t xml:space="preserve">Subdirector Administrativo
Responsable Archivo </t>
  </si>
  <si>
    <t>Número de visitas efectivamente realizadas / Número de visitas programas</t>
  </si>
  <si>
    <t>Reactividad al cambio acerca de la Gestión Documental.</t>
  </si>
  <si>
    <t>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t>
  </si>
  <si>
    <t>Desconocimiento de los lineamientos para la correcta gestión documental por parte de los colaboradores (funcionarios y contratistas de la Entidad). - Falta de empoderamiento y posicionamiento del Proceso encargado de la Gestión Documental.</t>
  </si>
  <si>
    <t>Retrasos en la implementación de los lineamientos de Gestión Documental. - Desactualización de la historia o información de la entidad debido a la reactividad de los cambios implementados.</t>
  </si>
  <si>
    <t>Casi Seguro</t>
  </si>
  <si>
    <t xml:space="preserve">Un (1) cronograma establecido para las jornadas de sensibilización acerca de temas en Gestión Documental y evidencia de su cumplimiento efectivo para la vigencia. </t>
  </si>
  <si>
    <t>Número de jornadas realizadas  tendientes a la Gestión del Cambio en temas documentales / Número de jornadas programadas.</t>
  </si>
  <si>
    <t>Pérdida de información derivada de la desarticulación de la gestión de correspondencia en la entidad.</t>
  </si>
  <si>
    <t xml:space="preserve">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t>
  </si>
  <si>
    <t>Cumplimiento</t>
  </si>
  <si>
    <t>No existe Unificación del Formato Único de Ventanilla en la Caja de la Vivienda Popular. - Debilidad en la gestión de correspondencia entre dependencias. - 
Control de correspondencia insuficiente.</t>
  </si>
  <si>
    <t>Incumplimiento a las partes interesadas, en los términos de las peticiones elevadas a la Caja de la Vivienda Popular, tanto internas, como externas. - Baja eficiencia en la gestión de correspondencia en la Caja de la Vivienda Popular.</t>
  </si>
  <si>
    <t>un (1) Oficio de remisión de propuesta de modificación de funciones a la Dirección de Gestión Corporativa y Comité Directivo. 
Un Formato Único de Ventanilla Estructurado, aprobado, publicado y socializado.</t>
  </si>
  <si>
    <t xml:space="preserve">Acto administrativo definiendo la función de correspondencia en la Subdirección Administrativa </t>
  </si>
  <si>
    <t>Pérdida de información para la obtención de beneficios particulares.</t>
  </si>
  <si>
    <t>Ausencia de controles del personal que administra expedientes de los archivos de la entidad.
 - Baja seguridad para los archivos de gestión de la entidad.
 - Niveles de ética laboral bajos y poco conocimiento frente a la normatividad disciplinaria sobre obtención de beneficios particulares.
 - Inexistencia del reglamento de Gestión Documental y del procedimiento para la pérdida de expedientes.</t>
  </si>
  <si>
    <t>Extrema</t>
  </si>
  <si>
    <t>Moderada</t>
  </si>
  <si>
    <t>Un (1) Informe de verificación de condiciones de seguridad de los archivos de gestión y central y las conclusiones sobre los controles requeridos. 
Una (1) socialización sobre las responsabilidades derivadas del manejo de la información y las consecuencias disciplinarias.
Un (1) procedimiento para el manejo de la pérdida de expedientes 
Un (1) reglamento de Gestión Documental.</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</si>
  <si>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</si>
  <si>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</si>
  <si>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</si>
  <si>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</si>
  <si>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</si>
  <si>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</si>
  <si>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</si>
  <si>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t>
  </si>
  <si>
    <t>Alta generación de reservas presupuestales. - Reclamaciones por parte de los contratistas y proveedores por incumplimiento en los pagos. - Impacto negativo en las apropiaciones presupuestales en futuras vigencias. - Castigo presupuestal.</t>
  </si>
  <si>
    <t>Un (1) sistema de Alertas Tempranas para los proyectos de inversión estructurado, aprobado y en ejecución.</t>
  </si>
  <si>
    <t>Profesionales de Presupuesto y Tesorería</t>
  </si>
  <si>
    <t>No. De seguimientos realizados / No. De seguimientos programados * 100</t>
  </si>
  <si>
    <t>Desconocimiento del marco legal aplicable .</t>
  </si>
  <si>
    <t>La falta de actualización y desconocimiento de la normatividad contable y presupuestal vigente que afecta los procesos financieros de la CVP.</t>
  </si>
  <si>
    <t>Falta de conocimiento en términos Contables y presupuestales - Falta de conocimiento y desactualización en la normatividad contable vigente</t>
  </si>
  <si>
    <t xml:space="preserve"> Toma de decisiones sin fundamento legal. - Multas y sanciones. - Hallazgos y sanciones disciplinarias o fiscales</t>
  </si>
  <si>
    <t>Una (1) metodologías de inducción para la socialización del marco normativo aplicable al proceso.
Dos (2) mesas de trabajo en la que se socialicen las actualizaciones normativas vinculadas al proceso.</t>
  </si>
  <si>
    <t>Contador(a) - Profesional de presupuesto.</t>
  </si>
  <si>
    <t>No. De Mesas de trabajo de revisión de actualización de normatividad efectuadas/No. De mesas de trabajo programadas*100</t>
  </si>
  <si>
    <t>Operaciones de Tesorería</t>
  </si>
  <si>
    <t xml:space="preserve">Baja rentabilidad de los recursos con los que cuenta la CVP </t>
  </si>
  <si>
    <t>Un (1) Estudio de mercado de las ofertas de rentabilidad para la administración de la CVP.</t>
  </si>
  <si>
    <t>Tesorera(o)</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</si>
  <si>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</si>
  <si>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</si>
  <si>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</si>
  <si>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</si>
  <si>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</si>
  <si>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</si>
  <si>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</si>
  <si>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Procedimiento Actualizado selección de vivienda actualizado, aprobado y publicado en el que se incluya la actividad relacionada con la realización de un recorrido semanal.</t>
  </si>
  <si>
    <t>Director Técnico de Reasentamientos</t>
  </si>
  <si>
    <t>Relocalización Transitoria</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</si>
  <si>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</si>
  <si>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</si>
  <si>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Retrasos en la proyección de resoluciones y memorandos de pago por concepto de la ayuda temporal de relocalización. - Errores en la expedición del acto administrativo para asignación de ayuda de relocalización. - Inconsistencia de la información aportada por el beneficiario.</t>
  </si>
  <si>
    <t>Incumplimiento en el pago de la ayuda temporal. - Reprocesos para aplicar correcciones. - Reproceso frente a la verificación de información de los beneficiarios.</t>
  </si>
  <si>
    <t>Un vez al mes se realizará envío del correo para generar recordación (ocho (8) correos al año)</t>
  </si>
  <si>
    <t>Reubicación Definitiva / Adquisición de Predios</t>
  </si>
  <si>
    <t>Los beneficiarios tienen dos opciones dentro del proceso:
Asignación del VUR: Vía decreto 255 del 2013.
Adquisición de Predios: Vía decreto 511 del 2010.</t>
  </si>
  <si>
    <t>Expedientes no actualizados por no enviar a tiempo las resoluciones - Desconocimiento de la norma: Decreto 255 del 2013 y decreto 511 del 2010.</t>
  </si>
  <si>
    <t>Asignación doble de los recursos - Mala aplicación de los procedimientos</t>
  </si>
  <si>
    <t>Procedimiento actualizado y evidencia de que una vez al mes se realizará la verificación de que las resoluciones realizadas durante el mismo periodo se encuentren debidamente archivadas y foliadas en el expediente (ocho 8 para el 2018)</t>
  </si>
  <si>
    <t>Todos los de la Dirección</t>
  </si>
  <si>
    <t>Cobro de dádivas y/o favores para adelantar cualquier etapa del proceso de reasentamientos por parte de personas internas o externas a la CVP.</t>
  </si>
  <si>
    <t>Desconocimiento de los beneficiarios de la gratuidad de los procesos.
 - Aprovechamiento de la necesidad de los ciudadanos para beneficio personal.</t>
  </si>
  <si>
    <t>Realización de una jornada por semestre sobre sensibilización a los servidores públicos de corrupción (2 para 2018)</t>
  </si>
  <si>
    <t>ANÁLISIS DEL ESTADO DLPROCESO DE RENDICIÓN DE CUENTAS</t>
  </si>
  <si>
    <t xml:space="preserve">Realizar ajustes al Procedimiento de Participación Ciudadana y Rendición de Cuentas </t>
  </si>
  <si>
    <t xml:space="preserve">Jefe Oficina Asesora de Planeación en conjunto con el Director (a) General </t>
  </si>
  <si>
    <t xml:space="preserve">Procedimiento </t>
  </si>
  <si>
    <t xml:space="preserve">Caracterización de ciudadanos y grupos de interés a convocar para participar en la Rendición de Cuentas </t>
  </si>
  <si>
    <t xml:space="preserve">3.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</si>
  <si>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</si>
  <si>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</si>
  <si>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</si>
  <si>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Documento de Estrategia de Rendición de Cuentas que cumpla con los 4 puntos del Manual de RC ,  e  informe de divulgación de dicha Estrategia.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</si>
  <si>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</si>
  <si>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</si>
  <si>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</si>
  <si>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 xml:space="preserve">Subdirección Financiera 
</t>
  </si>
  <si>
    <t xml:space="preserve">Informe de Ejecución Presupuestal </t>
  </si>
  <si>
    <t>Definir los criterios para presentación de los resultados en los aspectos técnicos, financieros y sociales en la rendición de cuentas</t>
  </si>
  <si>
    <t xml:space="preserve">Director(a) de Reasentamientos </t>
  </si>
  <si>
    <t>Realizar veinte (20) Acuerdos de Sostenibilidad</t>
  </si>
  <si>
    <t xml:space="preserve">Director(a) de Mejoramiento de Barrios </t>
  </si>
  <si>
    <t>Acuerdo de Sostenibilidad con la Comunidad</t>
  </si>
  <si>
    <t>EVALUACIÓN A LA RENDICIÓN DE CUENTAS</t>
  </si>
  <si>
    <t xml:space="preserve">Evaluar veinte (20) escenarios o eventos de participación ciudadana </t>
  </si>
  <si>
    <t>Encuesta de satisfacción del evento o escenario  realizada</t>
  </si>
  <si>
    <t xml:space="preserve">Evaluar los escenarios o eventos de participación ciudadana a través de los(as) ciudadanos(as) </t>
  </si>
  <si>
    <t>Director(a) de Urbanizaciones y Titulación</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</si>
  <si>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</si>
  <si>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</si>
  <si>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</si>
  <si>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</si>
  <si>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Evaluar los escenarios o eventos de participación ciudadana a través de los(as) ciudadanos(as), mínimo cuatro (4) foros de cierre durante el periodo</t>
  </si>
  <si>
    <t xml:space="preserve">Informe de los  resultados de todas las acciones de la Rendición de Cuentas: 
Documento memoria, publicados y divulgados para conocimiento de la ciudadanía. 
Evaluación de la estrategia del proceso de RdC de la entidad. 
</t>
  </si>
  <si>
    <t xml:space="preserve">Procedimiento de Rendición de Cuentas </t>
  </si>
  <si>
    <t xml:space="preserve">Informe </t>
  </si>
  <si>
    <t>Compilación y Actualización de Conceptos Jurídicos de la CVP</t>
  </si>
  <si>
    <t xml:space="preserve">Director Jurídico </t>
  </si>
  <si>
    <t>Dirección Jurídica</t>
  </si>
  <si>
    <t xml:space="preserve">Dados los cambios normativos que se presentan con alguna regularidad se corre el riesgo de que algunos conceptos emitidos por esta Dirección pierdan vigencia generando una falta de unidad de criterios.                                      
</t>
  </si>
  <si>
    <t>No claridad en la aplicación de la norma
Incumplimiento de la norma
Diversidad de criterio
Respuesta que no satisface las necesidades de la dependencia solicitante</t>
  </si>
  <si>
    <t xml:space="preserve"> Abogada Contratista - Dirección Jurídica</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</si>
  <si>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</si>
  <si>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</si>
  <si>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</si>
  <si>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Técnico Contratista Dirección Jurídica</t>
  </si>
  <si>
    <t>Emitir el lineamiento para mantener actualizada la Matriz de Activos de Información 2017 y 2018 y solicitar concepto a la Dirección Jurídica, para establecer la información como clasificada y reservada, con el fin de cumplir con los requisitos de la estrategia de Gobierno en Línea y la Ley 1712- 2014.</t>
  </si>
  <si>
    <t>Oficina de Tecnología de la Información y las Comunicaciones
Dirección Jurídica</t>
  </si>
  <si>
    <t>Lineamiento para asignar responsables de la actualización de la Matriz de Activos de Información 
Matriz de Activos de Información , actualizada</t>
  </si>
  <si>
    <t xml:space="preserve">Matriz de Activos de Información </t>
  </si>
  <si>
    <t xml:space="preserve">Matriz de Activos de Información Actualizada </t>
  </si>
  <si>
    <t xml:space="preserve">Dado que a la fecha no se ha reportado por parte de ninguna dependencia de la CVP, alguna novedad que modifique o elimine los activos de información que se encuentran vigentes, se revisó por parte de la Dirección Jurídica la Matriz que se encuentra publicada, verificando que la misma se ajusta a los requerimientos de la Normativa vigente, es decir Ley 1712/14 y la estrategia GEL </t>
  </si>
  <si>
    <t>9. Gestión Administrativa</t>
  </si>
  <si>
    <t>Deficiencias o ausencias en la prestación de servicios para el funcionamiento de la Entidad.</t>
  </si>
  <si>
    <t>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t>
  </si>
  <si>
    <t>Baja ejecución presupuestal de la vigencia, reservas y pasivos exigibles para la contratación y ejecución de servicios que garanticen el funcionamiento administrativo de la Entidad. - Instalaciones deterioradas o con presentación de infraestructura inadecuada.
 - Cierre de las instalaciones de la entidad por ausencia de servicios esenciales para su funcionamiento administrativo.</t>
  </si>
  <si>
    <t>Definición oficial de un funcionario o contratista responsable de realizar seguimiento a las actividades del Plan Anual de Adquisiciones.
Una (1) matriz de contratación vigente diseñada, aprobada e implementada.</t>
  </si>
  <si>
    <t>Cantidad de contratos publicados en SECOP II / Cantidad de contratos relacionas en el cuadro de seguimiento</t>
  </si>
  <si>
    <t>Alteración de la seguridad de las instalaciones y las personas que se encuentran en la entidad.</t>
  </si>
  <si>
    <t>Ausencia de controles para el ingreso y permanencia en las instalaciones de la Caja de la Vivienda Popular. - Poca claridad en las instrucciones impartidas a la empresa que presta el servicio de vigilancia en la Entidad.</t>
  </si>
  <si>
    <t xml:space="preserve">Funcionarios y personal que presta sus servicios en la Entidad con percepción de inseguridad en las instalaciones. - Los usuarios externos ven vulnerable la gestión de la seguridad a las instalaciones.
 - Siniestros, pérdidas y robos al interior de la entidad. </t>
  </si>
  <si>
    <t xml:space="preserve">Un (1) protocolo de seguridad de la Caja de la Vivienda Popular estructurado, aprobado y publicado. </t>
  </si>
  <si>
    <t>Cantidad de incidentes de seguridad reportados / cantidad de incidentes de seguridad gestionados.</t>
  </si>
  <si>
    <t>Corrupción en las etapas contractuales de los contratos a cargo del proceso.</t>
  </si>
  <si>
    <t>Realizar gestiones con fines de lucro, prebendas o beneficios recibidos en los procesos de contratación o ejecución de contratos a cargo del proceso de Gestión Administrativa.</t>
  </si>
  <si>
    <t>Cantidad de procesos presupuestados en el PAA / cantidad de procesos ejecutados PAA</t>
  </si>
  <si>
    <t>12. Gestión del Talento Humano</t>
  </si>
  <si>
    <t>Todos los del proceso de Gestión del Talento Humano.</t>
  </si>
  <si>
    <t>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t>
  </si>
  <si>
    <t>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t>
  </si>
  <si>
    <t>No se evidencian controles asociados al riesgo</t>
  </si>
  <si>
    <t xml:space="preserve">Un (1) plan de acción con actividad incluida de seguimiento al plan de capacitaciones y soporte de un seguimiento trimestral (cuatro (4)para la vigencia 2018).
Definición de un (1) plan de trabajo para la estructuración del plan de capacitación contemplando las necesidades de las áreas. </t>
  </si>
  <si>
    <t xml:space="preserve">Un (1) plan de acción con actividad incluida de seguimiento al plan de capacitaciones
Definición de un (1) plan de trabajo para la estructuración del plan de capacitación contemplando las necesidades de las áreas. </t>
  </si>
  <si>
    <t>Todos los del proceso de Gestión del Talento Humano</t>
  </si>
  <si>
    <t>Deficiente desempeño laboral o no satisfactorio de los funcionarios de la Caja de la Vivienda Popular.</t>
  </si>
  <si>
    <t>Insuficiente seguimiento a la formulación de compromisos laborales, acuerdos o demás con los funcionarios de la Entidad, así mismo la como la inexistencia de seguimientos periódicos a dichos compromisos y la ejecución de la evaluación en los términos establecidos.</t>
  </si>
  <si>
    <t>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</si>
  <si>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</si>
  <si>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</si>
  <si>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</si>
  <si>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</si>
  <si>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 xml:space="preserve">Subdirector Administrativo </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</si>
  <si>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</si>
  <si>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</si>
  <si>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</si>
  <si>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</si>
  <si>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</si>
  <si>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Procedimiento "Certificaciones laborales y pensionales" actualizado, aprobado, publicado y socializado.</t>
  </si>
  <si>
    <t>ESTRUCTURA ADMINISTRATIVA Y DIRECCIONAMIENTO ESTRATÉGICO</t>
  </si>
  <si>
    <t xml:space="preserve">Fortalecimiento de la Ventanilla única de correspondencia y articulación con la gestión documental según Acuerdo 060 de 2001  </t>
  </si>
  <si>
    <t>Centralización del manejo de las comunicaciones oficiales en el equipo SIGA.</t>
  </si>
  <si>
    <t>Incorporar en el presupuesto recursos que mejoren la atención al ciudadano</t>
  </si>
  <si>
    <t>Dirección de Gestión Corporativa - CID</t>
  </si>
  <si>
    <t>Rubro en presupuesto para atención al ciudadano</t>
  </si>
  <si>
    <t>FORTALECIMIENTO DE LOS CANALES DE ATENCIÓN</t>
  </si>
  <si>
    <t>Fortalecimiento del canal presencial con la atención adecuada por parte de los servidores públicos de Servicio al Ciudadano, con relación a los tramites y servicios que cuenta la entidad.</t>
  </si>
  <si>
    <t xml:space="preserve">Servicio al Ciudadano </t>
  </si>
  <si>
    <t>Funcionarios(as) sensibilizados y capacitados sobre tramites y servicios        (una cuatrimestral)</t>
  </si>
  <si>
    <t>TALENTO HUMANO</t>
  </si>
  <si>
    <t>Funcionarios(as) sensibilizados y socializados manual de servicio al ciudadano</t>
  </si>
  <si>
    <t>Revisar la pertinencia de la documentación del proceso Servicio al Ciudadano, frente a la atención al usuario, para incentivar la mejora continua</t>
  </si>
  <si>
    <t xml:space="preserve">Documentos en versión actualizada, cuando se requiera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</si>
  <si>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</si>
  <si>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</si>
  <si>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</si>
  <si>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</si>
  <si>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</si>
  <si>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</si>
  <si>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</si>
  <si>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</si>
  <si>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Elaborar un informe semestral respecto de la atención de las PQRS's, de conformidad con lo indicado el artículo 76 de la Ley 1474 de 2011</t>
  </si>
  <si>
    <t>Informe con los resultados de la revisión de la atención de las PQRS's en la CVP</t>
  </si>
  <si>
    <t>Programa de Gestión Documental</t>
  </si>
  <si>
    <t xml:space="preserve">PGD aprobado y actualizado mediante Acto Administrativo </t>
  </si>
  <si>
    <t xml:space="preserve">Socialización del Programa de Gestión Documental en la Entidad, en todos los medios. </t>
  </si>
  <si>
    <t>% de avance en el proyecto de actualización</t>
  </si>
  <si>
    <t>Informe de solicitudes de acceso a la información</t>
  </si>
  <si>
    <t xml:space="preserve">Informe de seguimiento a solicitudes de acceso a la información </t>
  </si>
  <si>
    <t>Número de solicitudes atendidas efectivamente / Número de solicitudes realizadas.</t>
  </si>
  <si>
    <t>A la fecha no se han realizado solicitudes de información al proceso.</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</si>
  <si>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</si>
  <si>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</si>
  <si>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</si>
  <si>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Una Resolución vigencia 2018</t>
  </si>
  <si>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Sin embargo, se evidencia mediante correos enviados a la Subdirección Administrativa que el equipo de Gestión Documental, desde agosto de 2017 hizo entrega del borrador de la Resolución , por tanto se realizarán las gestiones pertinentes para su aprobación.</t>
  </si>
  <si>
    <t>Tablas de Retención Documental.</t>
  </si>
  <si>
    <t xml:space="preserve">Tablas de Retención Documental convalidadas y actualizadas </t>
  </si>
  <si>
    <t xml:space="preserve">Tablas de Retención Documental publicadas y socializadas. </t>
  </si>
  <si>
    <t>1. Gestión Estratégica</t>
  </si>
  <si>
    <t>Formulación, reformulación y/o actualización y seguimiento a los proyectos de inversión</t>
  </si>
  <si>
    <t xml:space="preserve">Jefe Oficina Asesora de Planeación </t>
  </si>
  <si>
    <t xml:space="preserve">Errores en la información reportada al Formato Único de Seguimiento Sectorial - FUSS </t>
  </si>
  <si>
    <t xml:space="preserve">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t>
  </si>
  <si>
    <t>Ninguno</t>
  </si>
  <si>
    <t xml:space="preserve">Documentación desactualizada en el Sistema Integrado de Gestión </t>
  </si>
  <si>
    <t>Los documentos (procedimientos ,manuales y formatos) que se encuentran fuera de vigencia o desactualizados y que se siguen utilizando en la entidad</t>
  </si>
  <si>
    <t>Otro</t>
  </si>
  <si>
    <t>Para dar un manejo adecuado a este riesgo se plantea Prevenirlo, mediante el desarrollo de una acción consistente en: Solicitar a los dueños de Proceso la revisión de la documentación, para validar su pertinencia. Se espera que esta acción finalice el 31/12/2018</t>
  </si>
  <si>
    <t xml:space="preserve">Memorando con la solicitud de revisión de los Documentos del SIG. 
Atender los requerimientos de cada área, para actualizar la información en la carpeta de calidad. </t>
  </si>
  <si>
    <t xml:space="preserve">Oficina Asesora de Planeación
Equipo SIG </t>
  </si>
  <si>
    <t>Procedimiento para el manejo de residuos solidos</t>
  </si>
  <si>
    <t>Los(as) funcionarios(as) de la entidad generalmente no realizan una buena segregación de residuos</t>
  </si>
  <si>
    <t>Enfermedades asociadas con vectores</t>
  </si>
  <si>
    <t xml:space="preserve">Una capacitación semestral en el buen uso de sistemas de separación y  disposición de residuos generados en la entidad (2 para la vigencia 2018).  </t>
  </si>
  <si>
    <t>Gestor Ambiental o Referente Ambiental / Oficina Asesora de Planeación</t>
  </si>
  <si>
    <t>Formulación, reformulación y/o actualización y seguimiento a los proyectos de inversión
Formulación y seguimiento de indicadores</t>
  </si>
  <si>
    <t xml:space="preserve">Oficina Asesora de Planeación
Oficina de Tecnología de la información y las Comunicaciones </t>
  </si>
  <si>
    <t>Revisar y analizar  el código de ética definido en la entidad</t>
  </si>
  <si>
    <t xml:space="preserve">Subdirección Administrativa
Gestión Humana </t>
  </si>
  <si>
    <t xml:space="preserve">Código de Ética ajustado o eliminado acorde a las nuevas necesidades de la entidad </t>
  </si>
  <si>
    <t>208-PLA-FT-54  REGISTRO DE REUNIÓN v1 donde se evidencie las acciones a realizar</t>
  </si>
  <si>
    <t xml:space="preserve">Socializar con todos los servidores Públicos de la Entidad, el Código de Ética acogido para la Caja de la Vivienda Popular </t>
  </si>
  <si>
    <t>4 Informes anuales, sobre la aplicación de los principios y valores del Código de Ética , por parte de los servidores públicos de la entidad.</t>
  </si>
  <si>
    <t>Registros (Asistencia, fotográficos, medios de socialización, presentaciones)</t>
  </si>
  <si>
    <t>Realizar seguimiento a la aplicación de los principios del Código de Ética, acogido en la Entidad.</t>
  </si>
  <si>
    <t>Informe</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</si>
  <si>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t>
  </si>
  <si>
    <t>Dirección de Gestión Corporativa Y CID</t>
  </si>
  <si>
    <t>No se presenta avance para la presente actividad toda vez que por parte de la Dirección de Gestión Corporativa, se encuentra en estudio la pertinencia de la presente acción.</t>
  </si>
  <si>
    <t>Socializar y promover el Código de Ética, con los grupos de interés de la Caja de la Vivienda Popular, en reuniones y talleres que se realicen.</t>
  </si>
  <si>
    <t xml:space="preserve">Subdirección Administrativa
Talento Humano 
Oficina Asesora de Planeación 
Responsabilidad Social </t>
  </si>
  <si>
    <t xml:space="preserve">4 Informes </t>
  </si>
  <si>
    <t xml:space="preserve">Registros de Asistencia
Presentación
</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</si>
  <si>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Artículo 7º "Los/as Gestores/as de Integridad
La dependencia de Talento Humano, o quien haga sus veces, deberá verificar que el /la Gestor/a propuesto/a cumpla con el perfil definido en el Artículo 8º del Decreto en cuestión.
1)    Desde la Oficina Asesora de Planeación bajo el subsistema de Responsabilidad  Social, se han realizado reuniones internas, y capacitaciones con el DAFP. Se realizó reunión el día  23 de abril de 2018, con el fin de revisar la Matriz de Plan Anticorrupción Ítem Código Integridad, en el que se generaron algunos cambios  y las responsabilidades de cada una de las oficinas.
Así mismo bajo el Subsistema de Responsabilidad Social realizó la inscripción de los colaboradores de la entidad que están a cargo, para la capacitación que será el próximo 2 de Mayo de 2018 en las instalaciones del Departamento de la Función Pública.</t>
  </si>
  <si>
    <t xml:space="preserve">Teniendo en cuenta lo establecido en el Decreto 118 del 2 de febrero del 2018, se incluye como responsable conjunto de la Actividad, la Subdirección Administrativa - Talento Humano y equipo de apoyo
Los Informes, se replantean, para ser entregados 1 cada semestre (2 por vigencia).  </t>
  </si>
  <si>
    <t xml:space="preserve">Desde la Oficina Asesora de Planeación bajo el subsistema de Responsabilidad  Social, se han realizado reuniones internas, y capacitaciones con las áreas de la entidad, para sensibilizar a todos los procesos, frente a los cambios del Código de integridad. 
</t>
  </si>
  <si>
    <t xml:space="preserve">Oficinas Asesoras de Planeación
Oficina Asesora de Comunicaciones
Dirección de Gestión Corporativa - Cid
</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</si>
  <si>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</si>
  <si>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</si>
  <si>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</si>
  <si>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</si>
  <si>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</si>
  <si>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</si>
  <si>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Para dar un manejo adecuado a este riesgo se plantea Mitigarlo, mediante el desarrollo de una acción consistente en:1.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t>
  </si>
  <si>
    <t>Director Técnico de Mejoramiento de Barrios</t>
  </si>
  <si>
    <t>Supervisión de Contratos</t>
  </si>
  <si>
    <t xml:space="preserve">Incumplimientos en los tiempos y calidad de los productos y servicios suministrados externamente </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</si>
  <si>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</si>
  <si>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</si>
  <si>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</si>
  <si>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</si>
  <si>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</si>
  <si>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</si>
  <si>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</si>
  <si>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 xml:space="preserve">Un (1) Procedimiento "Seguimiento y control a la ejecución de productos y servicios suministrados externamente" actualizado, aprobado y publicado.  </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</si>
  <si>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</si>
  <si>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</si>
  <si>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</si>
  <si>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</si>
  <si>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19  modificaciones contractuales surtidas durante la vigencia 2018</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</si>
  <si>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</si>
  <si>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</si>
  <si>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</si>
  <si>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</si>
  <si>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</si>
  <si>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</si>
  <si>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Inadecuada operación del aplicativo SDQS por parte del responsable en cada dependencia - Desacierto en la asignación de PQRS  a las dependencias - Fallas en los sistemas de información</t>
  </si>
  <si>
    <t>Acciones disciplinarias 
Observaciones de los entes de control 
 Información incompleta o inexacta en el Sistema Distrital de Quejas y Soluciones y en CORDIS.</t>
  </si>
  <si>
    <t>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t>
  </si>
  <si>
    <t>Veintiséis (26) mensajes de correo electrónico que incluya la solicitud de realización de acciones administrativas para el cierre efectivo de las peticiones y el reporte de alarmas tempranas, enviados a los responsables.
Veintiséis (26) actas de mesas de trabajo sobre el control de la atención de las PQRSD, suscritas, digitalizadas y enviadas a los asistentes mediante correo electrónico.</t>
  </si>
  <si>
    <t>Imprecisión al informar y orientar al ciudadano sobre los trámites y servicios que ofrece la entidad por parte del personal que hace parte  del proceso de Servicio al Ciudadano.</t>
  </si>
  <si>
    <t xml:space="preserve">Entregar información errada por parte del personal que hace parte  del proceso de Servicio al Ciudadano sobre los trámites y servicios ofrecidos por la entidad y direccionar de manera equivocada al ciudadano </t>
  </si>
  <si>
    <t>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t>
  </si>
  <si>
    <t>Ciudadanos confundidos - Pérdida de credibilidad y confianza de la ciudadanía en la Entidad - Reprocesos por información incompleta o inexacta - Pérdida de tiempo del ciudadano</t>
  </si>
  <si>
    <t>Cobros indebidos por la realización de  trámites y servicios ante la CVP por parte de contratistas o funcionarios que pertenecen a la entidad.</t>
  </si>
  <si>
    <t>Abuso de servidores públicos que realizan cobros indebidos para realizar trámites o para prestar un servicio</t>
  </si>
  <si>
    <t>El ciudadano desconoce que los trámites y servicios de la CVP son gratuitos y que no se requieren intermediarios - La información que se brinda a la ciudadanía relacionada con los trámites  no es veraz y oportuna.</t>
  </si>
  <si>
    <t>Acciones judiciales en contra de la entidad - Afectación de la imagen institucional  - Pérdida de confianza y credibilidad frente a  la entidad</t>
  </si>
  <si>
    <t xml:space="preserve">Realizar reporte de Caracterización de los ciudadanos y grupos de interés a convocar en la Estrategia de Rendición de Cuentas  e identificar sus necesidades de información para la vigencia 2018
</t>
  </si>
  <si>
    <t xml:space="preserve">Servicio al Ciudadano Responsabilidad Social
Direcciones Misionales y
</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</si>
  <si>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</si>
  <si>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</si>
  <si>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</si>
  <si>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</si>
  <si>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</si>
  <si>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</si>
  <si>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</si>
  <si>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En el período de mayo a julio de 2018 se han titulado 131  predios por el mecanismo de cesión a título gratuito, los cuales han sido verificados de acuerdo a la lista de chequeo anexa a cada expediente</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</si>
  <si>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</si>
  <si>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</si>
  <si>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</si>
  <si>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</si>
  <si>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</si>
  <si>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</si>
  <si>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Para el segundo cuatrimestre se programaron 6 reuniones las cuales fueron realizadas según Actas Nos. 124 al 128 para el Comité Directivo y las Actas Nos. 34 al 36 para el Comité Técnico, las Actas se encuentran en la carpeta calidad 2018</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</si>
  <si>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</si>
  <si>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</si>
  <si>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</si>
  <si>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</si>
  <si>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t>
  </si>
  <si>
    <t>16 Actas  de socialización con la ciudadanía</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</si>
  <si>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</si>
  <si>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</si>
  <si>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Sanciones o procesos disciplinarios para la DUT - Sanciones o procesos disciplinarios para la Entidad y/o Servidores Públicos. - Pérdida de credibilidad y confianza de la  imagen de la Caja de Vivienda Popular por parte de la comunidad.</t>
  </si>
  <si>
    <t>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</si>
  <si>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13. Adquisición de Bienes y Servicios</t>
  </si>
  <si>
    <t>208-DGC-Pr-16; 208-DGC-Pr-18; 208-DGC-Pr-20; 208-DGC-Pr-22; 208-DGC-Pr-24; 208-DGC-Pr-25</t>
  </si>
  <si>
    <t>Falta de documentación en los expedientes de los contratos o convenios suscritos por la Caja de la Vivienda Popular.</t>
  </si>
  <si>
    <t>Expedientes de los contratos o convenios sin los soportes de ejecución y supervisión</t>
  </si>
  <si>
    <t>Los supervisores no remiten la documentación completa relacionada con la ejecución de los contratos o convenios celebrados por la Entidad</t>
  </si>
  <si>
    <t>Investigaciones y sanciones por parte de los órganos de control</t>
  </si>
  <si>
    <t xml:space="preserve">Una (1) matriz de seguimiento alimentada de manera mensual que mida la cantidad de informes de ejecución y supervisión radicados por contrato sobre los pagos efectuados por contrato </t>
  </si>
  <si>
    <t>Beneficiar a un tercero en los procesos de selección que adelante la Entidad</t>
  </si>
  <si>
    <t xml:space="preserve">Direccionar los requisitos establecidos en el documento de estudios previos y en el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</si>
  <si>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</si>
  <si>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 Adquisición de bienes o servicios en condiciones desfavorables de participación, calidad y precios</t>
  </si>
  <si>
    <t xml:space="preserve">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t>
  </si>
  <si>
    <t>208-DGC-Pr-19 Imposición de multas</t>
  </si>
  <si>
    <t>Debilidades en el ejercicio de la supervisión, que no permita establecer oportunamente el incumplimiento a las obligaciones contractuales, para favorecer intereses particulares</t>
  </si>
  <si>
    <t>Favorecimiento al contratista incumplido</t>
  </si>
  <si>
    <t>Realizar una (1) sensibilización y un (1) memorando de buenas prácticas contractuales, con periodicidad trimestral, sobre la correcta aplicación del trámite de incumplimiento en ejercicio de las funciones de supervisión e interventoría</t>
  </si>
  <si>
    <t>14. Gestión Tecnología de la Información y Comunicaciones</t>
  </si>
  <si>
    <t>Jefe Oficina de Tecnologías de la Información y las Comunicaciones</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</si>
  <si>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</si>
  <si>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</si>
  <si>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</si>
  <si>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Para dar un manejo adecuado a este riesgo se plantea Prevenirlo, mediante el desarrollo de una acción consistente en:- Realizar charlas pedagógicas trimestrales y comunicaciones mensuales acerca del buen uso de las herramientas tecnológicas.
-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t>
  </si>
  <si>
    <t>Disminución en indisponibilidad o incidentes reportados que afecten el normal funcionamiento de los equipos de cómputo mediante:
tres charlas en el año 2018 frente al buen uso de las herramientas tecnológicas.
Estructura documental del proceso Gestión Tecnología de la Información y Comunicaciones actualizada, aprobada y publicada (1 proceso y 2 procedimientos)</t>
  </si>
  <si>
    <t>Jefe Oficina Tecnologías de la Información y las Comunicaciones</t>
  </si>
  <si>
    <t>Todos los procedimientos</t>
  </si>
  <si>
    <t>Reprocesos y/o desconocimiento del alcance y operatividad del proceso Gestión TIC</t>
  </si>
  <si>
    <t xml:space="preserve">Procedimientos desactualizados y/o no documentados  - Procedimientos desactualizados y/o no documentados  - Procedimientos desactualizados y/o no documentados </t>
  </si>
  <si>
    <t>Falta de claridad en la forma en que se deben ejecutar las funciones de la Oficina TIC - Falta de registro y/o seguimiento de los productos y servicios generados por la Oficina TIC a través de su proceso. - Reprocesos al interior de la Oficina TIC y en otras dependencias</t>
  </si>
  <si>
    <t>Proceso Gestión Tecnologías de la Información y las Comunicaciones documentado, actualizado, aprobado y publicado, alineado al Plan Estratégico de la CVP</t>
  </si>
  <si>
    <t>Fuga de información
y/o mal manejo de la misma</t>
  </si>
  <si>
    <t>* Falta de credibilidad en la información generada por la entidad. - * Posibles procesos judiciales en contra de la entidad - * Investigaciones disciplinarias
 - * Uso de información sensible con fines maliciosos</t>
  </si>
  <si>
    <t>Registro de asistencia de las dos charlas para la vigencia 2018 que realice la Oficina TIC de sensibilización respecto a la importancia de la seguridad de la información en la Entidad.</t>
  </si>
  <si>
    <t>Este proceso se esta adelantando con la armonización del Código de Integridad</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</si>
  <si>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     En la semana CVP Lucha Anticorrupción (agosto 13 al 17) se realizó socialización de los avances relacionados con la implementación del Código de integridad, el día 16 de agosto con la participación principalmente de los gestores de integridad</t>
  </si>
  <si>
    <t>ANALISIS</t>
  </si>
  <si>
    <t>CALIFICACIÓN</t>
  </si>
  <si>
    <t>JUSTIFICACIÓN DE CALIFICACIÓN</t>
  </si>
  <si>
    <t>ESTADO</t>
  </si>
  <si>
    <t>calificacion</t>
  </si>
  <si>
    <t>Estado</t>
  </si>
  <si>
    <t>INCUMPLIMIENTO</t>
  </si>
  <si>
    <t>CUMPLIMIENTO DEFICIENTE</t>
  </si>
  <si>
    <t>CUMPLIMIENTO PARCIAL</t>
  </si>
  <si>
    <t>NO APLICA</t>
  </si>
  <si>
    <t>CUMPLIMIENTO</t>
  </si>
  <si>
    <t>Se actualizaron documentos y se realizaron sensibilizaciones al personal</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</si>
  <si>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t>
  </si>
  <si>
    <t>Incumplimientos por parte de los contratistas de consultoría, obra e interventoría  en la ejecución de los objetos contractuales,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</si>
  <si>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Se han cumplido las actividades programas al corte de seguimiento</t>
  </si>
  <si>
    <t>Una (1) campaña institucional para informar y sensibilizar a servidores públicos y ciudadanos sobre la gratuidad de los trámites y servicios y lo innecesario de los intermediarios en la CVP 
Un (1) Informe de análisis de los resultados de las encuestas realizadas sobre la gratuidad de los trámites y servicios y lo innecesario de los intermediarios en la CVP</t>
  </si>
  <si>
    <t>serv-cv11/calidad/7.proceso de urbanizaciones y titulación/formatos/208-TIT-Ft-64 lista de chequeo.</t>
  </si>
  <si>
    <t>Se realizo actividad propuesta</t>
  </si>
  <si>
    <t>Actas se encuentran en la carpeta calidad 2018</t>
  </si>
  <si>
    <t>Se efectuaron 16 reuniones de  socialización con los ciudadanos acerca de los requisitos para titular, teniendo de poder reunir todos los documentos exigidos de acuerdo al check list</t>
  </si>
  <si>
    <t>Carpeta de calidad 2018 de la DUT</t>
  </si>
  <si>
    <t>serv-cv11/calidad/7.proceso de urbanizaciones y titulación/formatos/208-TIT-Ft-64 lista de chequeo y 208-TIT-Ft-65 lista de chequeo</t>
  </si>
  <si>
    <t>Memorando 2018IE9741 DOCUMENTACION DEL SISTEMA INTEGRADO DE GESTIÓN
Listado Maestro de documentos</t>
  </si>
  <si>
    <t>Base  de datos que contenga los conceptos ya emitidos por la Dirección Jurídica, en la cual se evidencia: Temática, fecha de emisión, vigencia y área solicitante entre otros, que nos permita tener una herramienta de fácil uso y evitar la duplicidad de conceptos.</t>
  </si>
  <si>
    <t>Matriz en la cual se pueda evidenciar los Procesos Judiciales que se encuentren activos, por apoderado , y que reflejen la gestión que han tenido dichos procesos</t>
  </si>
  <si>
    <t>Procedimiento Estructuración proyectos subsidio distrital mv 208-MV-Pr-06</t>
  </si>
  <si>
    <t>Procedimiento Asistencia técnica para la obtención de licencias de construcción y/o actos de reconocimiento mv 208-MV-Pr-05</t>
  </si>
  <si>
    <t>Se realizo actividades según lo programado.</t>
  </si>
  <si>
    <t xml:space="preserve">
Falta actualizar procedimiento 208-TIT-Pr-02 antes que se termine la vigencia, lo cual se debe hacer antes que se termine la vigencia.</t>
  </si>
  <si>
    <t>Matriz de seguimiento alimentada de manera mensual</t>
  </si>
  <si>
    <t xml:space="preserve">Reporte Erróneo de cifras y datos en el Formato Único de Seguimiento Sectorial </t>
  </si>
  <si>
    <t>Pérdida de credibilidad y confianza en la información de la entidad  - Publicación tardía de resultados
Reprocesos de información
Publicación de datos errados  - Entregas a organismos de control, con datos equivocados - Incumplimiento en la entrega oportuna del FUSS a la Secretaría Distrital de Hábitat</t>
  </si>
  <si>
    <t>Se realizó evaluación a los controles asociados a los riesgos en términos relacionados con documentación, soportes, responsables, frecuencia y efectividad, evidenciándose una efectividad del 70%</t>
  </si>
  <si>
    <t>Para dar un manejo adecuado a este riesgo se plantea Prevenirlo, mediante el desarrollo de una acción consistente en: Incluir en el procedimiento "Formulación, reformulación y/o actualización y seguimiento a los proyectos de inversión" la realización de una segunda validación de la información suministrada por las áreas y reportadas en el FUSS consolidado. 
El responsable de ejecutar es el/la Contrato  de 2018 y se espera que esta acción finalice el 31/12/2018.</t>
  </si>
  <si>
    <t xml:space="preserve">Un (1) Procedimiento "Formulación, reformulación y/o actualización y seguimiento a los proyectos de inversión" actualizado con la inclusión de un segundo visto bueno de segunda validación de FUSS, aprobado y publicado.  </t>
  </si>
  <si>
    <t xml:space="preserve">Falta de revisión, de la documentación que compone el SIG, por parte de los dueños de procesos. - Fallas humanas, de quien crea, modifica o elimina los documentos del SIG </t>
  </si>
  <si>
    <t xml:space="preserve">Utilización de documentación del Sistema Integrado de Gestión, sin la debida actualización. - Reprocesos de información </t>
  </si>
  <si>
    <t>Se realizó evaluación a los controles asociados a los riesgos en términos relacionados con documentación, soportes, responsables, frecuencia y efectividad, evidenciándose una efectividad del 35%</t>
  </si>
  <si>
    <t>Aparición de vectores en la entidad</t>
  </si>
  <si>
    <t>Almacenamiento y manipulación inadecuada de residuos solidos generados en la entidad puede causar la aparición de vectores</t>
  </si>
  <si>
    <t>Para dar un manejo adecuado a este riesgo se plantea Prevenirlo, mediante el desarrollo de una acción consistente en: Programar y desarrollar actividades de capacitación  para el buen uso de sistemas de separación y  disposición de residuos generados en la entidad.   El responsable de ejecutar es el/la Contrato  de 2018 y se espera que esta acción finalice el 31/10/2018</t>
  </si>
  <si>
    <t>Presentación de información y/o datos falsos</t>
  </si>
  <si>
    <t>Presentación de información y/o datos falsos ante quien lo solicite (entidades externas, organismos de control y la ciudadanía), para favorecer intereses particulares</t>
  </si>
  <si>
    <t xml:space="preserve">Corrupción </t>
  </si>
  <si>
    <t>Intereses en presentar informes de buena gestión habiendo realizado una mala gestión - Entrega tardía de la información por parte de los gerentes de proyectos - Desorden en el suministro y consolidación de la información</t>
  </si>
  <si>
    <t xml:space="preserve">Hallazgos de la Contraloría que pueden acarrear sanciones disciplinarias, fiscales y penales - Publicación de información errónea - Pérdida de credibilidad y confianza en la información de la entidad </t>
  </si>
  <si>
    <t>Catastrófico</t>
  </si>
  <si>
    <t>Para dar un manejo adecuado a este riesgo se plantea Prevenirlo, mediante el desarrollo de una acción consistente en: Realizar Sensibilizaciones con el fin de crear conciencia, sobre la importancia de los aspectos éticos, en el manejo de la información. El responsable de ejecutar la actividad es la Oficina Asesora de Planeación, se espera que esta acción finalice el 31/12/2018</t>
  </si>
  <si>
    <t>Sensibilización semestral sobre aspectos éticos en el manejo de la información (dos (2) para la vigencia 2018)</t>
  </si>
  <si>
    <t>Se una  realizo sensibilización, se debe realizar otra adentro de la vigencia para cumplir con, lo programado</t>
  </si>
  <si>
    <t>Desactualización de versiones y parches de seguridad de los diferentes componentes de la página web - Debilidades en la Gestión de usuarios y contraseñas a nivel de aplicación(es) y base de datos - Huecos  de Seguridad de la aplicación(es) - Hay causas relacionadas con el proceso de tecnología:
1.Desactualizacion de certificados.
2.Desactualización de parches en el sistema operativo
3.Debilidades en la configuración de apache.</t>
  </si>
  <si>
    <t xml:space="preserve">La integridad de la información publicada puede verse afectada ante los grupos de interés y la indisponibilidad en el servicio. - Se afecta el derecho al acceso a la información Pública. - Se afecta el derecho de la ciudadanía a solicitar Peticiones, Preguntas, Quejas y Reclamos a través del sistema PQRS - Se afecta el acceso a la información de la ciudadanía y beneficiarios sobre trámites y servicios de la entidad </t>
  </si>
  <si>
    <t>Para dar un manejo adecuado a este riesgo se plantea Prevenirlo, mediante el desarrollo de una acción consistente en: Realizar la actualización del sitio web, tan pronto como estén disponibles los nuevos plugin o versiones  de CMSs. (Desde mayo - diciembre30, 2018)
Evidencia: Cuadro de Seguimiento mensual
Diseñar un protocolo de Recuperación ajustado a la página web de la entidad. 
Realizar un protocolo de contingencia de COMUNICACIONES EXTERNAS con el apoyo de Servicio al Ciudadano para establecer respaldos para PQRS.  El responsable de ejecutar es el/la Web Master (Contrato No. Xx/2018) y se espera que esta acción finalice el 31/12/2018</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</si>
  <si>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ciudadanía no se interesa por hacer control social en medios digitales </t>
  </si>
  <si>
    <t>Bajos niveles de visitas en la página web y en redes sociales. - Desconocimiento ciudadano sobre canales de comunicación digital de acceso gratuito  - Se cuenta con información unidireccional, que no aprovecha las herramientas para crear interacción, participación, diálogo de doble vía con la ciudadanía - Bajos niveles de control social</t>
  </si>
  <si>
    <t>Se realizó evaluación a los controles asociados a los riesgos en términos relacionados con documentación, soportes, responsables, frecuencia y efectividad, evidenciándose una efectividad del 80%</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</si>
  <si>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t>
  </si>
  <si>
    <t>Un (1) documento que contenga las estrategias de contenido y divulgación de la página web con su respectiva evaluación semestral (2 al año).
Un (1) Plan de acción de Usabilidad acorde con los lineamientos de Gobierno en Línea.</t>
  </si>
  <si>
    <t>Este riesgo está asociado a la baja capacidad para generar y entregar información pública. Se tiene en cuenta este riesgo y acceso a la información pública como ámbito central de la gestión pública de una entidad.</t>
  </si>
  <si>
    <t>Desinformación sobre el cumplimiento de la Ley estatutaria de Transparencia y Acceso a la Información Pública  - Condiciones institucionales bajas y falta de autocontrol en el cumplimiento de la divulgación de la información pública  - Se afecta el derecho de la ciudadanía a solicitar Peticiones, Preguntas, Quejas y Reclamos a través del sistema PQRS y al acceso a la información pública  - Se afecta el acceso a la información de la ciudadanía y beneficiarios sobre trámites y servicios de la entidad, bajos niveles de control social.</t>
  </si>
  <si>
    <t xml:space="preserve">Para dar un manejo adecuado a este riesgo se plantea mitigarlo mediante el desarrollo de una acción que consiste en Plan de Acción de sensibilizaciones sobre Ley 1712/14 a funcionarios y ciudadanos. Plan de Acción de Sensibilizaciones y de acciones de actualización al Botón de Transparencia en el marco de la Ley 1712 /14 en ejecución. </t>
  </si>
  <si>
    <t xml:space="preserve">1. Plan de Acción de Sensibilizaciones y de acciones de actualización y de control en los responsables de producir la información relacionada con el  Botón de Transparencia en el marco de la Ley 1712 /14 en ejecución.                                                                            </t>
  </si>
  <si>
    <t>3. Prevención del Daño Antijurídico y Representación Judicial</t>
  </si>
  <si>
    <t>Falta de unificación de criterios en torno a los diferentes temas consultados en las áreas misionales por cambios normativos</t>
  </si>
  <si>
    <t>Vacíos normativos que generen incertidumbre.
Cambios normativos no identificados
Manejo inadecuado de la información publicada en la carpeta de conceptos de calidad
Falta de claridad en la solicitud por parte de la dependencia que realiza la consulta</t>
  </si>
  <si>
    <t>Para dar un manejo adecuado a este riesgo se plantea Prevenirlo, mediante el desarrollo de una acción consistente en: 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t>
  </si>
  <si>
    <t>Inadecuado proceso de selección
Contratación del personal sin tener en cuenta los perfiles.
Modificación de los perfiles definidos en los estudios previos atendiendo la especialidad de los procesos judiciales en cabeza de la CVP (DEMANDANTE O DEMANDADA), atendiendo intereses particulares.
Premura en el proceso de contratación,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</si>
  <si>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fácilmente a las dinámicas de la Entidad.</t>
  </si>
  <si>
    <t>Para dar un manejo adecuado a este riesgo se plantea Prevenirlo, mediante el desarrollo de una acción consistente en: 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t>
  </si>
  <si>
    <t>Incumplimiento de las metas fijadas en el Plan de Desarrollo Distrital. - Encarecimiento del proceso de reasentamiento al tener más tiempo a las familias en relocalización transitoria</t>
  </si>
  <si>
    <t>Para dar un manejo adecuado a este riesgo se plantea Mitigarlo, mediante el desarrollo de una acción consistente en: Incluir en el procedimiento de selección de vivienda los recorridos inmobiliarios mostrando la oferta y reportando el número de familias con selección de viviendas. El responsable de ejecutar es el/la Director Técnico de Reasentamientos y se espera que esta acción finalice el 31/12/2018</t>
  </si>
  <si>
    <t>Para dar un manejo adecuado a este riesgo se plantea Mitigarlo, mediante el desarrollo de una acción consistente en: Generar recordación mediante correos institucionales para afianzar conocimiento del buen uso del procedimiento de relocalización transitoria El responsable de ejecutar es el/la Director Técnico de Reasentamientos y se espera que esta acción finalice el 31/12/2018</t>
  </si>
  <si>
    <t>Doble asignación del Valor Único de reconocimiento o Adquisición Predial a un mismo beneficiario.</t>
  </si>
  <si>
    <t>Para dar un manejo adecuado a este riesgo se plantea Prevenirlo, mediante el desarrollo de una acción consistente en: Incluir en el procedimiento la actividad de control "Verificación de que la resolución repose en el expediente con su respectivo registro presupuestal" El responsable de ejecutar es el/la Director Técnico de Reasentamientos y se espera que esta acción finalice el 31/12/2018</t>
  </si>
  <si>
    <t>Durante el proceso de reasentamientos los servidores públicos pueden ser susceptibles de ofrecimientos indebidos por parte de los usuarios para un beneficio particular</t>
  </si>
  <si>
    <t>Cobro por parte de los servidores públicos - Apropiación indebida de recursos  para favorecer un interés particular</t>
  </si>
  <si>
    <t>Se realizó evaluación a los controles asociados a los riesgos en términos relacionados con documentación, soportes, responsables, frecuencia y efectividad, evidenciándose una efectividad del 65%</t>
  </si>
  <si>
    <t>Para dar un manejo adecuado a este riesgo se plantea Prevenirlo, mediante el desarrollo de una acción consistente en: Desarrollar jornadas de sensibilización a los servidores públicos frente a los actos de corrupción El responsable de ejecutar es el/la Director Técnico de Reasentamientos y se espera que esta acción finalice el 31/12/2018</t>
  </si>
  <si>
    <t>Desconocimiento de los procedimientos y lineamientos normativos para ejecutar los procesos de la dirección. - Carencia de sistemas de información adecuados, para la administración y almacenamiento de datos de los procesos. - Carencia de acceso a sistemas de información externos actualizados.</t>
  </si>
  <si>
    <t>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t>
  </si>
  <si>
    <t>Estudios de Pre viabilidad.</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</si>
  <si>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recursos comprometidos por el tipo de gasto 01-Infraestructura en cada vigencia.
 - Castigo del  presupuesto asignado por cada vigencia en el Proyecto de Inversión 208.</t>
  </si>
  <si>
    <t>Se realizó evaluación a los controles asociados a los riesgos en términos relacionados con documentación, soportes, responsables, frecuencia y efectividad, evidenciándose una efectividad del 55%</t>
  </si>
  <si>
    <t>Dos (2) Comunicados con SDHT de priorización para la vigencia 2018.
Estudios de Pre viabilidad (Según la demanda).
Tres (3) Estudios Previos a la contratación definidos.
Un (1) Plan de contingencia ejecutado durante el tercer bimestre de la vigencia.</t>
  </si>
  <si>
    <t>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
 El responsable de ejecutar es el/la Director Técnico de Mejoramiento de Barrios y se espera que esta acción finalice el 31/12/2018</t>
  </si>
  <si>
    <t>Para dar un manejo adecuado a este riesgo se plantea Mitigarlo, mediante el desarrollo de una acción consistente en: Actualizar el procedimiento "Supervisión de contratos" con un mayor alcance en el Sistema de Gestión de la Calidad  según el modelo operacional  " Seguimiento y control a la ejecución de productos y servicios suministrados externamente".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t>
  </si>
  <si>
    <t>Se cumple con las actividades planeadas a corte del seguimiento</t>
  </si>
  <si>
    <t>Para dar un manejo adecuado a este riesgo se plantea Prevenirlo, mediante el desarrollo de una acción consistente en: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t>
  </si>
  <si>
    <t>Eventualmente las áreas responsables de la emisión de las respuestas a las PQRSD, generan algunas de ellas fuera de los términos legales.</t>
  </si>
  <si>
    <t>Para dar un manejo adecuado a este riesgo se plantea Prevenirlo, mediante el desarrollo de una acción consistente en: Desarrollar acciones de sensibilización y actualización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t>
  </si>
  <si>
    <t xml:space="preserve">Cuatro acciones de sensibilización y actualización específico para el personal de servicio al ciudadano que incluya los atributos descritos en la acción. </t>
  </si>
  <si>
    <t>Se realizó evaluación a los controles asociados a los riesgos en términos relacionados con documentación, soportes, responsables, frecuencia y efectividad, evidenciándose una efectividad del 75%</t>
  </si>
  <si>
    <t>Para dar un manejo adecuado a este riesgo se plantea Prevenirlo, mediante el desarrollo de una acción consistente en: 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t>
  </si>
  <si>
    <t>Errores en la revisión y/o registro en los avalúos, planos del lote, certificados catastrales y demás documentos que sirven de insumo en el proceso de titulación</t>
  </si>
  <si>
    <t xml:space="preserve">Incumplimientos de las metas presupuestadas - Demoras en la titulación por reprocesos - Necesidad de revocatoria de actos administrativos que pueden llegar a generar costos adicionales - Perdida de credibilidad </t>
  </si>
  <si>
    <t>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31/12/2018</t>
  </si>
  <si>
    <t>Para dar un manejo adecuado a este riesgo se plantea Prevenirlo, mediante el desarrollo de una acción consistente en: 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t>
  </si>
  <si>
    <t>Mal ejercicio de la profesión buscando un beneficio personal anteponiéndolo a las metas institucionales - Aprovechamiento de terceros para obtener beneficios económicos y/o políticos</t>
  </si>
  <si>
    <t>Se realizó evaluación a los controles asociados a los riesgos en términos relacionados con documentación, soportes, responsables, frecuencia y efectividad, evidenciándose una efectividad del 90%</t>
  </si>
  <si>
    <t>Para dar un manejo adecuado a este riesgo se plantea Prevenirlo, mediante el desarrollo de una acción consistente en: 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t>
  </si>
  <si>
    <t>Teniendo en cuenta que el proceso de Gestión Administrativa es el encargado de garantizar el funcionamiento de la entidad respecto a los aspectos administrativos, tales como aseo, vigilancia, inventarios, bienes inmuebles, papelería, fotocopiado, entre otros es importante realizar seguimiento a dichos aspectos para que la entidad logre su funcionamiento diariamente sin ningún tipo de ausencia en dicha prestación del servicio.</t>
  </si>
  <si>
    <t>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y se espera que esta acción finalice el 31/12/2018</t>
  </si>
  <si>
    <t>Es importante realizar el control sobre las instalaciones de la entidad respecto a su seguridad, para garantizar la protección de las personas que se encuentran al interior de la misma, máxime cuando la Caja de la Vivienda Popular tiene sus propias instalaciones, edificio administrativo ubicado en el barrio Chapinero, carrera 13 # 54-30.</t>
  </si>
  <si>
    <t>Para dar un manejo adecuado a este riesgo se plantea Mitigarlo, mediante el desarrollo de una acción consistente en: Establecer protocolo de seguridad de la Caja de la Vivienda Popular que contenga lineamientos para el ingreso y permanencia de personas en la entidad y los requerimientos de seguridad necesarios para mantener el orden en la Entidad. El responsable de ejecutar es el/la Subdirector Administrativo ( e )
 Profesional Universitario Contratista, contrato 101 de 2018. y se espera que esta acción finalice el 31/12/2018</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</si>
  <si>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requerimientos de incumplimiento a los proveedores de la entidad.</t>
  </si>
  <si>
    <t xml:space="preserve">Resultados nefastos del funcionamiento administrativo de la entidad. - Investigaciones disciplinarias, penales, fiscales y administrativos por mala administración de los recursos. </t>
  </si>
  <si>
    <t>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Profesional Universitario contratista, contrato 102 de 2018
Profesional Universitario Contratista, contrato 101 de 2018. y se espera que esta acción finalice el 31/12/2018</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</si>
  <si>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t>
  </si>
  <si>
    <t>Todos los procedimientos del proceso</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</si>
  <si>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t>
  </si>
  <si>
    <t>Las rentabilidades que ofrecen las entidades financieras no son las mas atractivas del mercado y/o por políticas económicas desfavorables.</t>
  </si>
  <si>
    <t>Estancamiento de la rentabilidad ofrecida por las Entidades Financieras para beneficio propio. - Beneficiar a ciertas entidades financieras por medio de coimas o favores específicos sin un estudio de mercado adecuado.</t>
  </si>
  <si>
    <t>Disminución de los beneficios económicos. -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</si>
  <si>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Tesorera(o) y se espera que esta acción finalice el 31/12/2018</t>
  </si>
  <si>
    <t>Pérdida de documentación que impida la toma de decisiones o el cumplimiento de la misión de la Entidad. - Archivos desorganizados y que no son correspondientes a las tablas de retención documental.</t>
  </si>
  <si>
    <t>Para dar un manejo adecuado a este riesgo se plantea Prevenirlo, mediante el desarrollo de una acción consistente en: 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
Profesional contratista, contrato 083 de 2018 y se espera que esta acción finalice el 31/12/2018</t>
  </si>
  <si>
    <t>Para dar un manejo adecuado a este riesgo se plantea Prevenirlo, mediante el desarrollo de una acción consistente en: 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
Profesional Especializado contratista, contrato 083 de 2018 y se espera que esta acción finalice el 31/12/2018</t>
  </si>
  <si>
    <t>Para dar un manejo adecuado a este riesgo se plantea Mitigarlo, mediante el desarrollo de una acción consistente en: Presentar propuesta a la Dirección de Gestión Corporativa y CID sobre la modificación de funciones de Gestión Documental para la articulación de las acciones.
Estructurar y socializar la documentación del Formato Único de Ventanilla. El responsable de ejecutar es el/la Subdirector Administrativo ( e )
Profesional contratista, contrato 083 de 2018 y se espera que esta acción finalice el 31/12/2018</t>
  </si>
  <si>
    <t>Se trata de actividades relacionadas con la afectación de expedientes tales como robos, desapariciones, adulteraciones, entre otros, con el fin de obtener beneficios propios o beneficiar a terceros.</t>
  </si>
  <si>
    <t>Pérdida de documentación que impida la toma de decisiones o el cumplimiento de la misión de la Entidad.  
 - Pérdidas económicas en procesos judiciales por ausencia de material probatorio. 
 - Sanciones penales, administrativas, fiscales y disciplinarias.
 - Poca credibilidad de la entidad frente a las partes interesadas.</t>
  </si>
  <si>
    <t>Para dar un manejo adecuado a este riesgo se plantea Prevenirlo, mediante el desarrollo de una acción consistente en: 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
Adoptar un procedimiento para el manejo de la pérdida de expedientes y un reglamento de Gestión Documental. El responsable de ejecutar es el/la Subdirector Administrativo ( e )
Profesional Especializado contratista, contrato 083 de 2018 y se espera que esta acción finalice el 31/12/2018</t>
  </si>
  <si>
    <t>Verificación se seguridad de archivos 20%
Establecimiento de controles de seguridad para los archivos 30%
Documentación oficializada para la seguridad de la gestión documental 30%
Charla sobre responsabilidades disciplinarias por recibir beneficios particulares 20%</t>
  </si>
  <si>
    <t>Desfinanciamiento de necesidades del proceso.</t>
  </si>
  <si>
    <t>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administración, como en lo misional.</t>
  </si>
  <si>
    <t>Para dar un manejo adecuado a este riesgo se plantea Prevenirlo, mediante el desarrollo de una acción consistente en: Incluir en el plan de acción de gestión de cada vigencia la actividad de realizar el seguimiento al plan de capacitación y realizar seguimiento al cumplimiento de las actividades programadas en la vigencia del contrato actual de capacitación.
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Administrativo ( e )
Profesional Universitario y se espera que esta acción finalice el 31/12/2018</t>
  </si>
  <si>
    <t>Deficiencias de los procesos del Sistema Integrado de Gestión, teniendo en cuenta que la evaluación de las dependencias hace parte integral del proceso de evaluación de los funcionarios de carrera administrativa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t>
  </si>
  <si>
    <t>Para dar un manejo adecuado a este riesgo se plantea Mitigarlo, mediante el desarrollo de una acción consistente en: Formular, implementar y hacer seguimiento al plan de trabajo para realizar la formulación y seguimiento de los sistemas de evaluación de los funcionarios públicos de la Caja de la Vivienda Popular.
Socializar las herramientas de gestión con el equipo de trabajo del Proceso de Gestión del Talento Humano y solicitar a los demás proceso que realicen la misma actividad. El responsable de ejecutar es el/la Subdirector Administrativo ( e ) y se espera que esta acción finalice el 31/12/2018</t>
  </si>
  <si>
    <t>Un (1) plan de trabajo formulado para la formulación y seguimiento de los sistemas de evaluación de los funcionarios públicos.
Acta y/o registro de asistencia a una (1) jornada de socialización de las herramientas de gestión.
Un (1) oficio en el que se solicita a las dependencias la socialización de sus herramientas de gestión</t>
  </si>
  <si>
    <t>Un (1) plan de trabajo formulado para la formulación y seguimiento de los sistemas de evaluación de los funcionarios públicos.
Un Acta y/o registro de asistencia a una (1) jornada de socialización de las herramientas de gestión.
Un (1) oficio en el que se solicita a las dependencias la socialización de sus herramientas de gestión</t>
  </si>
  <si>
    <t>Para dar un manejo adecuado a este riesgo se plantea Mitigarlo, mediante el desarrollo de una acción consistente en:
Realizar la socialización al equipo de talento Humano de los cambios normativos aplicables y los puntos de control del Proceso de Talento Humano de tal forma que en caso de presentarse la creación de un cargo nuevo deberá adelantarse el estudio técnico pertinentes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
 El responsable de ejecutar es el/la Subdirector Administrativo ( e )
Profesional Universitario y se espera que esta acción finalice el 31/12/2018</t>
  </si>
  <si>
    <t>Listados de asistencia y acta de reunión donde se desglose que se desarrolla la temática planteada en la acción frente a una  socialización de los cambios normativos aplicables y los puntos de control del Proceso de Talento Humano.</t>
  </si>
  <si>
    <t>Para dar un manejo adecuado a este riesgo se plantea Prevenirlo, mediante el desarrollo de una acción consistente en: Incluir en el procedimiento "Certificaciones laborales y pensionales" una actividad para la verificación y validación de las novedades allegadas por el personal previo al cargue en el Sistema PERNO y Establecer un control digital de las certificaciones expedidas por la Subdirección Administrativa.
Solicitud del establecimiento del número consecutivo de certificación en el Sistema Integrado de Gestión en la totalidad de expediciones por parte de la subdirección Administrativa. El responsable de ejecutar es el/la Subdirector Administrativo ( e )
Profesional universitario y se espera que esta acción finalice el 31/12/2018</t>
  </si>
  <si>
    <t>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 El responsable de ejecutar es el/la Contratistas Dirección de Gestión Corporativa y CID
Director de Gestión Corporativa y CID.</t>
  </si>
  <si>
    <t>Para dar un manejo adecuado a este riesgo se plantea Prevenirlo, mediante el desarrollo de una acción consistente en: Elaborar estudios previos y pliegos de condiciones tipo de acuerdo con las orientaciones definidas en el Manual de Contratación 208-DGC-Mn-01, con la aprobación del Comité de Contratación en los casos que el Manual defina que debe reunirse. El responsable de ejecutar es el/la Contratistas Dirección de Gestión Corporativa y CID
Director de Gestión Corporativa y CID y se espera que esta acción finalice el 30/12/2018</t>
  </si>
  <si>
    <t>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 El responsable de ejecutar es el/la Contratistas Dirección de Gestión Corporativa y CID
Director de Gestión Corporativa y CID y se espera que esta acción finalice el 31/12/2018</t>
  </si>
  <si>
    <t>Soporte Técnico</t>
  </si>
  <si>
    <t>Deterioro o mal manejo de los equipos tecnológicos,  que genera indisponibilidad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difícil rotación en el mercado para su reparación</t>
  </si>
  <si>
    <t>Pérdida de productividad o respuestas tardías a las necesidades de los grupos de interés - reprocesos o ejecución  de procesos manuales o alternos - Daños, en algunos casos irreparables, de las herramientas tecnológicas. - Necesidad de recursos económicos adicionales para solventar este tipo de eventos.</t>
  </si>
  <si>
    <t xml:space="preserve">Dado el cambio organizacional que modificó el Mapa de Procesos que integra el Plan Estratégico de la Caja de la Vivienda Popular, el cual dio origen al proceso de Gestión TIC con un enfoque estratégico, se pueden generar reprocesos y/o desconocimiento en la forma de operar con respecto al alcance de la nueva oficina TIC. </t>
  </si>
  <si>
    <t>Para dar un manejo adecuado a este riesgo se plantea Prevenirlo, mediante el desarrollo de una acción consistente en: Documentar completamente los procedimientos, manuales, instructivos, formatos y demás documentación requerida, de conformidad con el alcance del proceso Gestión Tecnologías de la Información y las Comunicaciones</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</si>
  <si>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</si>
  <si>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</si>
  <si>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para beneficio propio y/o de terceros, por personal interno o intrusión de un externo a la entidad y/o a la red de la CVP. - -Acceso no autorizado a los equipos y/o redes de computo. - - Robo y/o manipulación de información sensible</t>
  </si>
  <si>
    <t>Para dar un manejo adecuado a este riesgo se plantea Mitigarlo, mediante el desarrollo de una acción consistente en: Realizar charlas pedagógicas semestrales que apoyen la sensibilización de los funcionarios y/o contratistas de la entidad con respecto al cuidado y buen manejo de la información.
Generar comunicaciones mensuales al interior de la entidad, con el fin de propender por la seguridad de la información.</t>
  </si>
  <si>
    <t xml:space="preserve">Desde la Oficina Asesora de Planeación bajo el subsistema de Responsabilidad  Social, se han realizado reuniones internas, y capacitaciones con las áreas de la entidad, para sensibilizar a todos los procesos, frente a los cambios del Código de integridad. </t>
  </si>
  <si>
    <t>Se realizo la actividad  programada</t>
  </si>
  <si>
    <t xml:space="preserve">Se generó acto administrativo con la información respectiva, formalizando el equipo de gestores, bajo la Resolución 3040 del 31-07-2018. </t>
  </si>
  <si>
    <t xml:space="preserve">Resolución 3040 del 31-07-2018. </t>
  </si>
  <si>
    <t xml:space="preserve">En reunión del 24 de agosto de 2018, previa convocatoria a los gestores de integridad con el fin de armonizar los valores del código de ética con los de integridad, aprobándose honestidad, respeto, compromiso, justicia y diligencia  para se adoptados por la entidad.               </t>
  </si>
  <si>
    <t>Acta de reunión</t>
  </si>
  <si>
    <t>Se realizó la actividad  programada</t>
  </si>
  <si>
    <t>Durante el meses de julio y agosto de 2018, las solicitudes fueron diligenciadas directamente por los usuarios en las instalaciones de la Caja de Vivienda Popular. Se les viene informando a los deudores que lo pueden hacer por correo electrónico y los deben imprimir en impresoras laser .</t>
  </si>
  <si>
    <t xml:space="preserve"> Se les viene informando a los deudores que lo pueden hacer por correo electrónico y los deben imprimir en impresoras laser .</t>
  </si>
  <si>
    <t>En el meses de julio y agosto fueron solicitados un total de 18 paz y salvos, de los cuales 12 fueron solicitados por primera vez y 6 copias,  fueron recibidos en el formato "Radicación peticiones, quejas, reclamos, sugerencias y denuncias por actos de corrupción o faltas disciplinarias Código: 208-SAMD-Ft -03. Fueron entregados por los medios convencionales, personalmente y enviados  por correo certificado.</t>
  </si>
  <si>
    <r>
      <rPr>
        <b/>
        <sz val="10"/>
        <color theme="1"/>
        <rFont val="Arial"/>
        <family val="2"/>
      </rPr>
      <t>Primer Periodo:</t>
    </r>
    <r>
      <rPr>
        <sz val="10"/>
        <color theme="1"/>
        <rFont val="Arial"/>
        <family val="2"/>
      </rPr>
      <t xml:space="preserve"> En el mes de Diciembre, la Dirección de Mejoramiento de Vivienda, mediante memorando 2017IE19096 informó  a la Dirección de Gestión Corporativa y CID sobre el proceso de Asistencia Técnica, como el único de los procesos de la Dirección que ofrece un servicio a la ciudadanía y en el mes de diciembre se realizo la inscripción al SUIT.
</t>
    </r>
    <r>
      <rPr>
        <b/>
        <sz val="10"/>
        <color theme="1"/>
        <rFont val="Arial"/>
        <family val="2"/>
      </rPr>
      <t>Segundo Periodo:</t>
    </r>
    <r>
      <rPr>
        <sz val="10"/>
        <color theme="1"/>
        <rFont val="Arial"/>
        <family val="2"/>
      </rPr>
      <t xml:space="preserve"> El día 18 de agosto, por medio del memorando 2018IE11422, se informo a la Dirección de Gestión Corporativa y CID sobre el apoyo necesario de la DMV, en cuanto a los requerimientos funcionales que se consideren necesarios desde la misionalidad, con el fin de poder adelantar las labores con las áreas correspondientes y que se inicien dichos desarrollos.  Segundo Periodo: El día 18 de agosto, por medio del memorando 2018IE11422, se informo a la Dirección de Gestión Corporativa y CID sobre el apoyo necesario de la DMV, en cuanto a los requerimientos funcionales que se consideren necesarios desde la misionalidad, con el fin de poder adelantar las labores con las áreas correspondientes y que se inicien dichos desarrollos. 
El trámite está inscrito en el SUIT; se tiene a la espera el seguimiento al trámite para ver su pertinencia, y posteriormente, si aplica, ser ubicado en la página web de la Caja de la Vivienda Popular, para consulta y gestión de quien lo requiera. 
El Contratista (externo)  "Todo Sistemas", encargado de hacer seguimiento a los trámites de cada entidad, tiene pendiente la entrega del reporte de usabilidad  frente a los mismos, acorde a la información entregada por el DAFP.  </t>
    </r>
  </si>
  <si>
    <t xml:space="preserve">
\\10.216.160.201\calidad\30. PRESENTACIONES E INFORMES\SISTEMA INTEGRADO DE GESTIÓN\2018\SEMANA LUCHA ANTICORRUPCIÓN\DIA 4 - CODIGO DE INTEGRIDAD
\\10.216.160.201\calidad\30. PRESENTACIONES E INFORMES\SISTEMA INTEGRADO DE GESTIÓN\2018\CONTEXTUALIZACION CODIGO DE INTEGRIDAD\LISTADOS DE ASISTENCIA</t>
  </si>
  <si>
    <t>ANÁLISIS</t>
  </si>
  <si>
    <t>Se cumplió la acción en su totalidad</t>
  </si>
  <si>
    <t xml:space="preserve">Publicación de los eventos más destacados en la página web de la entidad </t>
  </si>
  <si>
    <t>El responsable cumplió con la gestión de eventos de participación ciudadana.</t>
  </si>
  <si>
    <t>Memorando 2018IE11482, informe de los encuentros sostenidos con la ciudadanía entre los meses de mayo y agosto del año en curso, en el cual se reporta una reunión sostenida con líderes de la Localidad de Santafé</t>
  </si>
  <si>
    <t>No hay evidencia de los productos solicitados</t>
  </si>
  <si>
    <t>A pesar de las publicaciones reportadas, queda pendiente por revisar el "Informe de desarrollo estrategia de comunicaciones " como producto directo de cumplimiento de la acción</t>
  </si>
  <si>
    <t xml:space="preserve">Generar acciones de diálogo de doble vía con la ciudadanía antes y durante las acciones y audiencia de Rendición de Cuentas. Ferias de Transparencia, Carpa de Servicio al Ciudadano, Feria de Soluciones CVP, entre otros. </t>
  </si>
  <si>
    <t>Revisar evidencias de Informe de Encuentro con la ciudadanía</t>
  </si>
  <si>
    <t>La divulgación y gestión de la información está supeditada a la programación de la Rendición de Cuentas.</t>
  </si>
  <si>
    <t>Actas de capacitaciones y/o sensibilizaciones</t>
  </si>
  <si>
    <t>Sensibilizar y socializar a los(as) funcionarios(as)  y contratistas  el documento 208-SADM-Mn-01 MANUAL DE SERVICIO AL CIUDADANO</t>
  </si>
  <si>
    <t xml:space="preserve">El 12 de abril de 2018 el Proceso de Gestión del Talento Humano remitió a la Oficina Asesora de Planeación a través de correo electrónico el autodiagnóstico del Código de Integridad, en el cual se formuló el plan de acción para su formulación implementación y seguimiento.
Así mismo, la Subdirección Administrativa, encargada de liderar el mencionado proceso, en conjunto con la oficina Asesora de Planeación, se encuentran recibiendo asesoría para la formulación, implementación y seguimiento del Código de Integridad por parte del Departamento Administrativo de la Función Pública, en la cual se programaron y desarrollaron talleres del tema en mención. El 23 de abril de 2018, se realizó una mesa de trabajo, en la cual se revisó la matriz del plan  de  gestión de integridad, en donde se establecieron las fases del procedimiento concertando cronograma y áreas responsables de cada proceso. Continua el desarrollo de este plan, en el cual  ya se realizó la etapa de alistamiento  y se encuentra en la estructuración de la fase de armonización. </t>
  </si>
  <si>
    <t>El Código de Ética fue armonizado con el Código de Integridad mediante resolución No.  3289 de 31 de agosto de 2018</t>
  </si>
  <si>
    <t>Se cumplió con la actividad propuesta</t>
  </si>
  <si>
    <t xml:space="preserve">Política Anti soborno, acogida mediante Acto Administrativo </t>
  </si>
  <si>
    <t>Divulgación de la Política Anti soborno
(Asistencia, fotográficos, medios de socialización, presentaciones)</t>
  </si>
  <si>
    <t xml:space="preserve">Junto con la Oficina Asesora de Planeación, la OAC lideró la Semana de Lucha Anticorrupción. La OAC hizo campaña gráfica la cual fue divulgada en medios internos y externos como las redes sociales. En este marco la OAC divulgó en enlace de la matriz Anticorrupción  https://twitter.com/CVPBogota/status/958395222056108033 y https://twitter.com/CVPBogota/status/870366737610530818 </t>
  </si>
  <si>
    <t xml:space="preserve">Inicio
mm/a </t>
  </si>
  <si>
    <t>Fin
mm/a</t>
  </si>
  <si>
    <t xml:space="preserve">Contextualización del Código de Integridad en la entidad </t>
  </si>
  <si>
    <t>Adoptar el Código de Integridad con  los cinco valores definidos</t>
  </si>
  <si>
    <t xml:space="preserve">La OAC envió divulgación vía correo electrónico masivo  para invitar a  participar a funcionarios y contratistas en la contextualización del Código de Integridad y convocatoria de los gestores de integridad para la CVP. La OAC diseñó piezas gráficas, divulgó la información por correo electrónico, mantiene la información de los valores en la Intranet.  Para la sensibilización de agosto, en el marco de la Semana de Lucha Anticorrupción, la OAC divulgó la convocatoria a la charla. </t>
  </si>
  <si>
    <t xml:space="preserve">Elaboración de informe de gestión </t>
  </si>
  <si>
    <t xml:space="preserve">Informe de Gestión </t>
  </si>
  <si>
    <t>Total general</t>
  </si>
  <si>
    <t>Componente</t>
  </si>
  <si>
    <t>Actividades Programadas en el PAAC 2018</t>
  </si>
  <si>
    <t>Estado de Avance</t>
  </si>
  <si>
    <t>Observaciones</t>
  </si>
  <si>
    <t>1. Gestión del Riesgo de Corrupción (Mapa de Riesgos de Corrupción)</t>
  </si>
  <si>
    <t>2. Racionalización de Trámites</t>
  </si>
  <si>
    <t>3. Rendición de Cuentas</t>
  </si>
  <si>
    <t>4. Mecanismos para Mejorar la Atención al Ciudadano</t>
  </si>
  <si>
    <t>6. Iniciativas Adicionales</t>
  </si>
  <si>
    <t xml:space="preserve">7. Gestión de la Integridad </t>
  </si>
  <si>
    <t> Total</t>
  </si>
  <si>
    <t>MATRIZ DE SEGUIMIENTO AL PAAC</t>
  </si>
  <si>
    <t>Proceso</t>
  </si>
  <si>
    <t xml:space="preserve">Calificación  </t>
  </si>
  <si>
    <t>16. Evaluación de la Gestión</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</si>
  <si>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</si>
  <si>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</si>
  <si>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</si>
  <si>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</si>
  <si>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</si>
  <si>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</si>
  <si>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Se realizó evaluación a los controles asociados a los riesgos en terminos relacionados con documentación, soportes, responsables, frecuencia y efectividad, evidenciandose una efectividad del 100%</t>
  </si>
  <si>
    <t>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t>
  </si>
  <si>
    <t>Cuatro (4) informes de seguimiento al avance del Plan Anual de Auditorías</t>
  </si>
  <si>
    <t>Asesora de Control Interno</t>
  </si>
  <si>
    <t>(# de reportes de seguimiento al Plan Anual de Auditorías - PAA / 4) X 100%</t>
  </si>
  <si>
    <t>Documentación errada de hallazgos y conceptos de seguimiento tras revisión de herramientas de gestión de los procesos</t>
  </si>
  <si>
    <t>Se puede presentar la documentación errada de hallazgos por la complejudad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</si>
  <si>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</si>
  <si>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</si>
  <si>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en:Gestionar 4 capacitaciones que permitan optimizar el uso de las herramientas de gestión formuladas para los procesos y áreas de la entidad.
(Plan de Acción y estrategia anticorrupción; Diseño de Indicadores; Gestión de Riesgos; Análisis de causas y formulación de acciones) El responsable de ejecutar es el/la Asesora de Control Interno y se espera que esta acción finalice el 31/12/2018</t>
  </si>
  <si>
    <t>Cuatro (4) Capacitaciones para el uso de herramientas de Gestión.</t>
  </si>
  <si>
    <t>(# de capacitaciones para el uso de herramientas de Gestión / 4) X 100%</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</si>
  <si>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</si>
  <si>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</si>
  <si>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</si>
  <si>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</si>
  <si>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Catastrofico</t>
  </si>
  <si>
    <t>Se realizó evaluación a los controles asociados a los riesgos en terminos relacionados con documentación, soportes, responsables, frecuencia y efectividad, evidenciandose una efectividad del 60%</t>
  </si>
  <si>
    <t>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t>
  </si>
  <si>
    <t>Dos (2) actividades de sensibilización relacionadas con elementos éticos y roles a desempeñar por parte de Control Interno.</t>
  </si>
  <si>
    <t>(# de actividades de sensibilización realizadas / 2) X 100%</t>
  </si>
  <si>
    <t>Se realiza actividad programada</t>
  </si>
  <si>
    <r>
      <t xml:space="preserve">Las actividades planteadas se realizan  cada vez que se requiere, se  da aplicación a lo previsto en el decreto 648 de 2017 articulo 2.2.5.1.1que se materializa en el diligenciamiento del formato Cumplimiento de Requisitos Mínimos
</t>
    </r>
    <r>
      <rPr>
        <sz val="9"/>
        <rFont val="Arial"/>
        <family val="2"/>
      </rPr>
      <t xml:space="preserve">
No se cuenta con evidencia de las capacitaciones realizadas</t>
    </r>
  </si>
  <si>
    <t>No se cuenta con evidencia de las capacitaciones realizadas</t>
  </si>
  <si>
    <t>Respuesta a solicitudes entregadas  por los medios convencionales, personalmente y enviados  por correo certificado.</t>
  </si>
  <si>
    <t>Si bien se expidieron los certificados, no se cumple con la racionalización del trámite.</t>
  </si>
  <si>
    <t>Se está realizando el proceso de divulgación a los interesados, sin embargo no se ha logrado la reducción del tiempo en el trámite</t>
  </si>
  <si>
    <t>5.Mecanismos para la Transparencia y el Acceso a la Información</t>
  </si>
  <si>
    <t>Control Interno</t>
  </si>
  <si>
    <t>III SEGUIMIENTO CONTROL INTERNO (31 DE DICIEMBRE)</t>
  </si>
  <si>
    <t>Se realizaron las actividades propuestas.</t>
  </si>
  <si>
    <t>Se suscribió contrato 105 de 2018 con AMALIA JEANNETTE SANCHEZ GUIO, cuyo objeto es: PRESTAR LOS SERVICIOS PROFESIONALES PARA BRINDAR APOYO RESPECTO AL SEGUIMIENTO FINANCIERO Y PRESUPUESTAL DE LOS CONTRATOS A CARGO DE LA SUBDIRECCIÓN ADMINISTRATIVA. Se evidenciaron las obligaciones contractuales 1, 5 y 6, relacionadas directamente con la acción planteada. Se revisó la página del SECOP I: file:///C:/Users/itorresc/Downloads/DA_PROCESO_18-12-7588673_01002020_51542293.PDF
En la ruta: \\10.216.160.201\calidad\9. PROCESO GESTIÓN ADMINISTRATIVA\FORMATOS\FORMATOS SADM, se encontró el formato: CONTROL PROCESOS CONTRACTUALES, Código: 208-GA-Ft-123, versión 1, vigente desde el 24-Sep-2018.
Se presenta archivo “cuadro de seguimiento de contratos Subdirección Administrativa 08-08-2018”, que se encuentra en la ruta: \\10.216.160.201\administrativa\DTOS. ADMINISTRATIVA 2018.
El cuadro de seguimiento presentado es ligeramente diferente en tres campos en relación con el formato publicado en la carpeta de calidad debidamente aprobado, por lo que es necesario que la Subdirección Administrativa, utilice el formato que está aprobado o que realice los ajustes que sean pertinentes y que actualice el formato. Igualmente, el cuadro presentado, no contiene el encabezado del formato vigente en la carpeta de calidad, igualmente es preciso que se empleen debidamente los documentos del SIG y que los mismos sean revisados y actualizados según se requiera.
No se entrega evidencia del indicador, en términos de su de su formulación, seguimiento, fuente y datos. Igualmente, el mismo no guarda coherencia con las acciones planteadas y no evidencia qué se pretende medir, por lo que es necesario revisarlo y modificarlo.</t>
  </si>
  <si>
    <t>Contrato 105 de 2018.
SECOP I: file:///C:/Users/itorresc/Downloads/DA_PROCESO_18-12-7588673_01002020_51542293.PDF
En la ruta: \\10.216.160.201\calidad\9. PROCESO GESTIÓN ADMINISTRATIVA\FORMATOS\FORMATOS SADM, se encontró el formato: CONTROL PROCESOS CONTRACTUALES, Código: 208-GA-Ft-123, versión 1, vigente desde el 24-Sep-2018.
Se presenta archivo “cuadro de seguimiento de contratos Subdirección Administrativa 08-08-2018”, que se encuentra en la ruta: \\10.216.160.201\administrativa\DTOS. ADMINISTRATIVA 2018.</t>
  </si>
  <si>
    <t xml:space="preserve">Se presentaron a Control Interno 13 archivos en .pdf denominados: CGH– GUI-001 deberes corporativo; CGH– GUI-002 prohibiciones.docx; CGR– GUI-004 consignas particulares caja de vivienda popular; CGR– PR0-001 control de acceso peatonal estado; CGR– PR0-002 inspección, verificación y control del perímetro y las instalaciones; CGR– PR-008 inspección con detector de metales; CGR– PRO-004 monitoreo de CCTV; CGR– PRO-005 atención de emergencias; CGR–PRO-006 cambio de turno; CGR-PRO-009 control de acceso vehicular; CGR-PRO-010 supervisión y control; COP– GUI-001 consignas generales estado; e inspección y estudio de seguridad CVP. Documentos encontrados en el computador del profesional de apoyo a la supervisión, Iván Gómez.
Respecto de la aprobación del protocolo:
En el informe de supervisión No. 2 del 13-Sep-2018, publicado en el SECOP II, se indica para la obligación No. 5, “La obligación se cumplió a cabalidad, para ello fue aportado copia de estudio de seguridad al inicio de la ejecución contractual”. Evidencia tomada del SECOP II.
</t>
  </si>
  <si>
    <t>Se presentaron documentos de estructuración y aprobación, pero no de publicación. Se dio cumplimiento a 2 de 3 actividades propuestas para mitigar el riesgo.</t>
  </si>
  <si>
    <t>Respecto de la estructuración del protocolo:
Se suscribió el contrato 537 del 25-Ago-2018 con Cuidar Ltda., el cual en la obligación No. 5 indica, “elaborar y presentar estudios de seguridad al inicio y al finalizar el contrato, previa fecha acordada con el supervisor…”, se presentaron a Control Interno 13 archivos en .pdf denominados: CGH– GUI-001 deberes corporativo; CGH– GUI-002 prohibiciones.docx; CGR– GUI-004 consignas particulares caja de vivienda popular; CGR– PR0-001 control de acceso peatonal estado; CGR– PR0-002 inspección, verificación y control del perímetro y las instalaciones; CGR– PR-008 inspección con detector de metales; CGR– PRO-004 monitoreo de CCTV; CGR– PRO-005 atención de emergencias; CGR–PRO-006 cambio de turno; CGR-PRO-009 control de acceso vehicular; CGR-PRO-010 supervisión y control; COP– GUI-001 consignas generales estado; e inspección y estudio de seguridad CVP. Con lo anterior se cumple el criterio.
Respecto de la aprobación del protocolo:
En el informe de supervisión No. 2 del 13-Sep-2018, publicado en el SECOP II, se indica para la obligación No. 5, “La obligación se cumplió a cabalidad, para ello fue aportado copia de estudio de seguridad al inicio de la ejecución contractual”. Con lo anterior se cumple el criterio.
El documento no fue publicado.
Al respecto se precisa que no se cumplió en debida forma con la actividad propuesta, ya que no se evidenció documento estricto que indicara la formulación del protocolo como tal, ni su aprobación. Por lo que es necesario que el proceso revise el riesgo y las actividades que se propongan para mitigarlo. No se entrega evidencia del indicador, en términos de su de su formulación, seguimiento, fuente y datos.</t>
  </si>
  <si>
    <t>Se revisó el archivo enviado a Claudia Marcela García, contratista de la OAP el 28 de diciembre de 2018 por la profesional Luisa Lancheros, evidenciando que para el total de las actividades propuestas en el componente de “Código de integridad”, no se presentaron avances o evidencias, es decir el archivo en esta parte se encontraba vacío, por lo tanto no se tendrá en cuenta la fecha del 28 de diciembre de 2018, como fecha de la entrega real y efectiva del seguimiento al PAAC de las acciones a cargo de la Subdirección Administrativa. Se considera incumplido el criterio de “oportunidad”
De acuerdo con cuatro listados de asistencia todos de fecha 16 de agosto de 2018 presentados en físico en carpeta 1 de 2 de Código de Integridad en la parte “etapa 1 – Alistamiento”, se evidenció que del total de gestores de integridad (34 funcionarios y/o contratistas), asistieron 18 de ellos a una socialización denominada “socialización código de integridad – semana anticorrupción”. Por lo que se alcanzó el 52,94%.
Es preciso indicar que no se ha dado cumplimiento al reporte del avance de las acciones a cargo de la Subdirección Administrativa en el componente “Código de Integridad”, por lo que se insta a los responsables, para que realicen las acciones pertinentes para dar cumplimiento con las obligaciones que se tienen con otros procesos u órganos de control, como lo es la Asesoría de Control Interno.</t>
  </si>
  <si>
    <t>Se realizó la actividad programada</t>
  </si>
  <si>
    <t>A pesar de que se recomendó en el seguimiento con corte al 31 de agosto, que se procediera a realizar la socialización a los gestores de integridad faltantes, esta sugerencia no se acató, debido a ello el porcentaje de avance alcanzado. Es preciso que esta actividad se reformule en el PAAC de 2019 y se prepare al equipo de gestores de integridad que aún quedan vigentes en la entidad sobre el particular y modificar la resolución 3040 de 2018 en lo pertinente.</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</si>
  <si>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Fórmula:  (</t>
    </r>
    <r>
      <rPr>
        <sz val="9"/>
        <color theme="1"/>
        <rFont val="Arial"/>
        <family val="2"/>
      </rPr>
      <t>Número de mesas de trabajo realizadas / Número de mesas de trabajo programadas) * 100
100%</t>
    </r>
  </si>
  <si>
    <t>33 Actas de mesas de trabajo en custodia de la Dirección de Gestión Corporativa y CID</t>
  </si>
  <si>
    <r>
      <rPr>
        <b/>
        <sz val="9"/>
        <color theme="1"/>
        <rFont val="Arial"/>
        <family val="2"/>
      </rPr>
      <t>Nombre del indicador: Orientación al personal del proceso de Servicio al Ciudadano</t>
    </r>
    <r>
      <rPr>
        <sz val="9"/>
        <color theme="1"/>
        <rFont val="Arial"/>
        <family val="2"/>
      </rPr>
      <t xml:space="preserve">  
</t>
    </r>
    <r>
      <rPr>
        <b/>
        <sz val="9"/>
        <color theme="1"/>
        <rFont val="Arial"/>
        <family val="2"/>
      </rPr>
      <t>Fórmula:</t>
    </r>
    <r>
      <rPr>
        <sz val="9"/>
        <color theme="1"/>
        <rFont val="Arial"/>
        <family val="2"/>
      </rPr>
      <t xml:space="preserve">  (Número de orientaciones realizadas / Número de orientaciones programadas) * 100
 100%</t>
    </r>
  </si>
  <si>
    <t xml:space="preserve">Acta de reunión con la oficina asesora de Comunicaciones del 21/02/2018 donde se estructuro la campaña 360. 
Campaña en Facebook, Twitter, carteleras digitales, pagina WEB, Intranet, fondo de pantalla de los computadores
INFORME DE ANÁLISIS DE LOS RESULTADOS DE LAS ENCUESTAS REALIZADAS SOBRE LA GRATUIDAD DE LOS TRÁMITES Y SERVICIOS Y LO INNECESARIO DE LOS INTERMEDIARIOS EN LA CAJA DE VIVIENDA POPULAR
</t>
  </si>
  <si>
    <t>Se  desarrolló campaña  denominada "360"sobre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
Se realizó "INFORME DE ANÁLISIS DE LOS RESULTADOS DE LAS ENCUESTAS REALIZADAS SOBRE LA GRATUIDAD DE LOS TRÁMITES Y SERVICIOS Y LO INNECESARIO DE LOS INTERMEDIARIOS EN LA CAJA DE VIVIENDA POPULAR" en el mes de Diciembre de 2018.
El resultado de la evaluación del grado de conocimiento y comprensión de los mensajes
de gratuidad y de lo innecesario de los intermediarios, que se realizó mediante la
formulación de tres preguntas a 300 usuarios encuestados en el punto de Atención de
Servicio al Ciudadano, arrojó que de cada 100 ciudadanos que asisten a la Caja de la
Vivienda Popular, 89 reciben la información de gratuidad de trámites y servicios y no
recurrencia a intermediarios, y comprenden dichos mensajes. Es decir que el resultado del indicador es del 89%</t>
  </si>
  <si>
    <r>
      <t xml:space="preserve">Nombre del indicador: </t>
    </r>
    <r>
      <rPr>
        <sz val="9"/>
        <color theme="1"/>
        <rFont val="Arial"/>
        <family val="2"/>
      </rPr>
      <t xml:space="preserve">Sensibilización sobre gratuidad de trámites y servicios
</t>
    </r>
    <r>
      <rPr>
        <b/>
        <sz val="9"/>
        <color theme="1"/>
        <rFont val="Arial"/>
        <family val="2"/>
      </rPr>
      <t>Fórmula:</t>
    </r>
    <r>
      <rPr>
        <sz val="9"/>
        <color theme="1"/>
        <rFont val="Arial"/>
        <family val="2"/>
      </rPr>
      <t xml:space="preserve"> (Número de personas encuestadas que conocen sobre la gratuidad de trámites y servicios / Número de personas encuestadas)
89%</t>
    </r>
  </si>
  <si>
    <t xml:space="preserve">Se realizó 3 sensibilizaciones : El jueves 12 de abril del 2018 de se capacito y/o sensibilizo al personal de servicio al ciudadano, sobre los conceptos de tramites y servicios.
El  22 de mayo del 2018  se capacito y/o sensibilizo al personal de servicio al ciudadano, sobre los conceptos de tramites y servicios.                                El  24 de noviembre del 2018  se capacito y/o sensibilizo al personal de servicio al ciudadano, sobre los conceptos de tramites y servicios.  </t>
  </si>
  <si>
    <t>Se realizó la actividad formulada</t>
  </si>
  <si>
    <t>Acta de sensibilización del 17 de Julio de 2018 en custodia del proceso de Servicio al Ciudadano</t>
  </si>
  <si>
    <t>Se actualizaron los documentos del proceso de servicio al Ciudadano,
208-SC-Mn-03 MANUAL SERVICIO A LA CIUDADANIA V1 del 15/05/2018
208-SC-Pr-06 GESTIÓN DEL SERVICIO AL CIUDADANO  V12 del 10/12/2018
208-SC-Pr-07 ATENCION PQRSD V1 del 15/05/2018</t>
  </si>
  <si>
    <t>Documentos del proceso de Servicio al Ciudadano
ruta: \\10.216.160.201\calidad\8. PROCESO SERVICIO AL CIUDADANO</t>
  </si>
  <si>
    <t>Informes de Asistencia y evaluación por parte del área de Servicio al Ciudadano publicados en pagina web
https://www.cajaviviendapopular.gov.co/?q=Servicio-al-ciudadano/informes-de-asistencia</t>
  </si>
  <si>
    <t>Se realizaron Informes de asistencia por canales de atención de manera mensual, siendo noviembre de 2018 el ultimo reportado, los cuales son publicados en la pagina web en la siguiente ruta: https://www.cajaviviendapopular.gov.co/?q=Servicio-al-ciudadano/informes-de-asistencia</t>
  </si>
  <si>
    <t xml:space="preserve">Falta elaborar y publicar el informe del mes de Diciembre </t>
  </si>
  <si>
    <t>Se realizó de manera mensual al Informe mensual oportunidad PQRSD, siendo el ultimo publicado del mes de Noviembre, los cuales son publicados en la pagina web en la siguiente ruta: https://www.cajaviviendapopular.gov.co/?q=Servicio-al-ciudadano/tiempo-de-respuesta</t>
  </si>
  <si>
    <t>Informes Mensuales de Oportunidades de las Respuestas a las PQRSD publicados en la pagina web https://www.cajaviviendapopular.gov.co/?q=Servicio-al-ciudadano/tiempo-de-respuesta</t>
  </si>
  <si>
    <t xml:space="preserve">Se generó el documento con la identificación de los items que deben ser objeto de corrección y/o mejora. 
La oficina Asesora de Comunicaciones, realizó socialización del resultado del Indice de Transparencia a todos los niveles de la entidad.
Una vez obtenidos los resultados del Indice de Transparencia, se han desarrollado múltiples reuniones, con el área de Control Interno, la oficina Asesora de Planeación y la Oficina Asesora de Comunicaciones, para generar el Plan de Mejoramiento respectivo, definiendo actividades a ejecutarse y lograr así una buena ubicación en el ranking de Transparencia de las entidades del Distrito. 
En el período se indentificaron 71 items de acción correctiva y/o mejora. La OAC ya tiene el Plan de Mejoramiento preliminar formulado. </t>
  </si>
  <si>
    <t xml:space="preserve">Se generó el formato de Plan de Mejoramiento con los compromisos que deben ejecutarse, los cuales serán remitidas a las diferentes áreas de la entidad, para su gestión y reporte de actividades
Queda pendiente los planes de mejoramieto de las demás áreas. </t>
  </si>
  <si>
    <t xml:space="preserve">El avance en la implementación de la Ley1712/14 en la competencia de la Oficina Asesora de Comunicaciones, se ve reflejado de un aparte en el Botón de Transparencia que evidencia la publicación oportuna y actualización mensual de la información que es suministrada oportunamente por la OAP y las áreas. Los instrumentos de acceso de información de la Ley1712/14 también se encuentran al día: Esquema de Publicaciones; Programa de Gestión Documental; Registro de Información Clasificada y Reservada e Indice de Información Clasificada. Evidencia en:
http://www.cajaviviendapopular.gov.co/?q=content/transparencia                                                                      
En Transparencia Activa se cumple con la obligación de hacer publica, la información mínima obligatoria tanto de carácter  estructural como funcional del sujeto.                                                     En Transparencia pasiva, se garantiza el  acceso a la información pública de la ciudadanía, con la implementación de solicitudes de información PQRS a través de página web y en ventanilla única.  Adicionalmente, la CVP cumple con la apertura de datos abiertos. Este año tenemos los siguientes datos abiertos:  https://www.cajaviviendapopular.gov.co/?q=Servicio-al-ciudadano/datos-abiertos </t>
  </si>
  <si>
    <t xml:space="preserve">
La Oficina Asesora de Comunicaciones ha solicitado en correos de seguimiento al Botón de Transparencia, que se entregue la información en formato modificable y descargable. Adcionalmente, en el periodo solicitó reuniones, talleres sobre como abrir archivos a la Oficina TIC. De acuerdo con la información recibida en el período se publicó en formato abierto Presupuesto general 2018 y Matriz de Activos de Información 2017.</t>
  </si>
  <si>
    <t>Verificar que se actualice de forma semestral el Plan Anual de Adquisiciones</t>
  </si>
  <si>
    <t>Plan  Anual de Adquisiciones   Actualizado y publicado</t>
  </si>
  <si>
    <t xml:space="preserve">Publicaciones realizadas en el SECOP II y en la página WEB de la entidad - Semestral </t>
  </si>
  <si>
    <t xml:space="preserve">Actualización - Publicación del Plan de Adquisiciones </t>
  </si>
  <si>
    <t xml:space="preserve">El plan anual de adquisiciones se publica en la pagina web con periodicidad mensual </t>
  </si>
  <si>
    <t xml:space="preserve">Avanzar en el cumplimiento de Datos Abiertos en el marco de la Estrategia de Gobierno en Línea </t>
  </si>
  <si>
    <t xml:space="preserve">Dirección de Gestión  Corporativa y CID
Oficina de Tecnología de la Información y las Comunicaciones
Oficina Asesora de Planeación </t>
  </si>
  <si>
    <t xml:space="preserve">Set de datos abiertos CVP </t>
  </si>
  <si>
    <t>Set de datos abiertos publicados en el portal www.datosabiertos.gov.co</t>
  </si>
  <si>
    <t>% de cumplimiento semestral</t>
  </si>
  <si>
    <t xml:space="preserve">La entidad publicó los datos abiertos relacionados a continuación:
- Hogares reasentados
- Activos de Información  
- Índice de Información clasificada y reservada
http://datosabiertos.bogota.gov.co/dataset?page=3
</t>
  </si>
  <si>
    <t>Las actividades desarrolladas para el cumplimiento de esta accion se relizan de manera semestral por lo tanto el cumplimiento del mismo se dara al 100 en corte de segundo semestre</t>
  </si>
  <si>
    <t>Divulgar y Publicar en página web, pantallas, y volantes una pieza visual que explique como la ciudadania puede solicitar información pública de acuerdo con los principios de gratuidad y los canales de respuesta, según la Ley de 1712/14</t>
  </si>
  <si>
    <t xml:space="preserve">Generar informes mensuales de solicitudes de información pública con tiempos de respuesta </t>
  </si>
  <si>
    <t>Informes de Publicación de las solicitudes de acceso a la información.</t>
  </si>
  <si>
    <t>Informes</t>
  </si>
  <si>
    <t xml:space="preserve">12 Informes durante la vigencia </t>
  </si>
  <si>
    <t>Se elaboraron informes mensuales de solicitudes de acceso a la información pública, que consignan los tiempos de respuesta. Estos informes se elaboraron para lo meses de enero, febrero, marzo, abril , mayo, junio y julio.
www.cajaviviendapopular.gov.co/?q=Servicio-al-ciudadano/solicitudes-de-acceso-la-informacion</t>
  </si>
  <si>
    <t xml:space="preserve">Incorporar compromiso Anticorrupción,  que incluya temas como la declaración Antifraude y Antisoborno, en el  Manual de Supervisión y  Contratación de la entidad. 
</t>
  </si>
  <si>
    <t>Manual de Supervisión y Contratación actualizado, con el compromiso Anticorrupción.</t>
  </si>
  <si>
    <t>Manual de Supervisión y Contratación modificado y publicado en  el SGC y en la Página web de la entidad</t>
  </si>
  <si>
    <t xml:space="preserve">Manual de Supervisión y Contratación modificado.  </t>
  </si>
  <si>
    <t xml:space="preserve">Generar informes PQRS de acuerdo con los criterios de Ley 1712/14 y Auditoría de Transparencia </t>
  </si>
  <si>
    <t>Informe de Gestion de las PQRSD</t>
  </si>
  <si>
    <t>Informe mensual de gestión de PQRSD</t>
  </si>
  <si>
    <t>Desde el mes de enero a mayo se han elaborado los informes de gestión a las PQRSD, en los cuales se consignan el numero de PQRSD recibidas, las tipologías, los subtemas mas reiterados, las PQRSD cerradas, entre otros análisis.
https://www.cajaviviendapopular.gov.co/?q=Servicio-al-ciudadano/informe-pqrs-2018</t>
  </si>
  <si>
    <t xml:space="preserve">Emitir el lineamiento para que cada dirección de la entidad establezca responsable,  de identificar y actualizar la información correspondiente a la Matriz de Activos de información y el Registro de Información Clasificada y Reservada , en el marco de la estrategia de Gobierno en Línea. </t>
  </si>
  <si>
    <t>Oficina de Tecnología de la Información y las Comunicaciones</t>
  </si>
  <si>
    <t xml:space="preserve">Responsable de la Matriz de Activos de Información </t>
  </si>
  <si>
    <t>Lineamiento donde se establece el responsable de la Información</t>
  </si>
  <si>
    <t xml:space="preserve">Lineamiento </t>
  </si>
  <si>
    <t>Se genero el memorando con radicado 2018IE3678 de 12 de marzo en donde se realizo la delegación de un funcionario con cada dependencia de la entidad quien seria el responsable de la actualización de dicha información y remisión a la oficina tic, la cual fue consolidada y publicada. Se informó a Jurídica para su evaluación.</t>
  </si>
  <si>
    <t xml:space="preserve">Acción que tiene como producto final, El Programa de Gestión Documental - PGD aprobado y actualizado mediante Acto Administrativo, presenta fecha de inicio 1/02/2018 y fecha final 31/12/2018 para entrega del producto.
En desarrollo de esta acción se evidencia que el día 13 de marzo de 2018, se presentó ante el Sub Comité de Gestión Documental, el documento de actualización del PGD, como paso previo a la presentación ante el comité del Sistema Integrado de Gestión que hace las veces del comité interno de archivo, evidencia que se revisó mediante formato de acta de reunión Código 208-SADM- Ft-06.
El 23 de marzo de 2018, se realizó el Comité del Sistema Integrado de Gestión, en el cual se aprobó la actualización del Programa de Gestión Documental – PDG, evidencia que se revisó mediante formato de acta de reunión Código 208-SADM- Ft-06. Por otra parte, se evidencia que, queda pendiente de expedir el acto administrativo que aprueba la actualización del Programa de Gestión Documental – PGD. Sin embargo, se
denota que este se encuentra en espera por cuanto la Subdirección Administrativa solicitó al Archivo de Bogotá como autoridad archivística un concepto técnico del documento que le permita tener la seguridad a la Caja de la Vivienda Popular-CVP, sobre la calidad del producto, concepto que fue solicitado el día 16 de marzo de 2018 mediante oficio enviado al Doctor Julio Alberto Parra Acosta – Director Encargado – Archivo de Bogotá, con radicado de salida 2018EE5021., recibido mediante radicado 1-2018- 6727 Dir. Archivo de Bogotá, el cual se encuentra a esperas del respectivo concepto. El 21 de junio el Archiv de Bogotá en reunión sostenida con el Subdirector Adminsitrativo informa que el PGD ingresó a evaluación dentro del a estrategia Bogota 2019: IGA +10. por lo cual se adelantarán mesas de trabajo entre agosto y septiembre para terminar de ajustar el documento y producir una versión que se ajuste a lineamientos del AB. El documento final se envió por parte del equipo SIGA el día 1 de agosto. Pendientes programación proximas mesas de trabajo. </t>
  </si>
  <si>
    <t xml:space="preserve">En desarrollo de la acción formulada, la Subdirección recibió el 15 de marzo de 2018, mediante oficio con radicado 2018EE5021 se recibe segundo concepto del Comité Evaluador del Consejo Distrital de Archivos, mediante el cual se recomienda la convalidación con ajustes a las Tablas de Retención Documental – TRD de la CVP.
El archivista del equipo de Gestión Documental desde el 16 de marzo viene realizando los ajustes solicitados por el Comité Evaluador del Consejo Distrital de Archivos, evidencia que se verifica mediante correo enviado el día 24 de abril al asesor del Archivo de Bogotá. En marco del desarrollo de estas actividades, el archivista Jimmy Montaño Duque adelantó una mesa de trabajo con los asesores del Archivo de Bogotá en relación con los ajustes requeridos. Evidencia que se constató mediante formato de la Secretaría General de la Alcaldía Mayor de Bogotá de fecha 18 de abril de 2018.
El día 20 de junio de 2018 se hizo la radicacion de los ajustes requeridos mediante segundo concepto del comité evaluador y el día 31 de julio se recibió el tercer concepto indicando nuevos ajustes. Se realizó mesa de trabajo el día 8 de agosto se realizó mesa de trabajo con el Archivo de Bogota. El archivista del equipo SIGA adelanta los ajustes con las diferentes dependencias, se aspira radicar nuevamente antes del 30 de septiembre. </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</si>
  <si>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</si>
  <si>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Servicio al Ciudadano con Apoyo de la Oficina de Tecnología de la Información y las Comunicaciones</t>
  </si>
  <si>
    <t>Informe de identificación trámites según Guía 3.1 de GEL Componente Transacción en Línea</t>
  </si>
  <si>
    <t>Actas de reunión y entrega de  informe que de cuenta cuáles documentos y formularios , certificaciones etc., existentes en procedimientos de la CVP pueden disponerse para descarga web</t>
  </si>
  <si>
    <t>Numero y % de Formularios, documentos, certificaciones,  para descarga identificados y con plan de acción GEL para su disposición en la página web</t>
  </si>
  <si>
    <t>Se han realizado sesiones de trabajo con las áreas de atención al ciudadano, dirección de gestión corporativa, oficina asesora de planeación y oficina asesora de comunicaciones en las que se ha trabajado en el plan de trabajo para la racionalización y virtualización de los tramites de la entidad. 
La información actual sobre trámites y servicios se encuentra publicada en la página web y en el Botón de Transparencia 
https://www.cajaviviendapopular.gov.co/?q=Servicio-al-ciudadano/tramites-y-servicios</t>
  </si>
  <si>
    <t>Emitir el lineamiento para que por cada dirección de la entidad se establezca un responsable para levantar la información de los activos de información de cada área y mantenerlo actualizado.</t>
  </si>
  <si>
    <t xml:space="preserve"> Oficina de Tecnología de la Información y las Comunicaciones</t>
  </si>
  <si>
    <t>Activos de información publicados en la página Web de la entidad</t>
  </si>
  <si>
    <t xml:space="preserve">Archivo publicado en la página Web
</t>
  </si>
  <si>
    <t xml:space="preserve">La OAC realizó 4 videos accesibles para ayudar a la población  que tiene deficiencia auditiva. Se trata de videos de las 4 misionales de la CVP que tienen subtítulos. Estos videos también son útiles para las personas en proceso de aprendizaje de lectura de su lengua materna o de una segunda lengua
La oficina TIC, tiene disponible la infraestructura tecnológica para que la oficina de comunicaciones pueda administrar los contenidos y hacerlos adecuados de acuerdos a las necesidades y alcances identificados. Si dentro de lo que la Oficina de Comunicaciones identifique, requiere alguna modificación en la plataforma tecnológica disponible, la Oficina TIC revisará y analizará el requerimiento para hacer las adecuaciones correspondientes.
</t>
  </si>
  <si>
    <t xml:space="preserve">La OAC realizó la Campaña 360 durante el periódo, sobre gratuidad de trámites y servicios ya se cuenta banner en el portal web, video divulgado en medios internos y externos como redes sociales  y pantallas digitales de la cvp.  http://www.cajaviviendapopular.gov.co/?q=Servicio-al-ciudadano/tramites-y-servicios
</t>
  </si>
  <si>
    <t xml:space="preserve">Seguimiento a las solicitudes de acceso de la información </t>
  </si>
  <si>
    <t xml:space="preserve">Dirección de Gestión Corporativa y CID 
Servicio al Ciudadano </t>
  </si>
  <si>
    <t xml:space="preserve">Informe de seguimiento, con análisis y tiempos de respuesta </t>
  </si>
  <si>
    <t xml:space="preserve">Publicación del Informe </t>
  </si>
  <si>
    <t>Se elaboraron informes mensuales de solicitudes de acceso  información publica de acuerdo a los criterios de la Ley 1712/14
https://www.cajaviviendapopular.gov.co/?q=Servicio-al-ciudadano/solicitudes-de-acceso-la-informacion</t>
  </si>
  <si>
    <t>MONITOREO DEL ACCESO A LA INFORMACIÓN PÚBLICA</t>
  </si>
  <si>
    <t>Crear, publicar y divulgar en diferentes medios, el  aviso público de gratuidad en trámites y servicios de la CVP</t>
  </si>
  <si>
    <t>Dirección de Gestión Corporativa y CID 
Oficina de Tecnología de la Información y las Comunicaciones
Servicio al Ciudadano
Oficina Asesora de Comunicaciones</t>
  </si>
  <si>
    <t xml:space="preserve">Divulgación </t>
  </si>
  <si>
    <t xml:space="preserve">Se publicó en la página web el aviso de la gratuidad de trámites y servicios de la CVP http://www.cajaviviendapopular.gov.co/?q=Servicio-al-ciudadano/tramites-y-servicios
Campaña 360 sobre gratuidad de tramites y servicios a nivel interno y externo.
Se publicó en la página web el aviso de la gratuidad de trámites y servicios de la CVP.
http://www.cajaviviendapopular.gov.co/?q=Servicio-al-ciudadano/tramites-y-servicios
</t>
  </si>
  <si>
    <t>Informe de seguimiento</t>
  </si>
  <si>
    <t xml:space="preserve">Informe publicado </t>
  </si>
  <si>
    <t>Informes de soliciutd de acceso a la información publica realizados y publicados en la pagina web de la entidad.
www.cajaviviendapopular.gov.co/?q=Servicio-al-ciudadano/solicitudes-de-acceso-la-informacion
Informes publicados en  e link www.cajaviviendapopular.gov.co/?q=Servicio-al-ciudadano/solicitudes-de-acceso-la-informacion
La oficina TIC, tiene disponible la infraestructura tecnológica para que la oficina de comunicaciones pueda administrar los contenidos y hacerlos adecuados de acuerdos a las necesidades y alcances identificados.</t>
  </si>
  <si>
    <t>Informes publicados en la pagina web 
Ruta: https://www.cajaviviendapopular.gov.co/?q=Servicio-al-ciudadano/solicitudes-de-acceso-la-informacion</t>
  </si>
  <si>
    <t>Informes publicados en la pagina web 
Ruta: 
https://www.cajaviviendapopular.gov.co/?q=Servicio-al-ciudadano/informe-pqrs-2018</t>
  </si>
  <si>
    <t>Se evidenció  que se  desarrolló campaña  denominada "360"sobre la gratuidad de los trámites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t>
  </si>
  <si>
    <t xml:space="preserve">Acta de reunión con la oficina asesora de Comunicaciones del 21/02/2018 donde se estructuro la campaña 360. 
Campaña en Facebook, Twitter, carteleras digitales, pagina WEB, Intranet, fondo de pantalla de los computadores
</t>
  </si>
  <si>
    <t xml:space="preserve">Se realizaron 11 Informes de solicitudes de acceso a la información pública los cuales están publicados en la página web, siendo el del mes de noviembre el último publicado.
Ruta: https://www.cajaviviendapopular.gov.co/?q=Servicio-al-ciudadano/solicitudes-de-acceso-la-informacion
</t>
  </si>
  <si>
    <t>Informes publicados en pagina web https://www.cajaviviendapopular.gov.co/?q=Servicio-al-ciudadano/solicitudes-de-acceso-la-informacion</t>
  </si>
  <si>
    <t xml:space="preserve">2 Actas de sensibilización 
\\10.216.160.201\calidad\30. PRESENTACIONES E INFORMES\SISTEMA INTEGRADO DE GESTIÓN\2018\SEMANA LUCHA ANTICORRUPCIÓN\DIA 5 - DATOS ABIERTOS y en custodia de la Oficina TICS
</t>
  </si>
  <si>
    <t>Se realizó la actividad propuesta.</t>
  </si>
  <si>
    <t>Se realizó documentación de los procedimientos del proceso gestión TIC los cuales se remitieron al área de planeación mediante memorando 2018IE18700 con asunto: Actualización y remisión documentos proceso gestión tecnologías de la Información y las comunicaciones.</t>
  </si>
  <si>
    <t>Memorando 2018IE18700 con asunto: Actualización y remisión documentos proceso gestión tecnologías de la Información y las comunicaciones.
\\10.216.160.201\calidad\14. PROCESO GESTIÓN TECNOLOGÍA DE LA INFORMACIÓN Y COMUNICACIONES</t>
  </si>
  <si>
    <t>http://datosabiertos.bogota.gov.co/dataset?page=3</t>
  </si>
  <si>
    <t>Memorando  2018IE3678 de 12 de marzo
https://www.cajaviviendapopular.gov.co/?q=transparencia-0</t>
  </si>
  <si>
    <t>La información actual sobre trámites y servicios se encuentra publicada en la página web y en el Botón de Transparencia 
https://www.cajaviviendapopular.gov.co/?q=Servicio-al-ciudadano/tramites-y-servicios</t>
  </si>
  <si>
    <t>7. COMPONENTE ADICIONAL: PLAN DE GESTIÓN DE LA INTEGRIDAD</t>
  </si>
  <si>
    <t>En la semana de Lucha Anticorrupción de la CVP (13 -17 de agosto ), se realizó socialización del avance del código de integridad con la participación de los gestores de integridad.</t>
  </si>
  <si>
    <t>Se realizó convocatoria, a través de correos institucionales, para hacer participativo el proceso, y así elegir democráticamente los Gestores de Ética de la entidad. Una vez definidos quienes serían, se generó acto administrativo con la información respectiva, formalizando el equipo de gestores, bajo la Resolución 3040 del 31-07-2018.</t>
  </si>
  <si>
    <t>Cuatro (4) actas de socialización de fecha 16 de agosto de 2018</t>
  </si>
  <si>
    <r>
      <rPr>
        <b/>
        <sz val="12"/>
        <color theme="1"/>
        <rFont val="Arial"/>
        <family val="2"/>
      </rPr>
      <t>Primer Periodo:</t>
    </r>
    <r>
      <rPr>
        <sz val="12"/>
        <color theme="1"/>
        <rFont val="Arial"/>
        <family val="2"/>
      </rPr>
      <t xml:space="preserve"> 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t>
    </r>
    <r>
      <rPr>
        <b/>
        <sz val="12"/>
        <color theme="1"/>
        <rFont val="Arial"/>
        <family val="2"/>
      </rPr>
      <t>Segundo Periodo:</t>
    </r>
    <r>
      <rPr>
        <sz val="12"/>
        <color theme="1"/>
        <rFont val="Arial"/>
        <family val="2"/>
      </rPr>
      <t xml:space="preserve">  Durante este periodo, no se realizaron jornadas de socialización del proceso de asistencia técnica, entrega de licencias de construcción y/o actos de reconocimiento aprobados por curadurías urbanas y sensibilización para el proceso de ejecución de obra con beneficiarios.</t>
    </r>
  </si>
  <si>
    <r>
      <t xml:space="preserve">El Manual de Contratación y Supervisión de la Caja de la Vivienda Popular se ajustó, incluyendo en el numeral 11.1, " </t>
    </r>
    <r>
      <rPr>
        <b/>
        <sz val="12"/>
        <rFont val="Arial"/>
        <family val="2"/>
      </rPr>
      <t>Compromiso y Lucha Anti Corrupción</t>
    </r>
    <r>
      <rPr>
        <sz val="12"/>
        <rFont val="Arial"/>
        <family val="2"/>
      </rPr>
      <t xml:space="preserve">, el mismo fue modificado y publicado en la carpeta de calidad en el mes de Mayo - 2018  (Versión 5) </t>
    </r>
  </si>
  <si>
    <t>Dirección de Gestión Corporativa y CID 
Oficina de Tecnología de la Información y las Comunicaciones
Servicio al Ciudadano</t>
  </si>
  <si>
    <t>0/01/2018</t>
  </si>
  <si>
    <t xml:space="preserve"> Procedimiento de Selección de Vivienda (208-REAS-Pr-08) con versión 3, vigente desde el 29 de octubre de 2018, este se encuentra publicado en la carpeta de calidad de la entidad en la siguiente ruta: \\10.216.160.201\calidad\4. PROCESO REASENTAMIENTOS HUMANOS\PROCEDIMIENTOS\208-REAS-Pr-08 SELECCION DE VIVIENDA</t>
  </si>
  <si>
    <t>De acuerdo a lo plateado en la acción se han enviado los siguientes correos electrónicos de recordación (Procedimiento de relocalización transitoria (208-REAS-Pr-06):
9 de julio de 2018
13 de agosto de 2018
7 de septiembre de 2018
30 de octubre de 2018
13 de noviembre de 2018
12 de diciembre de 2018
14 de diciembre de 2018
De acuerdo con lo anterior se enviaron 7 correos de los 8 planteados en el resultado esperado.</t>
  </si>
  <si>
    <t>Correos electrónicos para afianzar conocimiento del buen uso del procedimiento de relocalización transitoria disponibles en: \\10.216.160.201\reasentamientos\Calidad y Planeación\Matriz de Riesgos 2018 - Plan Anticorrupción\1. MAPA DE RIESGOS\RIESGO 2</t>
  </si>
  <si>
    <t>Se enviaron 7 correos de los 8 planteados en el resultado esperado.</t>
  </si>
  <si>
    <t>Se realizo una capacitación el 3 de mayo sobre el Plan Anticorrupción para los funcionarios y contratistas de la Dirección de Reasentamientos. 
La Subdirección Administrativa dio respuesta a la Dirección de Reasentamientos mediante radicado 2018IE13309 relacionada con la capacitación sobre  Anticorrupción, esta capacitación se realizó el 9 de octubre de 2018 en el auditorio de la CVP.
Se cuenta con listados de asistencia en la ruta: \\10.216.160.201\reasentamientos\Calidad y Planeación\Matriz de Riesgos 2018 - Plan Anticorrupción\1. MAPA DE RIESGOS\RIESGO 4</t>
  </si>
  <si>
    <t>Se cuenta con listados de asistencia en la ruta: \\10.216.160.201\reasentamientos\Calidad y Planeación\Matriz de Riesgos 2018 - Plan Anticorrupción\1. MAPA DE RIESGOS\RIESGO 4</t>
  </si>
  <si>
    <t>Se cumplió con la realización de las capacitaciones previstas.</t>
  </si>
  <si>
    <t>El Informe Consolidado de Rendición de Cuentas de la vigencia 2017 disponible en: https://www.cajaviviendapopular.gov.co/?q=Nosotros/Informes/rendicion-de-cuentas</t>
  </si>
  <si>
    <t>Queda pendiente la elaboración del Informe de Rendición de Cuentas para la Vigencia 2018, con base en las fechas establecidas por la Oficina Asesora de Planeación.</t>
  </si>
  <si>
    <t>Se realizó Informe y Evaluación del Cierre Talleres Ruta PAAS – La Casona. El 29 de septiembre de 2018.
Se realizó Informe y Evaluación del Primer Taller Ruta PAAS – La Casona. El 20 de Junio de 2018
Se realizó Informe y Evaluación de la Clausura proyecto Manos Productivas por Bogotá. El 28 de abril de 2018.
Se realizó Informe y Evaluación de la Rendición de Cuentas y Primer Taller Ruta PAAS – Arborizadora Baja Manzanas 54 y 55. El 28 de julio de 2018</t>
  </si>
  <si>
    <t>Evaluación 208-PLA-Ft-58 e Informe en ruta: \\10.216.160.201\reasentamientos\Calidad y Planeación\Matriz de Riesgos 2018 - Plan Anticorrupción\3. RENDICION DE CUENTAS\Acción 4</t>
  </si>
  <si>
    <t>Se cumplió con la actualización del Procedimiento, no obstante, la verificación correspondiente no se está realizando de manera efectiva.</t>
  </si>
  <si>
    <t>Actas de reunión archivadas en: Archivo de la Dirección de Gestión Corporativa y CID (acciones de la matriz de riesgos del proceso)</t>
  </si>
  <si>
    <t xml:space="preserve">Se cuenta con Memorando 2018IE15262 del 24 de octubre de 2018 de invitación a la Sensibilización y con listado de asistencia del 26 de octubre de 2018.
Se cuenta con:
Memorando 2018IE14633 del 5 de octubre de 2018
Memorando 2018IE16720 del 15 de noviembre de 2018
Memorando 2018IE16204 del 8 de noviembre de 2018
En donde se remiten buenas prácticas contractuales.
</t>
  </si>
  <si>
    <t>Con base al cumplimiento de la sensibilización y de los memorandos de buenas prácticas contractuales se determina el cumplimiento de la acción.</t>
  </si>
  <si>
    <t>15. Gestión del Control Interno Disciplinario</t>
  </si>
  <si>
    <t>Control Interno Disciplinario</t>
  </si>
  <si>
    <t>Violación de la reserva legal de los procesos disciplinarios</t>
  </si>
  <si>
    <t xml:space="preserve">Conforme a lo consagrado en el artículo 95 de la Ley 734 de 2002,  las actuaciones disciplinarias serán reservadas hasta cuando se formule el pliego de cargos o la providencia que ordene el archivo definitivo, sin perjuicio de los derechos de los sujetos procesales. </t>
  </si>
  <si>
    <t>La poca seguridad de la oficina de Control Interno Disciplinario de la Entidad dificulta la reserva legar del proceso. - Falta de capacitación del personal que recibe y asigna las quejas disciplinarias al personal competente. - Ausencia de sistemas de información que permitan dar trazabilidad al proceso disciplinario</t>
  </si>
  <si>
    <t>Sanciones por parte de los entes de control. - Pérdida de información. - Pérdida de la buena imagen y credibilidad de la Entidad.</t>
  </si>
  <si>
    <t>Insignificante</t>
  </si>
  <si>
    <t>Para dar un manejo adecuado a este riesgo se plantea Prevenirlo, mediante el desarrollo de una acción consistente en: 
Implementar un documento donde se le haga saber a los investigados y testigos de la actuación la obligación de guardar la confidencialidad y reserva legal del proceso disciplinario.</t>
  </si>
  <si>
    <t>Preservación de la Reserva Legal de la actuación disciplinaria y cumplimiento de lo dispuesto en el artículo 95 de la Ley 734 de 2002.</t>
  </si>
  <si>
    <t xml:space="preserve">Obstaculizar la acción disciplinaria en sus diferentes etapas que conlleven a la prescripción de la acción. </t>
  </si>
  <si>
    <t>Dilación de los procesos disciplinarios que ocasionen la prescripción del mismo. Por parte de los operadores disciplinarios.</t>
  </si>
  <si>
    <t>Recibir Dadivas
Negligencia en el ejercicio de las funciones</t>
  </si>
  <si>
    <t xml:space="preserve">Acciones judiciales en contra de la CVP - Perdida del objetivo de la accion disciplinaria - Acciones disciplinarias por parte de los entes de control (Procuraduria y Personeria) </t>
  </si>
  <si>
    <t>Se realizó evaluación a los controles asociados a los riesgos en terminos relacionados con documentación, soportes, responsables, frecuencia y efectividad, evidenciandose una efectividad del 70%</t>
  </si>
  <si>
    <t>Para dar un manejo adecuado a este riesgo se plantea Prevenirlo, mediante el desarrollo de una acción consistente en:  
Se realizaran mesas de trabajo por parte de los operadores disciplinarios de manera trimestral dentro de las cuales se verificaran el numero de procesos en curso, estado actual de los procesos y etapa en que se encuentre.</t>
  </si>
  <si>
    <t>Que las actuaciones disciplinarias se desarrollen en el marco de lo dispuesto en la Ley 734 de 2002 y que ningún proceso prescriba.</t>
  </si>
  <si>
    <t>Se cuenta el formato 208-CID-Ft-33 (Reserva actuación disciplinaria) vigente desde el 18 de junio de 2018, el cual cumple con Preservación de la Reserva Legal de la actuación disciplinaria y cumplimiento de lo dispuesto en el artículo 95 de la Ley 734 de 2002. Adicionalmente este formato se encuentra integrado en el Procedimiento 208-CID-Pr-01 (Control Interno Disciplinario) vigente desde el 13 de diciembre de 2018, esto se evidencia en la actividad 25 donde se establece que. " El testigo se compromete a mantener la confidencialidad de toda la información durante el proceso de investigación, se registra su compromiso en el formato que se adjunta en la carpeta del investigado" y se hace referencia exacta del formato mencionado.
En función del cumplimiento de la realización del formato se da por cumplida la acción planteada.</t>
  </si>
  <si>
    <t xml:space="preserve">Formato 208-CID-Ft-33 (Reserva actuación disciplinaria) vigente desde el 18 de junio de 2018
Procedimiento 208-CID-Pr-01 (Control Interno Disciplinario) vigente desde el 13 de diciembre de 2018
Disponibles en: \\10.216.160.201\calidad\15. PROCESO GESTIÓN DEL CONTROL INTERNO DISCIPLINARIO
</t>
  </si>
  <si>
    <t>Se cumple con los documentos establecidos.</t>
  </si>
  <si>
    <t>Actas de reunión que se encuentran en Carpeta "Evidencias Matriz de Riesgos 2018"</t>
  </si>
  <si>
    <t>Debido a que se cumple con las actas planteadas se da por cumplida la acción, no obstante se recomienda en la casilla 16. poner el resultado específico.</t>
  </si>
  <si>
    <t>Falta oficio remitiendo proyecto de acuerdo modificatorio de funciones de la Dirección de Gestión Corporativa</t>
  </si>
  <si>
    <t>Procedimiento 208-SADM-Pr-05 en su versión 7 vigente desde el 28 de diciembre de 2018 disponible en: \\10.216.160.201\calidad\11. PROCESO GESTIÓN DOCUMENTAL\PROCEDIMIENTOS\208-SADM-Pr-05 GESTIÓN Y TRÁMITE DOCUMENTAL</t>
  </si>
  <si>
    <t>Se presentaron actas de registro de reunión de cada una de las visitas realizadas, disponibles en el archivo de gestión del proceso de gestión documental.</t>
  </si>
  <si>
    <t>Se estableció un cronograma de visitas definido, definiendo 57 visitas en todo el año, de las cuales se presentaron 42 actas de registro de reunión de las visitas correspondientes. Las actas de registro de reunión se encuentran disponibles en el archivo de gestión del proceso de gestión documental. Se recomienda que el cronograma sea codificado e incluido como documento de calidad.</t>
  </si>
  <si>
    <t>Se cuenta con formatos de asistencia los cuales se encuentran disponibles en el archivo de gestión del proceso de gestión documental.</t>
  </si>
  <si>
    <t>Las anteriores sensibilizaciones/capacitaciones no cumplieron con lo dispuesto en el cronograma</t>
  </si>
  <si>
    <t>Se estableció un cronograma de sensibilizaciones definido, definiendo 19 en todo el año.
Se han realizado capacitaciones en temas de gestión documental, organización de expedientes y reglamento interno de archivos en las siguientes fechas:
Dirección de Mejoramiento de Vivienda el 4 de abril de 2018
Dirección de Reasentamiento el 12 de marzo de 2018
Entidad en general: 21 de agosto, 25 de octubre (inducción), 26 de octubre y 24 de septiembre de 2018
Las anteriores sensibilizaciones/capacitaciones no cumplieron con lo dispuesto en el cronograma, sin embargo las que se hicieron de manera general cumplieron con el objetivo de sensibilizar a las diferentes áreas de la entidad.
Se cuenta con formatos de asistencia los cuales se encuentran disponibles en el archivo de gestión del proceso de gestión documental.</t>
  </si>
  <si>
    <t>Informe que reposa como documento del expediente del contrato 537 de 2018.
El formato de asistencia se encuentra disponible en el archivo de gestión del proceso de gestión documental.
Procedimiento "Reconstrucción de expedientes" 208-SADM-Pr-33 Disponible en calidad en la siguiente ruta: \\10.216.160.201\calidad\11. PROCESO GESTIÓN DOCUMENTAL\PROCEDIMIENTOS\208-SADM-Pr-33 RECONSTRUCCION EXPEDIENTES V1
Resolución 2953 del 26 de julio de 2018, disponible en calidad en la siguiente ruta: \\10.216.160.201\calidad\11. PROCESO GESTIÓN DOCUMENTAL\DOCUMENTOS DE REFERENCIA</t>
  </si>
  <si>
    <t>Se dio cumplimiento a las acciones planteadas</t>
  </si>
  <si>
    <t>Se planteó el fortalecimiento de la Ventanilla Única de Correspondencia, en virtud de lo anterior se modificó el Procedimiento 208-SADM-Pr-05 en su versión 7 vigente desde el 28 de diciembre de 2018, el cual incluye la fusión de gestión trámite documental con la recepción, radicación y distribución de las comunicaciones oficiales.</t>
  </si>
  <si>
    <t>El procedimiento 208-SADM-Pr-05 cumplió con el fortalecimiento de la Ventanilla única de Correspondencia</t>
  </si>
  <si>
    <t>El programa de gestión documental se actualizó y fue aprobado.</t>
  </si>
  <si>
    <t>Programa de gestión documental con código 208-SADM-Mn-05 disponible en \\10.216.160.201\calidad\11. PROCESO GESTIÓN DOCUMENTAL\MANUALES\SADM</t>
  </si>
  <si>
    <t>Mediante oficio radicado en la Caja de la Vivienda Popular 2018ER18974 el día 17 de diciembre de 2018 se recibió el concepto del Consejo Distrital de Archivos de CONVALIDACIÓN EN FIRME (lo que conlleva la aprobación de la versión actualizada)</t>
  </si>
  <si>
    <t>Mediante oficio radicado en la Caja de la Vivienda Popular 2018ER18974 el día 17 de diciembre de 2018</t>
  </si>
  <si>
    <t>Se cumplió con la convalidación de las tablas de retención documental.</t>
  </si>
  <si>
    <t>No requerir al contratista por el incumplimiento de las obligaciones contractuales.</t>
  </si>
  <si>
    <t>Se cumplió con las 8 actas planteadas</t>
  </si>
  <si>
    <t>Se cumple con la matriz de la acción y se recomienda normalizarla como documento de Calidad</t>
  </si>
  <si>
    <t>Se realizaron Mesas de Trabajo de revisión de los estudios previos elaborados en la entidad los días:
31 de mayo de 2018, 20 de junio de 2018, 6 de julio de 2018, 31 de agosto de 2018, 18 de septiembre de 2018, 1 de octubre de 2018, 15 de noviembre de 2018 y 6 de diciembre de 2018. Actas de reunión archivadas en: Archivo de la Dirección de Gestión Corporativa y CID (acciones de la matriz de riesgos del proceso)
Se cuenta con 8 de actas de reunión de las 8 planteadas</t>
  </si>
  <si>
    <t>Se envió un memorando el 24 de octubre de 2018 con radicado 2018IE15262 por parte del Director de Gestión Corporativa y CID a los Directores, Subdirectores, Jefes de Oficina y Asesores en el que se invitó a la Jornada de Sensibilización en Gestión Documental de los Expedientes Contractuales (Unicidad) y lineamientos contractuales para el ejercicio de la función contractual en la Caja de la Vivienda Popular. Esta Sensibilización se realizó efectivamente el día 26 de octubre de 2018 en el auditorio de la entidad, se cuenta con listado de asistencia.
Se envió un memorando el 5 de octubre de 2018 con radicado 2018IE14633 por parte del Director de Gestión Corporativa y CID a los Directores, Subdirectores, Jefes de Oficina, Asesores, Funcionarios de Planta y Contratistas de la Caja de la Vivienda Popular, en el que se remiten las buenas prácticas contractuales (estrategias para el fenecimiento de la cuenta - Contraloría Distrital del Plan de Auditoria Distrital - PAD 2019)
Se envió un memorando el 15 de noviembre de 2018 con radicado 2018IE16720 por parte del Director de Gestión Corporativa y CID a los Directores, Subdirectores, Jefes de Oficina, Asesores, en el que se remiten lineamiento y directrices en materia contractual con ocasión al cierre de la vigencia 2018 e inicios vigencia 2019.
Se envió un memorando el 8 de noviembre de 2018 con radicado 2018IE16204 por  parte del Director de Gestión Corporativa y CID a Directores, Ordenadores del Gasto, Subdirectores, Asesores, Jefes de Oficina, Profesionales y Contratistas encargados del proceso contractual en cada una de las áreas, en el que se remite las etapas de planeación de los procesos contractuales.
Con base al cumplimiento de la sensibilización y de los memorandos de buenas prácticas contractuales se determina el cumplimiento de la acción.</t>
  </si>
  <si>
    <t xml:space="preserve">Establecer y divulgar  Política Anti soborno en la Caja de la Vivienda Popular. </t>
  </si>
  <si>
    <t>Se realizaron mesas de trabajo (Verificación de procesos vigentes, Oficina de Control Interno Disciplinario) el 1 de agosto de 2018 y el 13 de diciembre de 2018, se cuenta con actas de reunión que se encuentran en Carpeta "Evidencias Matriz de Riesgos 2018"
Se realizó mesa de trabajo (revisión estado de los procesos) entre el 11 y 12 de septiembre de 2018,  se cuenta con actas de reunión que se encuentran en Carpeta "Evidencias Matriz de Riesgos 2018"
Debido a que se cumple con las actas planteadas se da por cumplida la acción, no obstante se recomienda en la casilla 16. poner el resultado específico.</t>
  </si>
  <si>
    <t>El primer seguimiento se realizó el 05 de enero de 2018, correspondiente al corte del 31 de diciembre de 2017.
Evidencia en hoja de Excel y ruta: \\Serv-backup\Historico Control Interno\6. Herramientas de Control Interno\2017 Herramientas Control Interno\6.1 Plan Acción Control Interno
El segundo seguimiento se realizó el 23 de abril de 2018, correspondiente al corte de 31 de marzo de 2018.
El tercer seguimiento se realizó el 10 de julio de 2018, correspondiente al corte de 30 de junio de 2018.
El cuarto seguimiento se realizó el 12 de octubre de 2018, correspondiente al corte de 30 septiembre de 2018.
Evidencias en correos electrónicos remitidos al Jefe de Planeación y publicados en la ruta: \\10.216.160.201\calidad\25. AUDITORIAS\2018\PLAN ANUAL DE AUDITORIAS</t>
  </si>
  <si>
    <t>Evidencia en hoja de Excel y ruta: \\Serv-backup\Historico Control Interno\6. Herramientas de Control Interno\2017 Herramientas Control Interno\6.1 Plan Acción Control Interno
Evidencias en correos electrónicos remitidos al Jefe de Planeación y publicados en la ruta: \\10.216.160.201\calidad\25. AUDITORIAS\2018\PLAN ANUAL DE AUDITORIAS</t>
  </si>
  <si>
    <t>Como evidencia de los anteriores eventos, se cuenta con listados de asistencia en \\10.216.160.201\control interno\2018\4. APOYO\5. InducciónYCapacitación</t>
  </si>
  <si>
    <t>Se realizaron las siguientes capacitaciones y talleres en los siguientes temas:
El 24 de enero de 2018 se realizó la capacitación en herramientas de gestión, en donde se expusieron temas como indicadores y gestión de riesgos.
Mediante memorando 2018IE935 del 1 de febrero de 2018 la Asesoría de Control Interno solicitó a la Oficina Asesora de Planeación la programación de una capacitación en herramientas de gestión para dar cumplimiento al Plan Anual de Auditorías, posteriormente mediante memorando 2018IE1417 la Oficina Asesora de Planeación invita a la Jornada de capacitación y sensibilización sobre Herramientas de gestión Institucionales de la Caja de la Vivienda Popular, esta jornada se desarrolló el 15 de febrero de 2018.
En los meses de abril y mayo se realizaron una serie de talleres para la reformulación del mapa de riesgos por procesos y de corrupción con las diferentes áreas de la entidad, donde se incluyó la capacitación en la metodología del DAFP.
El 16 de mayo de 2018 se realizó el taller práctico causa – raíz en el marco de los análisis de causas de los Planes de Mejoramiento.
Como evidencia de los anteriores eventos, se cuenta con listados de asistencia en \\10.216.160.201\control interno\2018\4. APOYO\5. InducciónYCapacitación</t>
  </si>
  <si>
    <t>Las actividades de sensibilización relacionadas con elementos éticos y roles a desempeñar por Control Interno se realizan en el marco de las jornadas de Inducción y Reinducción de la entidad en las cuales participa la Asesoría de Control Interno.
La primera jornada se realizó el 2 de marzo, la segunda jornada se realizó el 4 de septiembre y la última del año se hizo el  25 de octubre. Como evidencia de lo anterior, se cuenta con listados de asistencia  en  \\10.216.160.201\control interno\2018\4. APOYO\5. InducciónYCapacitación</t>
  </si>
  <si>
    <t>Se cuenta con listados de asistencia  en  \\10.216.160.201\control interno\2018\4. APOYO\5. InducciónYCapacitación</t>
  </si>
  <si>
    <t>Se realizaron las actividades programas</t>
  </si>
  <si>
    <t xml:space="preserve">Oficio 2018IE13216, Oficio 2018IE15054 (Vivienda), 2018IE15056 (Barrios), 2018IE15057 (Reasentamientos), 2018IE15059 (Titulación), 2018IE15060 (Planeación) y 2018IE15062 (Comunicaciones)
Se tiene registro fotográfico en formato 208-MB-Ft-03 como evidencia de lo anterior. Disponible en: C:\Users\jtorresb\Desktop\JULIÁN\Oficina\Pagos\Noviembre\Anexos
</t>
  </si>
  <si>
    <t>Se elaboró el informe de atención de PQRS's con corte al 31 de Diciembre de 2017, el cual está publicado en la página web de la entidad en la ruta Nosotros/Informes/Control Interno/Informes de gestión, evaluación y auditorias/Otros Informes</t>
  </si>
  <si>
    <t>Publicado en la página web de la entidad en la ruta Nosotros/Informes/Control Interno/Informes de gestión, evaluación y auditorias/Otros Informes</t>
  </si>
  <si>
    <t>El informe con corte al 30 de junio de 2018, queda pendiente</t>
  </si>
  <si>
    <t>La anterior matriz se encuentra disponible y a cargo de la profesional Yamile Castiblanco V, de la Dirección Jurídica, no se reporta en una carpeta compartida para evitar su manipulación.</t>
  </si>
  <si>
    <t>Se cumple con el producto establecido</t>
  </si>
  <si>
    <t>Publicación del Plan de Adquisiciones en la página web de la entidad: https://www.cajaviviendapopular.gov.co/?q=Nosotros/Contratacion-cvp/plan-de-adquisiciones-y-compras</t>
  </si>
  <si>
    <t>Se pudo evidenciar la publicación del Plan de Adquisiciones en la página web de la entidad (siendo el mes de noviembre el último reportado) disponible en: https://www.cajaviviendapopular.gov.co/?q=Nosotros/Contratacion-cvp/plan-de-adquisiciones-y-compras
Dentro del Proyecto de Inversión "943-Fortalecimiento institucional para
la transparencia, participación ciudadana, control y responsabilidad social y anticorrupción" se presenta el contrato de prestación de servicios 45 de 2018.
Dentro del Proyecto de Inversión "404-Fortalecimiento Institucional para aumentar la eficiencia de la gestión" se presentan los contratos de prestación de servicios 51 de 2018 y 85 de 2018. 
Dentro de los gastos de funcionamiento se encuentran los contratos: 46 de 2018, 47 de 2018, 49 de 2018 y 50 de 2018.</t>
  </si>
  <si>
    <t>Se cumple con el producto propuesto</t>
  </si>
  <si>
    <t>Se pudo evidenciar la publicación del Plan de Adquisiciones en la página web de la entidad (siendo el mes de noviembre el último reportado) disponible en: https://www.cajaviviendapopular.gov.co/?q=Nosotros/Contratacion-cvp/plan-de-adquisiciones-y-compras</t>
  </si>
  <si>
    <t>Manual de Supervisión y Contratación 208-DGC-Mn-01 en su versión 7, vigente desde el 14 de diciembre de 2018. Publicado en calidad en: \\10.216.160.201\calidad\13. PROCESO ADQUISICIÓN DE BIENES Y SERVICIOS\MANUAL DE CONTRATACIÓN Y SUPERVISIÓN</t>
  </si>
  <si>
    <t>Se actualizó Manual de Supervisión y Contratación 208-DGC-Mn-01 en su versión 7, vigente desde el 14 de diciembre de 2018. Adicionalmente en la última actualización se incluye el "anexo 1, política antisoborno" y se modifica el numeral 11.1 incluyendo la política antisoborno. Publicado en calidad en: \\10.216.160.201\calidad\13. PROCESO ADQUISICIÓN DE BIENES Y SERVICIOS\MANUAL DE CONTRATACIÓN Y SUPERVISIÓN</t>
  </si>
  <si>
    <t>Se cumplió con el producto establecido.</t>
  </si>
  <si>
    <t xml:space="preserve">La Política Antisoborno de la Caja de la Vivienda Popular se estableció por medio del Manual de Supervisión y Contratación 208-DGC-Mn-01 en su versión 7, vigente desde el 14 de diciembre de 2018.
Dicha política fue socializada por medio del correo electrónico de la entidad el 27 de diciembre de 2018.
Sin embargo, dicha política no se acogió mediante Acto Administrativo y tampoco se solicitó la modificación de la acción para tener coherencia con lo realizado. </t>
  </si>
  <si>
    <t>Resolución 3289 del 31 de agosto de 2018, se encuentra publicada en la página web de la entidad: https://www.cajaviviendapopular.gov.co/?q=codigo-de-integridad</t>
  </si>
  <si>
    <t>El Código de Integridad se adoptó mediante Resolución 3289 del 31 de agosto de 2018: "por la cual se adopta el código de integridad de la Caja de la Vivienda Popular"  con sus cinco valores definidos. Dicha Resolución se encuentra publicada en la página web de la entidad: https://www.cajaviviendapopular.gov.co/?q=codigo-de-integridad.</t>
  </si>
  <si>
    <t>Se actualizó 208-PLA-Pr-01 FORM, REFORM Y-O ACTUA A PROYECTOS DE INVERSIÓN V6 en la cual se incluyó en la actividad No. 28  realizar la validación de la precisión de los datos registrados en los archivos remitidos, consolidar la información de cada uno de los proyectos en el FUSS de la entidad, agrupando metas, indicadores y presupuesto y verificando que tanto la programación como ejecución presupuestal, sean coherentes con los informes de ejecución del Sistema de Presupuesto Distrital – PREDIS, para el período correspondiente.</t>
  </si>
  <si>
    <t>208-PLA-Pr-01 FORM, REFORM Y-O ACTUA A PROYECTOS DE INVERSIÓN V6
Ruta: \\10.216.160.201\calidad\1. PROCESO DE GESTIÓN ESTRATÉGICA\PROCEDIMIENTOS\208-PLA-Pr-01 FORM, SEGUI. PROYECTOS DE INVERSIÓN</t>
  </si>
  <si>
    <r>
      <t xml:space="preserve">Se realizó memorando con número de radicado - 2018IE9741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Cada vez que se crea, modifica o elimina un documento, se valida la información frente al Listado Maestro de Documentos, para garantizar la coherencia de lo solicitado - publicado vs lo incluido. Se debe continuar con la actualización de los documentos de cada proceso.
Revisado el listado maestro de documentos se evidencia que hay 906 documentos activos de los cuales 310 tienen fecha de vigencia 2015 o años anteriores. Es importante garantizar la idoneidad del documento por lo tanto  no es claro como se garantiza que estos documentos siguen siendo pertinentes para el proceso después de 3 años, </t>
    </r>
    <r>
      <rPr>
        <sz val="9"/>
        <rFont val="Arial"/>
        <family val="2"/>
      </rPr>
      <t>Se recomienda establecer y documentar una periodicidad de los documentos por parte de los lideres de proceso.</t>
    </r>
  </si>
  <si>
    <t xml:space="preserve">Se realizó la actualización del  procedimiento de gestión integral de residuos sólidos y se creó el procedimiento de gestión de residuos tecnológico, se realizaron diversas sensibilizaciones al personal en temas de:
1.sensibilización asociadas con clasificación y separación de residuos dentro de las instalaciones de la entidad
2.Almacenamiento y entrega de los residuos sólidos aprovechables
3.Almacenamiento y   disposición adecuada de residuos peligrosos
4.almacenamiento y   disposición adecuada de residuos de plástico y cartón.
5.Almacenamiento y   disposición adecuada de residuos eléctricos y electrónicos.
6.Almacenamiento y   disposición adecuada de residuos especiales
7, Realización de semana ambiental
</t>
  </si>
  <si>
    <t>PROCEDIMIENTO PARA EL MANEJO DE
RESIDUOS SÓLIDOS 208-PLA-Pr-11
GESTIÓN DE RESIDUOS TECNOLÓGICOS 208-PLA-Pr-26
Actas de sensibilizaciones a personal y actas de semana ambiental 
Ruta: \\10.216.160.201\calidad\30. PRESENTACIONES E INFORMES\SISTEMA INTEGRADO DE GESTIÓN\2018\GESTION AMBIENTAL</t>
  </si>
  <si>
    <t>Actas de sensibilización.
\\10.216.160.201\calidad\30. PRESENTACIONES E INFORMES\SISTEMA INTEGRADO DE GESTIÓN\2018\SEMANA LUCHA ANTICORRUPCIÓN\DIA 5 - DATOS ABIERTOS
\\10.216.160.201\calidad\30. PRESENTACIONES E INFORMES\SISTEMA INTEGRADO DE GESTIÓN\2018\TALLER ACCIONES - RESULTADOS ITB</t>
  </si>
  <si>
    <t>Falta realizar Plan de acción de Usabilidad acorde con los lineamientos de Gobierno en Línea, el cual contenga acciones a realizar, fechas de ejecución y responsable.</t>
  </si>
  <si>
    <t xml:space="preserve">\\10.216.160.201\comunicaciones\2018\1130.036.8 - GestiónPlaneación y Corp\FUSS - Dir Gestión Corporativa CID\03 Marzo\TRANSPARENCIA
\\10.216.160.201\comunicaciones\2018\1130.036.8 - GestiónPlaneación y Corp\FUSS - Dir Gestión Corporativa CID
\\10.216.160.201\comunicaciones\2018\1130.036.8 - GestiónPlaneación y Corp\Evidencias PAAC Control Interno\3 Corte PAAC - OAC\Mapa de Riesgos\Acceso Info\Matriz Ley 1712
</t>
  </si>
  <si>
    <t>Se realizó la acción programada</t>
  </si>
  <si>
    <t>Los días 3 de mayo, 12 de septiembre y 16 de octubre del presente, se realizaron reuniones con los lideres sociales del territorio IIM Centro Alto, Lomas y Usminia respectivamente,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Proyectos).Se realizó actualización de 208-MV-Ft-105 con fecha 25/05/2018</t>
  </si>
  <si>
    <t>Actas  de socialización
ruta: \\10.216.160.201\vivienda\CONVENIO 575 DE 2017\EVIDENCIAS
208-MV-Ft-105 REQUISITOS DOCUMENTALES PARA LA SOLICITUD DE EST MV
\\10.216.160.201\calidad\5. PROCESO MEJORAMIENTO DE VIVIENDA\FORMATOS\FORMATOS - ESTRUCTURACIÓN DE PROYECTOS</t>
  </si>
  <si>
    <t>Se cumplió las actividades programadas .</t>
  </si>
  <si>
    <t>Se realizo actualización del  procedimiento Código: 208-MB-Pr-05 SUPERVISIÓN DE CONTRATOS versión 4 con vigencia del 03/09/2018. en las actividades 14 y 28.</t>
  </si>
  <si>
    <t>208-MB-Pr-05 SUPERVISIÓN DE CONTRATOS
\\10.216.160.201\calidad\6. PROCESO MEJORAMIENTO DE BARRIOS\PROCEDIMIENTOS\208-MB-Pr-05 SUPERVISIÓN DE CONTRATOS</t>
  </si>
  <si>
    <t>Se cuentan con las evidencias en cada expediente de los contratos 597, 584 y 593 de 2016, y  506,700,690,705 y 716 de 2017
Además, con un  mail soportado del equipo de profesionales delegados a la gestión de las modificaciones contractuales, que contiene una tabla con las 39 modificaciones contractuales, número de contrato modificado, número y tipo de modificación, así como el detalle y fecha en qué se surtió. 
Matriz de modificaciones contractuales 
Ruta: 
\\10.216.160.201\barrios\Seguimiento plan anticorrupción\evidencias</t>
  </si>
  <si>
    <t>Se cumple con las actividades planteadas.</t>
  </si>
  <si>
    <t>Se cuenta con procedimiento 208-TIT-Pr-05 TITULACIÓN POR MECANISMO DE CESIÓN A TÍTULO GRATUITO incluye la lista de chequeo 208-TIT-Ft-64 para lo cual incluye los responsables de la conformación y revisión del expediente por componente social, técnico, jurídico y documental</t>
  </si>
  <si>
    <t>Los procedimientos de cesión a título gratuito,  y transferencia de dominio por venta,  incluyen la lista de chequeo 208-TIT-Ft-64 y 208-TIT-Ft-63 respectivamente para lo cual incluye los responsables de la conformación y revisión del expediente por componente social, técnico, jurídico y documental.
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</si>
  <si>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Matriz de seguimiento presupuestal 
Ruta: \\10.216.160.201\Financiera\PRESUPUESTOS CVP\EJECUCIONES CVP 2018\SEGUIMIENTO PRESUPUESTAL</t>
  </si>
  <si>
    <t>Se han colocado en los meses de mayo a diciembre de 2018, los recursos en las entidades financieras que están avaladas por la Secretaria Distrital de Hacienda y que ofrecen mayor rentabilidad. De igual manera se realiza el seguimiento del Estado de Tesorería en el cual se ven reflejadas las tasas de interés que ofrecen las entidades Financieras.
El área de tesorería realizó revisión de las entidades mejor rankeadas según la Secretaria Distrital de Hacienda y una de las decisiones tomadas gracias a este análisis fue la que se tomó en el comité extraordinario Financiero del 09 de octubre de 2018, donde se decidió trasladar los recursos invertidos en el Banco de Occidente ya que su rendimiento era del 1,85% EA lo cual es bajo.
Se recomienda documentar la forma en que se eligen los mejores bancos para colocar los recursos de la CVP.</t>
  </si>
  <si>
    <t>La actividad esta en desarrollo ya que se esta revisando la pertinencia del trámite para colocarlo en pagina web</t>
  </si>
  <si>
    <t>Se actualizó procedimiento "208-PLA-Pr-19 RENDICIÓN DE CUENTAS,
PARTICIPACIÓN CIUDADANA Y CONTROL
SOCIAL" con vigencia 23/08/2018, en el cual se ajusto: el Objetivo del procedimiento, todas las actividades del procedimiento y la redacción del riesgo asociado, en el punto de control</t>
  </si>
  <si>
    <t>208-PLA-Pr-19 RENDICIÓN DE CUENTAS,
PARTICIPACIÓN CIUDADANA Y CONTROL
SOCIAL" con vigencia 23/08/2018
Ruta: \\10.216.160.201\calidad\1. PROCESO DE GESTIÓN ESTRATÉGICA\PROCEDIMIENTOS\208-PLA-Pr-19 RENDICIÓN DE CUENTAS, PARTIC. CIUDADANA Y CTRL SOCIAL</t>
  </si>
  <si>
    <t xml:space="preserve">Se evidenció la creación y publicación del formato de Partes Interesadas.  (208-PLA-Ft-72 - PARTES INTERESADAS)
Se realizó la Matriz de Grupos de Interés, efectuando reunión con cada una de las áreas, de forma tal que el ejercicio se hiciera participativo, la cual esta vigente desde el 24/04/2018
</t>
  </si>
  <si>
    <t xml:space="preserve">208-PLA-Ft-72 - PARTES INTERESADAS
Matriz de partes interesadas y actas de reunión en la siguiente ruta: 
\\10.216.160.201\calidad\1. PROCESO DE GESTIÓN ESTRATÉGICA\DOCUMENTOS REFERENCIA\PARTES INTERESADAS\2018
</t>
  </si>
  <si>
    <t>Se actualizó procedimiento "208-PLA-Pr-19 RENDICIÓN DE CUENTAS,
PARTICIPACIÓN CIUDADANA Y CONTROL
SOCIAL" con vigencia 23/08/2018.
Se generó el documento de Estrategia de Rendición de Cuentas, el cual fue socializado y publicado en la carpeta de calidad y en la pagina web de la entidad</t>
  </si>
  <si>
    <t>208-PLA-Pr-19 RENDICIÓN DE CUENTAS,
PARTICIPACIÓN CIUDADANA Y CONTROL
SOCIAL" con vigencia 23/08/2018
Ruta: \\10.216.160.201\calidad\1. PROCESO DE GESTIÓN ESTRATÉGICA\PROCEDIMIENTOS\208-PLA-Pr-19 RENDICIÓN DE CUENTAS, PARTIC. CIUDADANA Y CTRL SOCIAL
Página web: 
https://www.cajaviviendapopular.gov.co/?q=Transparencia/politicas-lineamientos-y-manuales
Carpeta de Calidad 
\\10.216.160.201\calidad\1. PROCESO DE GESTIÓN ESTRATÉGICA\DOCUMENTOS REFERENCIA\ESTRATEGIA RENDICIÓN DE CUENTAS</t>
  </si>
  <si>
    <t>Se generó el documento de Estrategia de Rendición de Cuentas, el cual fue socializado y publicado en la carpeta de calidad y en la pagina web de la entidad</t>
  </si>
  <si>
    <t>Página web: 
https://www.cajaviviendapopular.gov.co/?q=Transparencia/politicas-lineamientos-y-manuales
Carpeta de Calidad 
\\10.216.160.201\calidad\1. PROCESO DE GESTIÓN ESTRATÉGICA\DOCUMENTOS REFERENCIA\ESTRATEGIA RENDICIÓN DE CUENTAS</t>
  </si>
  <si>
    <t xml:space="preserve">Publicación del evento en la página web de la entidad 
https://www.cajaviviendapopular.gov.co/?q=Noticias/69-familias-ya-tienen-las-escrituras-de-sus-viviendas-en-kennedy    
https://www.kienyke.com/historias/titulacion-caja-de-la-vivienda-popular-2300-hogares-beneficiados     </t>
  </si>
  <si>
    <t>Primer Periodo: El día 19 de enero se  llevo a cabo la reunión con el fin de realizar la planeación del evento realizado el día 22 de enero con los beneficiarios del proceso de Asistencia Técnica, Así mismo el día 17 de abril se realizó la reunión con el fin de planear la realización del foro de cierre del proyecto CVP 2015 - EGIPTO - LA CANDELARIA - HAB, el cual se realizo el día 20 de abril. Adicionalmente, entre los meses de enero y abril se ejecutaron las siguientes actividades de “soluciones CVP”, donde realizaron 10 jornadas de recolección de documentos de beneficiarios aspirantes al Subsidio de Mejoramiento de Vivienda en la modalidad de habitabilidad.
Segundo Periodo: Durante el mes de agosto, se envió mediante memorando 2018IE11482 el informe de los encuentros sostenidos con la ciudadanía entre los meses de mayo y agosto del año en curso, en el cual se reporta una reunión sostenida con líderes de la Localidad de Santafé, con el fin de socializar las actividades a desarrollar en cada uno de los barrios priorizados por la SDHT, adicionalmente se llevaron a cabo 7 jornadas de recolección de documentos de beneficiarios aspirantes al Subsidio de Mejoramiento de Vivienda en la modalidad de habitabilidad.</t>
  </si>
  <si>
    <t>EL documento de estrategia de rendición de cuentas se divulgo en la pagina web de la CVP en la siguiente ruta.</t>
  </si>
  <si>
    <t>El producto para el cumplimiento de la acción está supeditado a la realización de la audiencia publica de   Rendición de Cuentas por parte de la CVP.
Se recomienda realizar la audiencia publica de   Rendición de Cuentas y su respectivo seguimiento.</t>
  </si>
  <si>
    <t>Encuestas, registro de reunión y listado de asistencia. Disponibles en: \\10.216.160.201\reasentamientos\Calidad y Planeación\Matriz de Riesgos 2018 - Plan Anticorrupción\3. RENDICION DE CUENTAS\Acción 3
Publicaciones del evento en la página web de la entidad 
https://www.cajaviviendapopular.gov.co/?q=noticias&amp;page=4
Publicaciones del evento en la página web de la entidad 
https://www.cajaviviendapopular.gov.co/?q=noticias&amp;page=4</t>
  </si>
  <si>
    <t>https://www.cajaviviendapopular.gov.co/?q=Nosotros/Informes/informe-de-ejecucion-del-presupuesto-de-gastos-e-inversiones</t>
  </si>
  <si>
    <t>Falta publicar el del mes de Diciembre el cual debe publicarse en el mes de enero de 2019</t>
  </si>
  <si>
    <t xml:space="preserve">Carpeta de Calidad
\\10.216.160.201\calidad\34. RENDICIÓN DE CUENTAS - ÁREAS
Página Web de la Entidad
https://www.cajaviviendapopular.gov.co/?q=Nosotros/Informes/rendicion-de-cuentas
</t>
  </si>
  <si>
    <t>La Subdirección Financiera realizó seguimiento a la ejecución presupuestal de la vigencias, reservas y pasivos exigibles, el cual esta plasmado en los informes de Ejecución presupuestal. Posteriormente, envió mensualmente el reporte de las ejecuciones presupuestales a cada uno de los gerentes de los proyectos con corte de julio.</t>
  </si>
  <si>
    <t>Publicación del Informe de Ejecución Presupuestal
Ruta: https://www.cajaviviendapopular.gov.co/?q=Nosotros/Informes/informe-de-ejecucion-del-presupuesto-de-gastos-e-inversiones</t>
  </si>
  <si>
    <t>Se actualizó procedimiento "208-PLA-Pr-19 RENDICIÓN DE CUENTAS,
PARTICIPACIÓN CIUDADANA Y CONTROL
SOCIAL" con vigencia 23/08/2018.
Se cuenta con Cronograma y fases con los temas y responsables de la ejecución de las actividades de la Rendición de cuentas.
Se recomienda incluir los temas establecido por el DAFP en el "MANUAL ÚNICO DE RENDICIÓN DE CUENTAS" en el procedimiento "208-PLA-Pr-19 RENDICIÓN DE CUENTAS,
PARTICIPACIÓN CIUDADANA Y CONTROL
SOCIAL"
Se recomienda cambiar ajustar el producto ya que debe ser coherente con la acción programada.</t>
  </si>
  <si>
    <t>Se realizaron y verificaron durante la vigencia 2018 se han firmado veinticuatro (24) acuerdos de sostenibilidad con la población beneficiada durante la vigencia hasta el 15 de agosto de 2018.
Se evidenciaron los 4 acuerdos de sostenibilidad , pero solo hay publicados en la pagina web 10, se recomienda publicar los 15 faltantes en la pagina web.</t>
  </si>
  <si>
    <t>Acuerdos de sostenibilidad publicados en la pagina web
Ruta:  \\10.216.160.201\barrios\Seguimiento plan anticorrupción\evidencias\Acuerdos de sostenibilidad
Ruta: https://www.cajaviviendapopular.gov.co/?q=Nosotros/Informes/rendicion-de-cuentas</t>
  </si>
  <si>
    <t>Se evidenció que la Dirección de Mejoramiento de Barrios cuenta con los informes resultantes de la realización de los acuerdos de sostenibilidad realizados en la vigencia 2018.
Ruta: \\10.216.160.201\barrios\Seguimiento plan anticorrupción\evidencias\Informes de AS</t>
  </si>
  <si>
    <t>Informes de acuerdos de sostenibilidad
Ruta: \\10.216.160.201\barrios\Seguimiento plan anticorrupción\evidencias\Informes de AS</t>
  </si>
  <si>
    <t>Las actas se encuentran en la carpeta de calidad 2018 de DUT del mes de agosto de 2018</t>
  </si>
  <si>
    <t>El responsable cumplió con la acción propuesta.</t>
  </si>
  <si>
    <t>Memorando 2018IE5431, Memorando 2018IE5448, Memorando 2018IE18688
https://www.cajaviviendapopular.gov.co/?q=Nosotros/Informes/rendicion-de-cuentas</t>
  </si>
  <si>
    <t xml:space="preserve">Informe de resultados de ITB
\\10.216.160.201\calidad\30. PRESENTACIONES E INFORMES\SISTEMA INTEGRADO DE GESTIÓN\2018\TALLER ACCIONES - RESULTADOS ITB
PLAN DE ACCIÓN DE GESTION - ITB - CID v1.2 en custodia de líder SIG.
</t>
  </si>
  <si>
    <t>Se cumple actividad programada.</t>
  </si>
  <si>
    <t xml:space="preserve">Esquema de publicaciones
\\10.216.160.201\calidad\2. PROCESO DE GESTIÓN DE COMUNICACIONES\DOCUMENTOS DE REFERENCIA\COMUNICACIONES\208-COM-Ft-20 ESQUEMA DE PUBLICACIÓN PORTAL WEB
http://www.cajaviviendapopular.gov.co/?q=content/transparencia </t>
  </si>
  <si>
    <t>Ver enlace https://www.cajaviviendapopular.gov.co/?q=informacion-adicional</t>
  </si>
  <si>
    <t>Se publicó el banner en la página web https://www.cajaviviendapopular.gov.co/?q=estrategia-anticorrupcion</t>
  </si>
  <si>
    <t>https://www.cajaviviendapopular.gov.co/?q=estrategia-anticorrupcion</t>
  </si>
  <si>
    <t xml:space="preserve"> http://www.cajaviviendapopular.gov.co/?q=Servicio-al-ciudadano/tramites-y-servicios</t>
  </si>
  <si>
    <t>Se realizaron dos (2) sensibilizaciones sobre la ley 1712 en las inducciones realizadas en los meses febrero y septiembre del 2018
Se realizó taller de derecho a acceso a la información el día 28 de Septiembre por parte de la Veeduría Distrital dirigida a los funcionarios de la CVP
Evidencia en la siguiente ruta:
\\10.216.160.201\comunicaciones\2018\1130.036.8 - GestiónPlaneación y Corp\Evidencias PAAC Control Interno\3 Corte PAAC - OAC\Transparencia\Taller Septiembre</t>
  </si>
  <si>
    <t xml:space="preserve">La OAC ha  actualizado y publicado el Esquema de Publicaciones en el Botón de Transparencia de la CVP. La última actualización ser realizó el 05 de Diciembre de 2018 
</t>
  </si>
  <si>
    <t>https://www.cajaviviendapopular.gov.co/?q=transparencia-0</t>
  </si>
  <si>
    <t>Se cuenta con la publicación de la información de trámites y servicios en la página web de la entidad, la guía de trámites y en el Botón de Transparencia la información relacionada sobre el aviso de gratuidad de trámites. En el período se publicó aviso y  video especial en página web y redes sociales. Así como en medios internos.
 http://www.cajaviviendapopular.gov.co/?q=Servicio-al-ciudadano/tramites-y-servicios</t>
  </si>
  <si>
    <t>https://www.cajaviviendapopular.gov.co/?q=informacion-adicional</t>
  </si>
  <si>
    <t>Se realizó divulgación sobre Ley de Transparencia, destacando botón de Transparencia a través de  divulgación sobre el objetivo y alcance de la Ley, el acceso al Botón de Transparencia,  Datos Abiertos, PAAC, entre otros. 
Evidencia en la siguiente ruta: \\10.216.160.201\comunicaciones\2018\1130.036.8 - GestiónPlaneación y Corp\Evidencias PAAC Control Interno\3 Corte PAAC - OAC\Otras Iniciativas\Divulgación Ley T</t>
  </si>
  <si>
    <t>Botón de transparencia en pagina web
Evidencia en la siguiente ruta: \\10.216.160.201\comunicaciones\2018\1130.036.8 - GestiónPlaneación y Corp\Evidencias PAAC Control Interno\3 Corte PAAC - OAC\Otras Iniciativas\Divulgación Ley T</t>
  </si>
  <si>
    <t xml:space="preserve">Junto con la Oficina Asesora de Planeación, la OAC lideró la Semana de Lucha Anticorrupción. La OAC hizo campaña gráfica la cual fue divulgada en medios internos y externos como las redes sociales. En este marco la OAC divulgó en enlace de la matriz Anticorrupción  https://twitter.com/CVPBogota/status/958395222056108033 y https://twitter.com/CVPBogota/status/870366737610530818
Igualmente la matriz Anticorrupción y de Atención al Ciudadano se encuentra publicada con sus seguimiento en la Pagina Web de la entidad en la siguiente ruta:
https://www.cajaviviendapopular.gov.co/?q=estrategia-anticorrupcion </t>
  </si>
  <si>
    <t xml:space="preserve">https://twitter.com/CVPBogota/status/958395222056108033 y https://twitter.com/CVPBogota/status/870366737610530818 
https://www.cajaviviendapopular.gov.co/?q=estrategia-anticorrupcion </t>
  </si>
  <si>
    <t>Actas de socialización
Ruta: 
\\10.216.160.201\calidad\38. MIPG\PRIMERA DIMENSION - TALENTO HUMANO\POLITICA DE INTEGRIDAD\CONTEXTUALIZACION CODIGO DE INTEGRIDAD</t>
  </si>
  <si>
    <t>Se realizó convocatoria, a través de correos institucionales, para hacer participativo el proceso, y así elegir democráticamente los Gestores de Ética de la entidad. Esta convocatoria se realizo el 30/05/2018</t>
  </si>
  <si>
    <t>Se cumplieron las actividades programadas.</t>
  </si>
  <si>
    <t>Se realizó 1 de los 3  productos solicitados.</t>
  </si>
  <si>
    <t>Falta la normalización del procedimiento por parte de la Oficina Asesora de Planeación</t>
  </si>
  <si>
    <t xml:space="preserve"> Resolución No. 4720 de 29 de Octubre de 2018</t>
  </si>
  <si>
    <t>Se realizó actividad programada</t>
  </si>
  <si>
    <t>Resolución No.  3289 de 31 de agosto de 2018
ruta: \\10.216.160.201\calidad\38. MIPG\PRIMERA DIMENSION - TALENTO HUMANO\POLITICA DE INTEGRIDAD\DOCUMENTOS DE REFERENCIA</t>
  </si>
  <si>
    <t xml:space="preserve">Mediante Resolución No. 4720 de 29 de Octubre de 2018, se actualizó el procedimiento para el tramite de expedición de copias </t>
  </si>
  <si>
    <t>Se realizó dos (2) informes de resultados diagnostico plan de gestión de la integridad de los meses de Noviembre  y Diciembre de 2018</t>
  </si>
  <si>
    <t>Se evidencio 2 de 4 informes programados</t>
  </si>
  <si>
    <t>\\10.216.160.201\calidad\30. PRESENTACIONES E INFORMES\SISTEMA INTEGRADO DE GESTIÓN\2018\CONTEXTUALIZACION CODIGO DE INTEGRIDAD\LISTADOS DE ASISTENCIA</t>
  </si>
  <si>
    <t>Los documentos relacionados se encuentran publicados en la carpeta de calidad con la siguiente ruta: 
//10.216.160.201/calidad/38.MPG/PRIMERA DIMENSION-TALENTO HUMANO/POLITICA INTEGRIDAD/DOCUMENTOS DE REFERENCIA</t>
  </si>
  <si>
    <t>Se programo actividad mediante memorando No. 2018IE16005 del 08/11/2018.
Se cuenta con actas de aplicación de la herramienta de diagnostico.</t>
  </si>
  <si>
    <t>\\10.216.160.201\calidad\38. MIPG\PRIMERA DIMENSION - TALENTO HUMANO\POLITICA DE INTEGRIDAD\DOCUMENTOS DE REFERENCIA\INTEGRIDAD\3. DIAGNOSTICO</t>
  </si>
  <si>
    <t>Se realizó informe de diagnostico en el mes de Noviembre de 2018.</t>
  </si>
  <si>
    <t>\\10.216.160.201\calidad\38. MIPG\PRIMERA DIMENSION - TALENTO HUMANO\POLITICA DE INTEGRIDAD\DOCUMENTOS DE REFERENCIA\INTEGRIDAD\3. DIAGNOSTICO\Actividad 3 - Analizar y presentar resultados</t>
  </si>
  <si>
    <t>\\10.216.160.201\calidad\38. MIPG\PRIMERA DIMENSION - TALENTO HUMANO\POLITICA DE INTEGRIDAD\DOCUMENTOS DE REFERENCIA\INTEGRIDAD\4. IMPLEMENTACION\Actividad 2 - Aplicar herramienta seleccionada</t>
  </si>
  <si>
    <t>Oficio No. 2018ER19053 del 17/12/2018</t>
  </si>
  <si>
    <t xml:space="preserve">Libro de Consecutivo bonos pensionales y certificaciones laborales
Correo electrónico dirigido a planeación con documento para normalizar
</t>
  </si>
  <si>
    <t>No se encuentra informe solicitado</t>
  </si>
  <si>
    <t>Se realizaron 2 actividades:
Actividad difusión valor del compromiso el 9/11/2018
Actividad difusión valor del Respeto el 13/12/2018</t>
  </si>
  <si>
    <t>2. Antitramites</t>
  </si>
  <si>
    <t>4. Atención al Ciudadano</t>
  </si>
  <si>
    <t>5. Transparencia</t>
  </si>
  <si>
    <t>7. Codigo de Integridad</t>
  </si>
  <si>
    <t>Se evidencian rubros destinados a contratos de prestación de servicios para fortalecer la atención al ciudadano.</t>
  </si>
  <si>
    <t>1. Matriz de Riesgos</t>
  </si>
  <si>
    <t>Actividades cumplidas al 100% en el PAAC 2018</t>
  </si>
  <si>
    <t>Tercer Seguimiento PAAC - Control Interno</t>
  </si>
  <si>
    <t>Corte de Seguimiento: 31 de Diciembre de 2018</t>
  </si>
  <si>
    <t>Promedio de avance de las actividades del mapa de riesgos corte al 31 de Diciembre de 2018</t>
  </si>
  <si>
    <t>Se realizó Sensibilización sobre el derecho de Acceso a la Información Pública - datos Abiertos, en la semana de la transparencia con el fin de crear conciencia, sobre la importancia de los aspectos éticos, en el manejo de la información., la cual se realizó el día 23/08/2018.
Se realizó Taller sobre las acciones a tomar por parte de la CVP teniendo en cuenta el resultado Índice de Transparencia de Bogotá, la cual se realizó el 27/09/2018.</t>
  </si>
  <si>
    <t xml:space="preserve">Se cuenta con sitio web actualizado al cual se le realiza Backup's mensuales los cuales están registrados en la siguiente ruta: 
\\10.216.160.201\comunicaciones\2018\053 - Gestión Página Web\Backup´s.
Adicionalmente se realizan informes del estado de la pagina web de manera mensual los cuales se encuentran registrados en la siguiente ruta:
\\10.216.160.201\comunicaciones\2018\053 - Gestión Página Web\Informes\Informes de Estado
 Se evidencia documento "Procedimiento de recuperación para portales con Govimentum/Grupal comprometidos.", el cual no se encuentra publicado en calidad, ni se encuentra adoptado como documento externo según el listado maestro de documentos publicado en la siguiente ruta: 
\\10.216.160.201\calidad
Se evidencia el envió de memorando 2018IE11346 a la oficina asesora de planeación en el cual se solicita el apoyo de  los procesos de servicio al ciudadano y Gestión TIC para la elaboración de los protocolos, el cual no ha tenido respuesta.
Se recomienda establecer mesa de trabajo con los involucrados para definir como se va a  realizar la elaboración de los documentos y así cumplir con la actividad programada.           </t>
  </si>
  <si>
    <t xml:space="preserve">Backup's
\\10.216.160.201\comunicaciones\2018\053 - Gestión Página Web\Backup´s.
Procedimiento
208-COM-Pr-03 ADMINISTRACIÓN  Y GESTIÓN DE CONTENIDOS EN WEB E INTRANET
Informes del estado de la pagina web
\\10.216.160.201\comunicaciones\2018\053 - Gestión Página Web\Informes\Informes de Estado                 </t>
  </si>
  <si>
    <t>Aunque se realiza los Backup's de acuerdo a los tiempos establecidos en la acción no se 
evidencia Cuadro de seguimiento mensual el cual es el producto solicitado
Falta por aprobar, publicar y socializar los protocolos de: Protocolo de Recuperación 
Protocolo de contingencia de comunicaciones externas.</t>
  </si>
  <si>
    <t>Se formuló el Plan de Acción Comunicación Externa en el cual se incluyo el "COMPONENTE DIVULGACIÓN POR PAGINA WEB  CVP" el cual se encuentra publicado en la siguiente ruta: 
\\10.216.160.201\comunicaciones\2018\1130.036.8 - GestiónPlaneación y Corp\FUSS - Dir Gestión Corporativa CID\03 Marzo\COMUNICACIÓN EXTERNA
Igualmente se realizan seguimientos mensuales Plan de Acción Comunicación Externa, los cuales se encuentran en la siguiente ruta:
\\10.216.160.201\comunicaciones\2018\1130.036.8 - GestiónPlaneación y Corp\FUSS - Dir Gestión Corporativa CID
Se cuenta con un documento de Estrategia de Contenido y Divulgación y evaluación, el cual se encuentra en la siguiente ruta:
\\10.216.160.201\comunicaciones\2018\1130.036.8 - GestiónPlaneación y Corp\Evidencias PAAC Control Interno\3 Corte PAAC - OAC\Mapa de Riesgos\Interacción\Redes Sociales
Se evidencia documento "Evidencia Acciones Usabilidad", el cual contiene las acciones realizadas en usabilidad mediante los criterios solicitados por Gobierno en Línea, el cual se encuentra en la siguiente ruta:
\\10.216.160.201\comunicaciones\2018\053 - Gestión Página Web\Informes\Accesibilidad y Usabilidad
Pero no se evidencia la formulación del Plan de acción de Usabilidad acorde con los lineamientos de Gobierno en Línea.
Se recomienda trabajar en el  Plan de acción de Usabilidad acorde con los lineamientos de Gobierno en Línea.</t>
  </si>
  <si>
    <t xml:space="preserve">Plan de Acción Comunicación Externa 
\\10.216.160.201\comunicaciones\2018\1130.036.8 - GestiónPlaneación y Corp\FUSS - Dir Gestión Corporativa CID\03 Marzo\COMUNICACIÓN EXTERNA
Seguimientos mensuales Plan de Acción Comunicación Externa.
\\10.216.160.201\comunicaciones\2018\1130.036.8 - GestiónPlaneación y Corp\FUSS - Dir Gestión Corporativa CID
Documento de Estrategia de Contenido y Divulgación y evaluación:
\\10.216.160.201\comunicaciones\2018\1130.036.8 - GestiónPlaneación y Corp\Evidencias PAAC Control Interno\3 Corte PAAC - OAC\Mapa de Riesgos\Interacción\Redes Sociales
Infografías, videos publicaciones en Facebook y twitter
Documento "Evidencia Acciones Usabilidad"
\\10.216.160.201\comunicaciones\2018\053 - Gestión Página Web\Informes\Accesibilidad y Usabilidad
</t>
  </si>
  <si>
    <t>Se evidencia Plan de Acción Transparencia el cual contiene acciones de sociabilización y se encuentra en la siguiente ruta:
\\10.216.160.201\comunicaciones\2018\1130.036.8 - GestiónPlaneación y Corp\FUSS - Dir Gestión Corporativa CID\03 Marzo\TRANSPARENCIA
Adicionalmente se realizan seguimientos mensuales al Plan de Acción Transparencia los cuales cuenta con evidencias de ejecución en la siguiente ruta: 
\\10.216.160.201\comunicaciones\2018\1130.036.8 - GestiónPlaneación y Corp\FUSS - Dir Gestión Corporativa CID
Se evidencia Matriz de chequeo de cumplimiento del Botón de transparencia de la CVP. A corte 5 de Dic de 2018 en la siguiente ruta:
\\10.216.160.201\comunicaciones\2018\1130.036.8 - GestiónPlaneación y Corp\Evidencias PAAC Control Interno\3 Corte PAAC - OAC\Mapa de Riesgos\Acceso Info\Matriz Ley 1712</t>
  </si>
  <si>
    <t>Se cuenta con matriz conceptos, la cual registra para cada concepto la siguiente información: Ítem, fecha de ingreso, radicado de ingreso, área solicitante, tema solicitado, abogado a cargo, radicado de salida, fecha de salida. Se reportan un total de 50 conceptos en el periodo comprendido entre el 1 de enero de 2016 a 31 de diciembre de 2018. Adicionalmente, no se encuentra duplicidad en los conceptos emitidos. La anterior matriz se encuentra disponible y a cargo de la profesional Yamile Castiblanco V, de la Dirección Jurídica, no se reporta en una carpeta compartida para evitar su manipulación. Se recomienda normalizar la matriz para que el formato repose en la carpeta de calidad de la entidad.</t>
  </si>
  <si>
    <t>Se cuenta con matriz seguimiento procesos judiciales, la cual registra para cada proceso la siguiente información: Ítem, proceso, tipo de proceso, despacho inicial, despacho segunda instancia, parte demandante, identificación del demandante, parte demandada, fecha notificación CVP. fecha notificación a apoderado, pretensiones, hechos, hecho generador del litigio, localidad/barrio, cuantía de la pretensión, etapa procesal, última actuación, fecha última actuación, estado actual,  fecha fallo primera instancia, sentido de fallo, fallo de segunda instancia, sentido de fallo, recurso extraordinario, dependencia a cargo, abogado a cargo, notas y solicitud pendientes. 
Se reportan un total de 177 procesos de los cuales se registran 110 activos y 67 terminados a 31 de diciembre de 2018. La anterior matriz se encuentra disponible y a cargo del técnico de la Dirección Jurídica Walter Rincón Quintero, no se reporta en una carpeta compartida para evitar su manipulación. Se recomienda normalizar la matriz para que el formato repose en la carpeta de calidad de la entidad.</t>
  </si>
  <si>
    <t>La anterior matriz se encuentra disponible y a cargo del técnico de la Dirección Jurídica Walter Rincón Quintero, no se reporta en una carpeta compartida para evitar su manipulación.</t>
  </si>
  <si>
    <t>Se actualizó Procedimiento de Selección de Vivienda (208-REAS-Pr-08) con versión 3, vigente desde el 29 de octubre de 2018, este se encuentra publicado en la carpeta de calidad de la entidad en la siguiente ruta: \\10.216.160.201\calidad\4. PROCESO REASENTAMIENTOS HUMANOS\PROCEDIMIENTOS\208-REAS-Pr-08 SELECCION DE VIVIENDA
Cabe resaltar que en la actividad número 3 (Vivienda Nueva) se establece que: " Invitar a las familias, vía telefónica, a los recorridos inmobiliarios, con el objetivo de ofrecer los proyectos disponibles, atendiendo inquietudes técnicas" adicionalmente se establece que "el recorrido inmobiliario se hará los jueves" en virtud de lo anterior se evidencia el cumplimiento del objetivo de la modificación del procedimiento.</t>
  </si>
  <si>
    <t>Se cumplió con la actualización del Procedimiento.</t>
  </si>
  <si>
    <t>Se actualizó Procedimiento de Reubicación Definitiva (208-REAS-Pr-05) con versión 6, vigente desde el 11 de diciembre de 2018, este se encuentra publicado en la carpeta de calidad de la entidad en la siguiente ruta: \\10.216.160.201\calidad\4. PROCESO REASENTAMIENTOS HUMANOS\PROCEDIMIENTOS\208-REAS-Pr-05 REUBICACIÓN DEFINITIVA
Cabe resaltar que en la actividad número 15 se establece que: " La Resolución VUR debe estar debidamente legalizada y numerada, Contrato de Cesión o Promesa de Compraventa del PAR y Registro Presupuestal debidamente archivados y foliados en el expediente" en virtud de lo anterior se evidencia el cumplimiento del objetivo de la modificación del procedimiento.
Adicionalmente, se tomo una muestra de 23 expedientes asociados a las siguientes Resoluciones VUR del 2018: 2818, 2820, 2830, 2833, 2831, 2832, 2836, 2835, 2837, 2865, 2866, 2839, 2840, 2838, 3316, 3315, 3340, 3339, 3343, 3341, 3342, 3344 y 3365, de los cuales 21 expedientes fueron suministrados por el Archivo de Reasentamientos y los expedientes de las Resoluciones 2818 y 3316 no pudieron ser verificados porque estaban en custodia de las profesionales Estefanía Lizcano y Licet Ardila y no se encontraban en la entidad (se desconoce si tenían contrato vigente). De los 21 expedientes se pudo evidenciar que el asociado a la Resolución 2836 no cuenta con el Registro Presupuestal. En conclusión, la verificación planteada no se está ejecutando.</t>
  </si>
  <si>
    <t>Procedimiento de Reubicación Definitiva (208-REAS-Pr-05) con versión 6, vigente desde el 11 de diciembre de 2018, este se encuentra publicado en la carpeta de calidad de la entidad en la siguiente ruta: \\10.216.160.201\calidad\4. PROCESO REASENTAMIENTOS HUMANOS\PROCEDIMIENTOS\208-REAS-Pr-05 REUBICACIÓN DEFINITIVA
Resoluciones VUR del 2018 (2818, 2820, 2830, 2833, 2831, 2832, 2836, 2835, 2837, 2865, 2866, 2839, 2840, 2838, 3316, 3315, 3340, 3339, 3343, 3341, 3342, 3344 y 3365) en custodia de la Dirección de Reasentamientos.</t>
  </si>
  <si>
    <t>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 de los 52 procesos nuevos ninguno ha surtido el proceso completo de viabilización.La lista final de predios viables para vinculación efectiva al proceso se tendrá lista entre los meses de diciembre 2018 y enero 2019, por lo cual para este momento se enviará el oficio en mención.
Se recomienda enviar oficios de información de vinculación una vez se tenga la viabilidad completa y cumpla con los requerimientos normativos cada uno de los procesos.
Se evidencia formato "208-MV-Ft-132 Compro Adq Asist Téc Obt  Lic. de Constru y o Actos de Reconocimiento V2"  pon vigencia del 24/05/2018</t>
  </si>
  <si>
    <t xml:space="preserve">
208-MV-Ft-132 Compro Adq Asist Téc Obt  Lic. de Constru y o Actos de Reconocimiento V2
Ruta. \\10.216.160.201\calidad\5. PROCESO MEJORAMIENTO DE VIVIENDA\FORMATOS\FORMATOS - TÉCNICA\ASISTENCIA TECNICA
El día 28 de mayo de 2018, se envió correo de socialización sobre la creación del formato a los profesionales encargados del proceso.</t>
  </si>
  <si>
    <t>Cumplió la actividad programada.</t>
  </si>
  <si>
    <r>
      <t>Se realizaron un (1) Comunicado con SDHT de priorización para la vigencia 2018 con radicado 2017IE18523 memorando  matriz desmarginalización</t>
    </r>
    <r>
      <rPr>
        <sz val="9"/>
        <color rgb="FFFF0000"/>
        <rFont val="Arial"/>
        <family val="2"/>
      </rPr>
      <t xml:space="preserve"> </t>
    </r>
    <r>
      <rPr>
        <sz val="9"/>
        <color theme="1"/>
        <rFont val="Arial"/>
        <family val="2"/>
      </rPr>
      <t>y con registro de reunión del 17/04/2018 con asunto de priorización de Áreas de Intervención Integral Cerros (Sector la mariposa)
Un (1) Estudios de Pre viabilidad (sector la mariposa) que reposan en los expedientes en archivo de gestión de la DMB
Seis (6) Estudios Previos a la contratación definidos, los cuales pueden ser verificados en el SECOP:
CVP LP 005 de 2018 
CVP-LP-003-2018
CVP- CM-001-2018
CVP-CM-002-2018
CVP- SAMC-007-2018
CVP-IPMC-020-2018
Se realizó plan de contingencia del cual se tiene acta de reunión del día 25 de mayo de 2018 el cual se encuentra en la siguiente ruta: \\10.216.160.201\barrios\Seguimiento plan anticorrupción\evidencias\Avances en la priorización</t>
    </r>
  </si>
  <si>
    <t>Se realizaron un (1) Comunicado con SDHT de priorización para la vigencia 2018 con radicado 2017IE18523 memorando  matriz desmarginalización y con registro de reunión del 17/04/2018 con asunto de priorización de Áreas de Intervención Integral Cerros (Sector la mariposa)
Un (1) Estudios de Pre viabilidad (sector la mariposa) que reposan en los expedientes en archivo de gestión de la DMB
Seis (6) Estudios Previos a la contratación definidos, los cuales pueden ser verificados en el SECOP:
CVP LP 005 de 2018 
CVP-LP-003-2018
CVP- CM-001-2018
CVP-CM-002-2018
CVP- SAMC-007-2018
CVP-IPMC-020-2018
Un (1) Plan de contingencia ejecutado durante el tercer bimestre de la vigencia.\\10.216.160.201\barrios\Seguimiento plan anticorrupción\evidencias\Avances en la priorización</t>
  </si>
  <si>
    <t>Se  cuentan con actas de planes de contingencia de los contratos de obra No. 629, 627, 690 y 700 de 2017 y a los contratos de consultoría No. 705 y 715 de 2017. los cuales están en los expedientes que reposan en el archivo a cargo de Gestión Corporativa.</t>
  </si>
  <si>
    <t>Actas de contingencia de los contratos de obra No. 629, 627 690 y 700 de 2017 y a los contratos de consultoría No. 705 y 715 de 2017. los cuales están en los expedientes que reposan en el archivo a cargo de Gestión Corporativa.</t>
  </si>
  <si>
    <t xml:space="preserve">Según las solicitudes generadas por cada interventoría contratadas  (según la demanda), durante la vigencia , a la fecha del 14 de diciembre 2018 se han realizado 39 modificaciones contractuales, las cuales fueron debidamente verificadas por el equipo de trabajo delegado y se encuentran publicadas en el Secop. 
Se cuentan con las evidencias en cada expediente de los contratos 597, 584 y593 de 2016, y  506,700, 690, 705, 627, 629, 638 y 716 de 2017se lleva 
 Además, con un  reporte del equipo de profesionales delegados a la gestión de las modificaciones contractuales, que contiene una tabla con las 39 modificaciones contractuales, número de contrato modificado, número y tipo de modificación, así como el detalle y fecha en qué se surtió. 
En cumplimiento de la actividad  implementada en el procedimiento de supervisión: "Todas las modificaciones contractuales que surjan en la ejecución de los contratos y que se encuentren debidamente soportadas sobre actas de seguimiento operativo, deben realizarse a través del tipo de modificación contractual otrosí, generando el registro en el Formato “208-DGC-Ft-51 JUSTIFICACIÓN MODIFICACIÓN CONTRACTUAL”
</t>
  </si>
  <si>
    <t xml:space="preserve">Desde el mes de enero del presente año, se han realizado (33)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
Se evidencia el envió de correos semanales con las alarmas tempranas dirigidas a los directores, subdirectores y asesores de cada una de las dependencias.
</t>
  </si>
  <si>
    <t xml:space="preserve">Se realizaron 5 orientaciones y sensibilizaciones sobre las temáticas de: Trámites y Servicios, Manual de Atención a la Ciudadanía, Lenguaje Incluyente, Atención y Recepción de PQRSD a través del SDQS y funcionalidades del sistema y Política de Gobierno Digital, las cuales se realizaron en las siguiente fechas: 
13 de Abril de 2018
22 de Mayo de 2018
17 de Julio de 2018
24 de Octubre de 2018
22 de Noviembre de 2018
Tomando en cuenta que se programaron 4 orientaciones en la vigencia, el resultado del indicador es del 100%.
</t>
  </si>
  <si>
    <t>5 actas de reuniones que contiene las sensibilizaciones sobre las temáticas de: Trámites y Servicios, Manual de Atención a la Ciudadanía, Lenguaje Incluyente, Atención y Recepción de PQRSD a través del SDQS y funcionalidades del sistema y Política de Gobierno Digital, las cuales estaban en custodia física en el archivo de Servicio al Ciudadano</t>
  </si>
  <si>
    <t>Para el segundo cuatrimestre en los Comités programados se tuvieron en cuenta las modificaciones contractuales, como se relacionan en cada una de los temas tratados así:                      
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
Para el tercer cuatrimestre en los Comités programados se tuvieron en cuenta las modificaciones contractuales, como se relacionan en cada una de los temas tratados así:                                                   
Acta 129: aprobación de la disminución de la comisión fiduciaria estipulada en el contrato -1-30589 suscrito entre la fiduciaria Bogotá SA y la CVP, de 12 a 8 SMLV a partir del mes de julio de 2018 y la suscripción del correspondiente otrosí. Acta 37: suspensión del contrato de obra 30589-042-2014 suspensión contrato de interventoría 30589-044-2014; Acta 38: Aprobación de los términos de la posición a asumir en la audiencia de conciliación Ortega Roldán y Cia. Ltda. en contra de fideicomiso Fidubogotá-royecto Construcción Vivienda Nueva. Acta 40: Recomendar al Comité Directivo Fiduciario el aprobar la suspensión del contrato de obra No. CPS-PCVN-3-1-30589-042-2014 y la suspensión del contrato de interventoría No. CPS-PCVN-3-1-30589-044-2014 con respecto al proyecto Arborizadora Manzanas 54 y 55. Acta 41: Aprobar la contratación de un perito, con el fin de que rinda un dictamen pericial de carácter técnico, para que el mismo sea presentado como prueba en el proceso arbitral inicialmente en contra del fideicomiso Fidubogotá SA. proyecto Construcción vivienda nueva y de la CVP por parte de Ortega Roldán y Cia. Ltda. Acta 43: Aprobación de la suspensión del contrato de obra 30589-042-2014 y la suspensión de interventoría 30589-044-2014. Acta 44: Recomendar Al Comité Directivo Fiduciario la aprobación de la celebración de un otrosí al contrato de interventoría 30589-046-2015 a través del cual se efectúe la adición del valor de $175,968,980 para realizar la interventoría técnica, legal, administrativa y financiera respecto de la construcción y recibo por parte de EAAB.
Se debe actualizar procedimiento 208-TIT-Pr-02 antes que se termine la vigencia.</t>
  </si>
  <si>
    <t>Se ha realizado el seguimiento a cada uno de los proyectos de inversión y de apoyo a la gestión realizada de compromisos y giros de vigencia mediante la matriz de seguimiento presupuestal,  pago de reservas y de pasivos exigibles. Adicionalmente se ha enviado a los proyectos de inversión el seguimiento al presupuesto durante los meses de febrero a diciembre.
Se recomienda documentar la metodología de alertas que se esta generando con el fin de que se mantenga en el tiempo</t>
  </si>
  <si>
    <t>Se han realizado mesas de trabajo, reuniones y capacitaciones a los servidores de la Subdirección Financiera para la implementación del nuevo marco normativo contable.
Evidencia en la siguiente ruta:
\\CVPE3305\Planes de mejoramiento\PLAN DE MEJORAMIENTO 2018\Plan Anticorrupción\Evidencias\Julio\1. Matriz de riesgos\1. Normatividad
\\CVPE3305\Planes de mejoramiento\PLAN DE MEJORAMIENTO 2018\Plan Anticorrupción\Evidencias\Diciembre\1. Matriz de riesgos\2. Normatividad
Se realizó dos socializaciones, la primera se realizó al personal responsable de la parte de la parte financiera de los proyectos de inversión  la cual se realizó el 12 de Abril de 2018 y la segunda se realizó a los directivos de la CVP el día 25 de Octubre 2018</t>
  </si>
  <si>
    <t xml:space="preserve">Mesas de trabajo
Evidencia en la siguiente ruta:
\\CVPE3305\Planes de mejoramiento\PLAN DE MEJORAMIENTO 2018\Plan Anticorrupción\Evidencias\Julio\1. Matriz de riesgos\1. Normatividad
\\CVPE3305\Planes de mejoramiento\PLAN DE MEJORAMIENTO 2018\Plan Anticorrupción\Evidencias\Diciembre\1. Matriz de riesgos\2. Normatividad
Socializaciones: 
\\CVPE3305\Planes de mejoramiento\PLAN DE MEJORAMIENTO 2018\Plan de mejoramiento Control Interno\Evidencias\2018\76\12042018 CAPACITACION
\\CVPE3305\Planes de mejoramiento\PLAN DE MEJORAMIENTO 2018\Plan de mejoramiento Control Interno\Evidencias\2018\76\25102018 CAPACITACION
</t>
  </si>
  <si>
    <t>Tasa de interés que ofrecen entidades financieras y transacciones bancarias
Acta de comité extraordinario Financiero del 09/10/2018 en custodia del archivo del área de tesorería.</t>
  </si>
  <si>
    <t>Quedan faltando 15 actas de registro de reunión.</t>
  </si>
  <si>
    <t>La Profesional Natacha Eslava envió correo a Silenia Torres el 25 de septiembre de 2017 en donde se anexa el proyecto de acuerdo modificatorio de funciones de la Dirección de Gestión Corporativa, de igual forma se reenvió el correo a la profesional Laura Ruiz el 2 de marzo de 2018 reiterando lo anterior. No obstante, la acción planteaba la remisión de un oficio solicitando lo anterior.
De igual manera se planteaba un Formato Único de Ventanilla Estructurado, aprobado, publicado y socializado, el cual no se presenta. Sin embargo, en harás de mitigar el riesgo se modificó el Procedimiento 208-SADM-Pr-05 en su versión 7 vigente desde el 28 de diciembre de 2018, el cual incluye la fusión de gestión trámite documental con la recepción, radicación y distribución de las comunicaciones oficiales.</t>
  </si>
  <si>
    <t>Se realizó un informe "inspecciones de seguridad del archivo del caja de la vivienda popular" que reposa como documento del expediente del contrato 537 de 2018.
Se realizó Jornada de Sensibilización  "Responsabilidades derivadas del manejo de la información - socialización reglamento interno de archivo y gestión documental" el 21 de agosto de 2018. El formato de asistencia se encuentra disponible en el archivo de gestión del proceso de gestión documental.
Se conformó el procedimiento "Reconstrucción de expedientes" 208-SADM-Pr-33 vigente desde el 20 de diciembre de 2018. Dando las directrices en caso de la pérdida de expedientes. Disponible en calidad en la siguiente ruta: \\10.216.160.201\calidad\11. PROCESO GESTIÓN DOCUMENTAL\PROCEDIMIENTOS\208-SADM-Pr-33 RECONSTRUCCION EXPEDIENTES V1
Se emitió la Resolución 2953 del 26 de julio de 2018 por la cual "se adopta el Reglamento Interno de Archivo y Gestión Documental" disponible en calidad en la siguiente ruta: \\10.216.160.201\calidad\11. PROCESO GESTIÓN DOCUMENTAL\DOCUMENTOS DE REFERENCIA</t>
  </si>
  <si>
    <r>
      <t>Se evidencia dentro del PAG 2018 la formulación de la actividad "Estructurar e implementar efectivamente el Plan de capacitaciones para los servidores públicos de la Caja de la Vivienda Popular."
Mediante Resolución No. 2202 del  1 de junio de 2018, se aprobó el  Plan Institucional de capacitación.                             
S</t>
    </r>
    <r>
      <rPr>
        <sz val="9"/>
        <rFont val="Arial"/>
        <family val="2"/>
      </rPr>
      <t>e evidencia seguimiento al plan de capacitación del mediante informe realizado por la Subdirección Administrativa</t>
    </r>
    <r>
      <rPr>
        <sz val="9"/>
        <color theme="1"/>
        <rFont val="Arial"/>
        <family val="2"/>
      </rPr>
      <t xml:space="preserve">. </t>
    </r>
  </si>
  <si>
    <r>
      <t xml:space="preserve">Plan Anual de Gestión- Talento Humano
Ruta: \\10.216.160.201\calidad\21. CONSOLIDADO PLANES DE ACCIÓN DE GESTIÓN\2018\FORMULACIONES
Plan institucional de capacitaciones.
Ruta: \\10.216.160.201\calidad\12. PROCESO GESTIÓN DEL TALENTO HUMANO\DOCUMENTOS REFERENCIA\PLAN DE CAPACITACIÓN
 </t>
    </r>
    <r>
      <rPr>
        <sz val="9"/>
        <color theme="4"/>
        <rFont val="Arial"/>
        <family val="2"/>
      </rPr>
      <t xml:space="preserve">
</t>
    </r>
    <r>
      <rPr>
        <sz val="9"/>
        <rFont val="Arial"/>
        <family val="2"/>
      </rPr>
      <t>Informe Capacitaciones  Seguimiento 2018 con soportes</t>
    </r>
    <r>
      <rPr>
        <sz val="9"/>
        <color theme="1"/>
        <rFont val="Arial"/>
        <family val="2"/>
      </rPr>
      <t xml:space="preserve">
Ruta: \\10.216.160.201\administrativa\DTOS. ADMINISTRATIVA 2018</t>
    </r>
  </si>
  <si>
    <r>
      <t xml:space="preserve">Se ha realizó el seguimiento a la evaluación de acuerdo a los términos establecidos en los protocolos de los sistema de evaluación de la gestión y del desempeño, tal como consta en los memorandos realizados  para los evaluadores en el periodo reportado. 
</t>
    </r>
    <r>
      <rPr>
        <sz val="9"/>
        <rFont val="Arial"/>
        <family val="2"/>
      </rPr>
      <t>No se evidencia un (1) plan de trabajo formulado para la formulación y seguimiento de los sistemas de evaluación de los funcionarios públicos.
No se evidencia Acta y/o registro de asistencia a una (1) jornada de socialización de las herramientas de gestión.
Se evidencia Memorando No. 2018IE15140 del 19/10/2018 dirigido a los Directores, Subdirectores, Jefe de Oficina Asesoras y Funcionarios se realizó la socialización de los Sistemas de Evaluación de Desempeño.</t>
    </r>
  </si>
  <si>
    <t>Memorando No. 2018IE15140 del 19/10/2018 dirigido a los Directores, Subdirectores, Jefe de Oficina Asesoras y Funcionarios se realizó la socialización de los Sistemas de Evaluación de Desempeño.</t>
  </si>
  <si>
    <t xml:space="preserve">Se cuenta con consecutivo de certificaciones laborales y pensionales expedidas por la Subdirección Administrativa.
Se realizó actualización de procedimiento para certificaciones laborales y pensionales 208-SADM-Pt-20, en el cual se incluyo en la actividad numero 5 la acción solicitada, fue enviado al área de Planeación por correo electrónico el día 31/12/2018 para su normalización
</t>
  </si>
  <si>
    <t>Se cuenta con Formato de Radicación de Cuentas de la Subdirección Financiera (208-SFIN-Ft-51)  en la que se describe el número de documentos presentados por cada contrato para el respectivo pago mensual. El archivo de la Dirección de Gestión Corporativa revisa que tanto el informe de supervisión como el informe de actividades estén en los documentos de la cuenta mensual,  estos datos son el suministro de la Matriz "Estadística del archivo de gestión contractual" en donde se tiene para cada contrato el cumplimiento mensual de los documentos requeridos.
No obstante, dicha matriz no se encuentra publicada en la carpeta de calidad ni tiene un formato definido, por lo cual se recomienda adelantar esta acción para complementar lo desarrollado y mitigar el riesgo de manera efectiva.</t>
  </si>
  <si>
    <t>Se realizaron 3 charlas de sensibilización de la oficina TICS en las fechas: 10/09/2018, 27/06/2018 y el 11/07/2018
Se actualizo 208-PLA-Ft-59 CARACTERIZACIÓN DEL PROCESO TECNOLOGÍA DE LA INFORMACIÓN Y LAS COMUNICACIONES con vigencia 25/04/2018 , los procedimientos 208-TIC-Pr-04  PRESTAMO DE EQUIPOS AUDIOVISUALES V2 con vigencia14/09/2018 y 208-TIC-Pr-11 DESARROLLO Y MANTENIMIENTO DE SOFTWARE V2  con vigencia 13/12/2018</t>
  </si>
  <si>
    <t>3 Actas de sensibilización de la oficina TICS en custodia del archivo de la oficina Tics
Caracterización y procedimientos actualizados los cuales se encuentran en la siguiente ruta: \\10.216.160.201\calidad\14. PROCESO GESTIÓN TECNOLOGÍA DE LA INFORMACIÓN Y COMUNICACIONES</t>
  </si>
  <si>
    <t>Se cumplió con la acción programada</t>
  </si>
  <si>
    <t>Se realizó la actividad propuesta, se debe solicitar publicación en carpeta de calidad al área de planeación.</t>
  </si>
  <si>
    <t>Se realizaron dos charlas de sensibilización de seguridad de la información, la primera se realizó el 10/09/2018 y la segunda el 23 de Agosto de 2018</t>
  </si>
  <si>
    <t>En los meses de octubre, noviembre y diciembre se  fueron solicitados un total de 39 paz y salvos, de los cuales 1 fue solicitado y entregado por medio electrónico, dado lo anterior no se está evidenciando la racionalización del trámite, paz y salvo que debe ser expedido y posteriormente remitido por correo electrónico.
Se solicito a la oficina TIC por medio del memorando 2018IE16393, la creación de un buzón de correo electrónico con el fin de recepcionar las solicitudes de paz y salvos y recibos y así mismo dar respuesta por medio magnético a los usuarios. En la actualidad estamos a la espera de la creación del buzón.
Se recomienda realizar mesas de trabajo con los procesos de Servicio al Ciudadano y Gestión TIC, para gestionar el cumplimiento de l a actividad.</t>
  </si>
  <si>
    <t>Durante los meses de octubre, noviembre y diciembre de 2018, las 55 solicitudes fueron diligenciadas directamente por los usuarios en las instalaciones de la Caja de Vivienda Popular. Se les viene informando a los deudores que lo pueden hacer por correo electrónico, pero los deben imprimir en impresoras laser por el código de barras que sale en el recibo. Se solicito a la oficina TIC por medio del memorando 2018IE16393, la creación de un buzón de correo electrónico con el fin de recepcionar las solicitudes de paz y salvos y recibos y así mismo dar respuesta por medio magnético a los usuarios 
Se recomienda realizar mesas de trabajo con los procesos de Servicio al Ciudadano y Gestión TIC, para gestionar el cumplimiento de l a actividad.</t>
  </si>
  <si>
    <t>De parte de la Dirección de Gestión Corporativa y CID se realizó un análisis frente a la racionalización y potencial virtualización del trámite por parte del profesional Darryn Calderon y fue comunicado al equipo técnico de Gobierno en Línea por medio de correo electrónico de 9 de abril y 16 de octubre de 2018. Adicionalmente la Dirección participó en las mesas de trabajo del Comité GEL del 9, 10 y 11 de octubre de 2018 en donde abalizó la pertinencia de la racionalización para cada trámite de la CVP. La dirección de Gestión Corporativa presenta correos y listas de asistencia. 
Si bien se ha realizado gestión, no se evidencian acciones concretas frente a la virtualización del trámite.
Se recomienda fraccionar en acciones de diseño, desarrollo  e implementación ya que esta acción se desarrolla a largo plazo y requiere surtir varias etapas para su producto final.</t>
  </si>
  <si>
    <t>La dirección de Gestión Corporativa presenta correos 9 de abril y 16 de octubre de 2018 y listas de asistencia de mesas de trabajo del Comité GEL del 9, 10 y 11 de octubre de 2018.
Memorando 2017IE19096 
Memorando 2018IE11422
El trámite está inscrito en el SUIT
Actas de reunión con Tics y el Consorcio Enésima</t>
  </si>
  <si>
    <t>La Dirección de Mejoramiento de Barrios, realizó varios encuentros ciudadanos en el período. Los más destacados y donde la OAC realizó acompañamiento, boletín de prensa, videos fueron los siguientes: 
Mayo: Encuentro Ciudadano - Tres salones comunales entregó la Caja de la Vivienda Popular en Usme
https://www.cajaviviendapopular.gov.co/?q=Noticias/tres-salones-comunales-entreg%C3%B3-la-caja-de-la-vivienda-popular-en-usme 
Junio: Encuentro Ciudadano Barrio Ciudad Londres en San Cristóbal 
https://www.cajaviviendapopular.gov.co/?q=Noticias/barrio-ciudad-londres-en-san-crist%C3%B3bal-disfruta-nuevo-sal%C3%B3n-comunal                                                                
Julio 19: Entrega de 13 tramos viales en Caracolí, Ciudad Bolívar https://www.facebook.com/cajadelaviviendapopular/videos/1708710879212335/?fb_dtsg_ag=AdySHNU3ow_XV1htSi1h0ETxhvORpxmWkGS-aC7HaTll6g%3AAdxUEuPSMv6kVllpd7hNvkMIhvPsxbXW0t0fJG9udo8qSA
 Notas de prensa 
"El alcalde Enrique Peñalosa le cumplió a Compostela" http://www.cajaviviendapopular.gov.co/?q=Noticias/el-alcalde-enrique-pe%C3%B1alosa-le-cumpli%C3%B3-compostela.     Se observó la capacidad de generar dos (2) eventos adicionales teniendo en cuenta los avances en el recibo a satisfacción de obras a la comunidad.</t>
  </si>
  <si>
    <t xml:space="preserve">Se corroboró la publicación del encuentro ciudadano "69 familias obtuvieron las escrituras de sus viviendas en Kennedy" por medio del boletín de prensa.
Sin embargo, el artículo gestionado por la OAC no corresponde con el producto propuesto para cumplir la acción "Escenario o evento de participación ciudadana definido"
 OAC acompaño el Encuentro Ciudadano donde 69 familias obtuvieron las escrituras de sus viviendas en Kennedy.  La OAC realizó un video con información oportuna y pública sobre el impacto de esta entrega de escrituras. Adicionalmente, realizó un boletín de prensa que se publicó en la página web
https://www.cajaviviendapopular.gov.co/?q=Noticias/69-familias-ya-tienen-las-escrituras-de-sus-viviendas-en-kennedy                             
La OAC por su parte, gestionó la publicación de un artículo  para medios externos que informa a la ciudadanía sobre el avance de los proyectos de Titulación. Es una forma de entregar información de manera oportuna, permanente y veraz a la ciudadanía y se enmarca dentro de las acciones de rendición de cuentas permanente con mayor alcalde porque se divulga en medios externos. Además incluye testimonios de algunos ciudadanos beneficiados 
https://www.kienyke.com/historias/titulacion-caja-de-la-vivienda-popular-2300-hogares-beneficiados 
</t>
  </si>
  <si>
    <t xml:space="preserve">Por parte de la Dirección de Reasentamientos: Se realizó Concertación Escuela Propiedad Horizontal para el Sector Bolonia de la Localidad de Usme el 24 de febrero de 2018 con la asistencia de 25 adultos, se cuenta con informe (sin firmar), encuestas y listado de asistencia. Se realizó Conversatorio con grupo de persona mayor en el conjunto residencial XIE en la localidad de Usme el 27 de febrero de 2018, con la asistencia de 37 adultos, se cuenta con informe (sin firmar), encuesta, registro de reunión y listado de asistencia. Por parte de Comunicaciones: Se pudo evidenciar la socialización del programa "Decos con familias en proceso de Reasentamientos a los proyectos Manzana 54 y 55 y la Casona en Ciudad Bolívar" de acuerdo con lo presentado por la Oficina Asesora de Comunicaciones en la página web de la entidad. Mayo 18: Entrega de viviendas en el proyecto Portón de Buenavista, Ciudad Bolívar. https://www.cajaviviendapopular.gov.co/?q=Noticias/24-familias-de-reasentamientos-de-nuevo-bajo-un-techo-propio. Junio 20: Reunión de socialización programa Decos, en Ciudad Bolívar. Julio 28: Socialización del programa Decos con familias en proceso de Reasentamientos a los proyectos Manzana 54 y 55 y La Casona, en Ciudad Bolívar. En este encuentro del mes de Julio, adelantado en la Caja de la Vivienda Popular, se buscó  mejorar la calidad de vida de las familias que hacen parte del programa de Reasentamientos. La OAC realizó divulgación  en página web. https://www.cajaviviendapopular.gov.co/?q=Noticias/cvp-lider%C3%B3-mesa-de-acompa%C3%B1amiento-en-pro-de-familias-reasentadas      
Por parte de Comunicaciones: Se pudo evidenciar la socialización del programa "Decos con familias en proceso de Reasentamientos a los proyectos Manzana 54 y 55 y la Casona en Ciudad Bolívar" de acuerdo con lo presentado por la Oficina Asesora de Comunicaciones en la página web de la entidad. Mayo 18: Entrega de viviendas en el proyecto Portón de Buenavista, Ciudad Bolívar. https://www.cajaviviendapopular.gov.co/?q=Noticias/24-familias-de-reasentamientos-de-nuevo-bajo-un-techo-propio Junio 20: Reunión de socialización programa Decos, en Ciudad Bolívar. Julio 28: Socialización del programa Decos con familias en proceso de Reasentamientos a los proyectos Manzana 54 y 55 y La Casona, en Ciudad Bolívar. En este encuentro del mes de Julio, adelantado en la Caja de la Vivienda Popular, se buscó  mejorar la calidad de vida de las familias que hacen parte del programa de Reasentamientos. La OAC realizó divulgación  en página web. https://www.cajaviviendapopular.gov.co/?q=Noticias/cvp-lider%C3%B3-mesa-de-acompa%C3%B1amiento-en-pro-de-familias-reasentadas      </t>
  </si>
  <si>
    <t>A la espera de la realización de la r la audiencia publica de   Rendición de Cuentas y su respectivo seguimiento</t>
  </si>
  <si>
    <t xml:space="preserve">La publicación de la Ejecución Presupuestal, se hace cada corte de mes en la pagina web de la entidad, siendo el ultimo publicado el del mes de Noviembre de 2018 cumpliendo así con los requerimientos y fechas establecidas, para informar sobre la gestión y los resultados de las acciones y actividades realizadas por la Caja de la Vivienda Popular durante la  vigencia, presentando resultados concretos, medibles y de impacto, los cuales evidencian los logros alcanzados en correspondencia con la ejecución del Plan Distrital de Desarrollo.
</t>
  </si>
  <si>
    <t>En el proceso de rendición de cuentas permanente, la OAC en los Encuentros Ciudadanos realizados por las misionales, se ha generado información de calidad y en lenguaje de texto, video, boletines, publicaciones en redes sociales en transmisión en vivo en Facebook, antes, durante y pos jornadas de encuentros ciudadanos de las misiones  y Barrios. Ver los siguientes enlaces: "Ahora sí dan ganas de llegar a nuestro salón comunal": beneficiario  https://www.youtube.com/watch?v=3wvwMkSJiQs. Video especial divulgado en redes sociales Entrega Salón Comunal Barrio María Paz Localidad de Kennedy: https://www.facebook.com/cajadelaviviendapopular/videos/1708710879212335/?fb_dtsg_ag=AdySHNU3ow_XV1htSi1h0ETxhvORpxmWkGS-aC7HaTll6g%3AAdxUEuPSMv6kVllpd7hNvkMIhvPsxbXW0t0fJG9udo8qSA          
La OAC realizó una infografía sobre el avance de los proyectos de Mejoramiento de Vivienda, otra forma de informar y rendir cuentas a la ciudadanía con información actualizada, oportuna y que usa otros medios para su divulgación: https://www.cajaviviendapopular.gov.co/?q=Noticias/m%C3%A1s-de-20000-millones-han-sido-invertidos-para-mejorar-la-habitabilidad-de-los-bogotanos                                           
Boletín  evidencia post entrega Caracolí : https://www.cajaviviendapopular.gov.co/?q=Noticias/empresarios-agradecen-el-impacto-econ%C3%B3mico-generado-por-obras-de-la-cvp-en-caracol%C3%AD   Otra evidencia de publicación con fotografías la pueden consultar en https://www.facebook.com/cajadelaviviendapopular/photos/pcb.1649151568501600/1649151418501615/?type=3&amp;theater 
El informe de desarrollo de la estrategias se lleva atraves de el seguimiento al Plan de Acción Comunicación Externa en su componente "DIVULGACIÓN CONTACTO CIUDADANO", el cual se lleva de manera mensual y se encuentra en la siguiente ruta: 
\\10.216.160.201\comunicaciones\2018\1130.036.8 - GestiónPlaneación y Corp\FUSS - Dir Gestión Corporativa CID</t>
  </si>
  <si>
    <t>Publicaciones realizadas  tanto en la página web de la entidad como en las redes sociales reportadas.
 Plan de Acción Comunicación Externa
\\10.216.160.201\comunicaciones\2018\1130.036.8 - GestiónPlaneación y Corp\FUSS - Dir Gestión Corporativa CID</t>
  </si>
  <si>
    <t xml:space="preserve">Se han realizado múltiples espacios de dialogo con la ciudadanía durante la vigencia 2018, los cuales se han publicado en la página web de la entidad, de forma tal que se haga la socialización previa y una vez efectuado el evento, se publica la información en la carpeta de calidad y en la página web de la entidad, acorde a lo suministrado por las Direcciones Misionales de la Caja de la Vivienda Popular.
Carpeta de Calidad
\\10.216.160.201\calidad\34. RENDICIÓN DE CUENTAS - ÁREAS
Página Web de la Entidad
https://www.cajaviviendapopular.gov.co/?q=Nosotros/Informes/rendicion-de-cuentas
</t>
  </si>
  <si>
    <t>Se cumplió con la actividad programada</t>
  </si>
  <si>
    <t>208-PLA-Pr-19 RENDICIÓN DE CUENTAS,
PARTICIPACIÓN CIUDADANA Y CONTROL
SOCIAL" con vigencia 23/08/2018.
Ruta: \\10.216.160.201\calidad\1. PROCESO DE GESTIÓN ESTRATÉGICA\PROCEDIMIENTOS\208-PLA-Pr-19 RENDICIÓN DE CUENTAS, PARTIC. CIUDADANA Y CTRL SOCIAL
 Cronograma y fases con los temas y responsables de la ejecución de las actividades de la Rendición de cuentas en custodia de líder SIG de la CVP</t>
  </si>
  <si>
    <t xml:space="preserve">Queda pendiente por realizar audiencia publica de Rendición de cuentas </t>
  </si>
  <si>
    <t>El Informe Consolidado de Rendición de Cuentas de la vigencia 2017 cuenta con el capítulo de la Dirección de Reasentamientos Humanos, que cuenta con el seguimiento a metas, ejecución presupuestal, contrataciones realizadas e información del Plan de Mejoramiento, el Informe está disponible en: https://www.cajaviviendapopular.gov.co/?q=Nosotros/Informes/rendicion-de-cuentas</t>
  </si>
  <si>
    <t>Se cumplió con lo programado en la acción</t>
  </si>
  <si>
    <t>Se han efectuado 16 reuniones  de participación ciudadana  con los ciudadanos con  el fin de recoger los documentos para actualizar los expedientes para la titulación  del barrio María Paz, Los Laches, Bella Flor, Buena Vista, Paraíso, Mirador y Guacamayas</t>
  </si>
  <si>
    <t>La Asesora de Control Interno realizó acompañamiento en la mesa de Diálogo Sectorial del febrero 27 de 2018, para la vigencia 2017.
Mediante Oficio 2018IE13216 del 14 de septiembre de 2018, la Asesoría de Control Interno solicitó a las Direcciones Misionales, a la Oficina de Comunicaciones y a la Oficina de Planeación, la comunicación de la programación de las actividades de la rendición de cuentas para la presenta vigencia. Posteriormente, mediante Oficios 2018IE15054 (Vivienda), 2018IE15056 (Barrios), 2018IE15057 (Reasentamientos), 2018IE15059 (Titulación), 2018IE15060 (Planeación) y 2018IE15062 (Comunicaciones), se dio alcance al Oficio anterior para recordar la comunicación de los eventos de rendición de cuentas para la presenta vigencia.  Cabe mencionar que el ejercicio de Rendición de Cuentas tiene espacios secundarios de interlocución, en virtud de lo anterior, la Asesoría de Control Interno hizo acompañamiento en la firma de los acuerdos de sostenibilidad en el Barrio Villa Nidia de la Localidad de Usaquén el martes 20 de noviembre de 2018. Se tiene registro fotográfico en formato 208-MB-Ft-03 como evidencia de lo anterior. Disponible en: C:\Users\jtorresb\Desktop\JULIÁN\Oficina\Pagos\Noviembre\Anexos
La Audiencia de Rendición de cuentas de la presente vigencia, se tiene proyectada para el mes de enero del año 2019 de conformidad con lo tratado en la reunión de Comité Directivo del 30 de octubre de 2018 "el Comité Directivo recomienda realizarla después del evento María Paz y teniendo en cuenta que este evento se realizará en diciembre, la recomendación es realizarla en el mes de enero de 2019" En este orden de ideas, la Asesoría de Control Interno ha realizado las acciones tendientes a realizar el acompañamiento para el ejercicio de rendición de cuentas y queda a la espera de la ejecución de la audiencia del próximo año.</t>
  </si>
  <si>
    <t xml:space="preserve">La Asesoría de Control Interno, queda a la espera de la ejecución de la Audiencia de Rendición de Cuentas de la presente vigencia para realizar el acompañamiento respectivo. </t>
  </si>
  <si>
    <t>Se cumplió con la elaboración de los Informe y Evaluaciones</t>
  </si>
  <si>
    <t xml:space="preserve">Se pudo evidenciar que la Dirección de Mejoramiento de Vivienda realizó Tres informes de evaluación de encuentros con la ciudadanía, estos con los respectivos memorandos.
</t>
  </si>
  <si>
    <t>Teniendo en Cuenta que la entidad realizará la Audiencia de Rendición de Cuentas, en el mes de enero 2019, La Oficina Asesora de Planeación, ha adelantado cronograma para el evento, acorde a los lineamientos establecidos por la Norma. De igual forma se gestionará la información previa, durante y posterior al evento, enviando previamente para publicación en la página web, las piezas informativas, de forma oportuna.
Una vez se tenga la fecha exacta de la  Audiencia de Rendición de Cuentas, se informará a los grupos de interés, divulgando la información previamente y haciendo la solicitud de divulgación y publicación en la página web, sobre los temas de interés para la ciudadanía, a fin de cumplir con las expectativas de las partes interesadas. 
Teniendo en cuenta lo anterior no se evidencia el cumplimiento de la actividad, ya que la audiencia  publica de rendición de cuentas no se ha realizado.
Se recomienda cambiar ajustar el producto ya que debe ser coherente con la acción programada.</t>
  </si>
  <si>
    <t xml:space="preserve"> Cronograma y fases con los temas y responsables de la ejecución de las actividades de la Rendición de cuentas en custodia de líder SIG de la CVP</t>
  </si>
  <si>
    <t xml:space="preserve">Se realizó sensibilización el 17 de Julio de 2018 del manual del servicio al Ciudadanía código 208-SC-Mn-03 versión 1 </t>
  </si>
  <si>
    <t>La OAC generó información de calidad y en lenguaje comprensible en septiembre, octubre, noviembre y diciembre:  ﻿
Programa de Mejoramiento de Vivienda llega a la localidad de Rafael Uribe 
https://www.cajaviviendapopular.gov.co/?q=Noticias/programa-de-mejoramiento-de-vivienda-llega-la-localidad-de-rafael-uribe                                                                               Cien familias de El Amparo ya tienen escrituras de sus casas  https://www.cajaviviendapopular.gov.co/?q=Noticias/cien-familias-de-el-amparo-ya-tienen-escrituras-de-sus-casas                                          
2.014 hogares ya tienen los títulos de propiedad de sus viviendas en Ciudad Bolívar https://www.cajaviviendapopular.gov.co/?q=Noticias/2014-hogares-ya-tienen-los-t%C3%ADtulos-de-propiedad-de-sus-viviendas-en-ciudad-bol%C3%ADvar                             ﻿
La CVP escuchó a habitantes de María Paz ad portas de titularles sus predios https://www.cajaviviendapopular.gov.co/?q=Noticias/la-cvp-escuch%C3%B3-habitantes-de-mar%C3%ADa-paz-ad-portas-de-titularles-sus-predios                                                         
Así mismo se realizó una gestión con medios de publicación, se elaboró comunicado de Prensa para que los medios divulgaran la información y también se gestionó entrevista en Caracol Radio  http://caracol.com.co/programa/2018/11/02/6am_hoy_por_hoy/1541163935_560973.html    y https://www.kienyke.com/noticias/mas-de-600-familias-seran-reubicadas-en-bogota           
El informe de desarrollo de la estrategias se lleva atraves de el seguimiento al Plan de Acción Comunicación Externa en su componente "DIVULGACIÓN CONTACTO CIUDADANO", el cual se lleva de manera mensual y se encuentra en la siguiente ruta: 
\\10.216.160.201\comunicaciones\2018\1130.036.8 - Gestión Planeación y Corp.\FUSS - Dir Gestión Corporativa CID</t>
  </si>
  <si>
    <t>Publicaciones en medios
Informe de desarrollo de estrategia de comunicaciones.
\\10.216.160.201\comunicaciones\2018\1130.036.8 - Gestión Planeación y Corp.\FUSS - Dir Gestión Corporativa CID</t>
  </si>
  <si>
    <t>se realizó las acción programada</t>
  </si>
  <si>
    <t>Se realizaron  en la fechas 17 de julio  y el 22 de noviembre del 2018, sensibilizaciones obre el uso de lenguaje sencillo e incluyente teniendo en cuenta los procedimientos de atención a las PQRSD.</t>
  </si>
  <si>
    <t>actas de reunión con sensibilizaciones realizadas el 17 de julio  y el 22 de noviembre del 2018, las cuales están en custodia del proceso de Servicio al Ciudadano</t>
  </si>
  <si>
    <t>Una vez obtenidos los resultados del Índice de Transparencia, se desarrollaron reuniones, con las áreas que intervienen, para generar Plan de Acción frente a las falencias identificadas, las cuales serán relacionadas en la formación del Plan de Acción para la vigencia 2019, generando acciones de Mejora, definiendo actividades a ejecutarse y lograr así una buena ubicación en el ranking de Transparencia de las entidades del Distrito. 
Se recomienda revisar y ajustar los productos de la  matriz, ya que deben ser coherentes con las acciones programadas.</t>
  </si>
  <si>
    <t>Por parte de Corporativa: Mediante Memorando 2018IE17709 del 7 de diciembre de 2018 en el que el Jefe de la Oficina Asesora Planeación y el Jefe de la Oficina Asesora de Comunicaciones remiten el seguimiento de los certificados de la aplicación efectiva de la ley 1712 del 2014. Anexo a este memorando se encuentra "la Matriz de Procuraduría para el seguimiento d el ley 1712 del 2014"
Todo lo reportado en el anterior memorando se encuentra en el FUSS 2018 de la Oficina Asesora de Planeación.
Se cuenta con el botón de transparencia actualizado en la página web de la entidad: https://www.cajaviviendapopular.gov.co/?q=transparencia-0
Por parte de Comunicaciones y Planeación: El avance en la implementación de la Ley1712/14 en la entidad,  se ve reflejado en la página web de la entidad, ubicando la información en el Ítem de Transparencia, en el cual se evidencia la publicación oportuna y actualización permanente de la información, suministrada por las áreas de la Entidad.
En Transparencia Activa se cumple con la obligación de hacer publica, la información mínima obligatoria tanto de carácter  estructural como funcional del sujeto.                                                   
En Transparencia pasiva, se garantiza el  acceso a la información pública de la ciudadanía, con la implementación de solicitudes de información PQRS a través de página web y en ventanilla única. 
Se evidencia Matriz de chequeo de cumplimiento del Botón de transparencia de la CVP. A corte 5 de Dic de 2018 en la siguiente ruta:
\\10.216.160.201\comunicaciones\2018\1130.036.8 - GestiónPlaneación y Corp\Evidencias PAAC Control Interno\3 Corte PAAC - OAC\Mapa de Riesgos\Acceso Info\Matriz Ley 1712</t>
  </si>
  <si>
    <t>Memorando 2018IE17709 del 7 de diciembre de 2018 en el que se reporta la matriz de seguimiento a la ley 1712 de 2014.
Se cuenta con el botón de transparencia actualizado en la página web de la entidad: https://www.cajaviviendapopular.gov.co/?q=transparencia-0
Matriz de chequeo de cumplimiento del Botón de transparencia de la CVP. A corte 5 de Dic de 2018 en la siguiente ruta:
\\10.216.160.201\comunicaciones\2018\1130.036.8 - GestiónPlaneación y Corp\Evidencias PAAC Control Interno\3 Corte PAAC - OAC\Mapa de Riesgos\Acceso Info\Matriz Ley 1712</t>
  </si>
  <si>
    <t>Desde la oficina Asesora de Comunicaciones se ha reiterado la importancia de la publicación de la Información en formato de datos Abiertos.  Desde la Dirección de Gestión Corporativa y CID, se ha entregado la información para publicar en el formato CSV, acorde a lo establecido por la Ley de Transparencia. 
De igual forma, desde la Oficina Asesora de Comunicaciones se solicita mediante correos y acorde al seguimiento al Botón de Transparencia, que se entregue la información en formato modificable y descargable. 
Se cuenta con esquema de publicaciones la cual es administrada por el área de comunicaciones</t>
  </si>
  <si>
    <t>Se cuenta con los acuerdos de gestión de los gerentes públicos publicados en la pagina WEB. 
Ver enlace https://www.cajaviviendapopular.gov.co/?q=informacion-adicional
Se recomienda revisar los acuerdos publicados en la pagina web ya que no son legibles ni fácilmente visibles por el ciudadano.</t>
  </si>
  <si>
    <t>Se cumplió con la actividad planteada</t>
  </si>
  <si>
    <t>Se realizaron 11 Informes de solicitudes de acceso a la información pública los cuales están publicados en la pagina web, siendo el del mes de noviembre el ultimo publicado.</t>
  </si>
  <si>
    <t>Se debe elaborar y publicar el informe del mes de Diciembre, el cual se realizará en los primeros días de Enero.</t>
  </si>
  <si>
    <t>Se realizaron 11 Informes mensuales de gestión de PQRSD los cuales están publicados en la pagina web, siendo el del mes de noviembre el ultimo publicado.</t>
  </si>
  <si>
    <t>Actas de asistencia de las inducciones realizadas en febrero y septiembre en custodia de talento humano
\\10.216.160.201\comunicaciones\2018\1130.036.8 - GestiónPlaneación y Corp\Evidencias PAAC Control Interno\3 Corte PAAC - OAC\Transparencia\Taller Septiembre</t>
  </si>
  <si>
    <t>Se genero el memorando con radicado 2018IE3678 de 12 de marzo en donde se realizo la delegación de un funcionario con cada dependencia de la entidad quien seria el responsable de la actualización de dicha información y remisión a la oficina tic, la cual fue consolidada y publicada. Se informó a Jurídica para su evaluación.
Se cuenta con matriz de activos de información publicada en pagina web en la ruta : https://www.cajaviviendapopular.gov.co/?q=transparencia-0</t>
  </si>
  <si>
    <t>Por parte de Jurídica: Dado que a la fecha no se ha reportado por parte de ninguna dependencia de la CVP, alguna novedad que modifique o elimine los activos de información que se encuentran vigentes, se revisó por parte de la Dirección Jurídica la Matriz que se encuentra publicada, verificando que la misma se ajusta a los requerimientos de la Normativa vigente, es decir Ley 1712/14 y la estrategia GEL. Esto se evidencia mediante el último correo de reporte del 2017.
Por partes de Comunicaciones y TICs: Se genero el memorando con radicado 2018IE3678 de 12 de marzo en donde se realizo la delegación de un funcionario con cada dependencia de la entidad quien seria el responsable de la actualización de dicha información y remisión a la oficina tic, la cual fue consolidada y publicada. Se informó a Jurídica para su evaluación.
Se cuenta con matriz de activos de información publicada en pagina web en la ruta : https://www.cajaviviendapopular.gov.co/?q=transparencia-0</t>
  </si>
  <si>
    <t>El programa de gestión documental con código 208-SADM-Mn-05  vigente desde el 19 de septiembre de 2018, fue actualizado el mismo día de su vigencia y aprobado por el Comité del Sistema Integrado de Gestión como consta en el mismo documento. No obstante, la aprobación no se dio por medio de acto administrativo. El programa está disponible en \\10.216.160.201\calidad\11. PROCESO GESTIÓN DOCUMENTAL\MANUALES\SADM</t>
  </si>
  <si>
    <t>Debido a que ningún ciudadano solicitó acceso a la información contenida en el archivo central, por lo cual no se realizó ningún informe.</t>
  </si>
  <si>
    <t xml:space="preserve">La OAC cumplió con disponer una sección especial para la aplicación efectiva de la Ley1712/14 y el numeral correspondiente a la información mínima requerida. Adicionalmente, la OAC  realizó 4 videos accesibles para ayudar a la población  que tiene deficiencia auditiva. Se trata de videos de las 4 misionales de la CVP que tienen subtítulos. Estos videos también son útiles para las personas en proceso de aprendizaje de lectura de su lengua materna o de una segunda lengua
</t>
  </si>
  <si>
    <t>Se realizó socialización de la resolución No.  3289 de 31 de agosto de 2018 por medio de correo electrónico.
Se socializó por áreas y en la semana de la transparencia el código de integridad  realizada del 13 al 17 de agosto de 2018.
Se establece como recomendación que en la formulación del PAAC se debe tener coherencia entre la actividad planteada y el producto solicitado, ya que el producto establecido en esta actividad no refleja lo que se solicita en la actividad.</t>
  </si>
  <si>
    <t>Informes de resultados código de integridad
Ruta: \\10.216.160.201\calidad\38. MIPG\PRIMERA DIMENSION - TALENTO HUMANO\POLITICA DE INTEGRIDAD\DOCUMENTOS DE REFERENCIA\INTEGRIDAD\3. DIAGNOSTICO\Actividad 3 - Analizar y presentar resultados</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</si>
  <si>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Se socializó por áreas y en la semana de la transparencia el código de integridad  realizada del 13 al 17 de agosto de 2018.
Se establece como recomendación que en la formulación del PAAC se debe tener coherencia entre la actividad planteada y el producto solicitado, ya que el producto establecido en esta actividad no refleja lo que se solicita en la actividad.</t>
  </si>
  <si>
    <t>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El día 30 de noviembre de 2018, en las instalaciones de la Caja de la Vivienda Popular, el Director de Mejoramiento de Vivienda hizo entrega de 25 licencias de construcción que permitirán a estos beneficiarios construir su vivienda de acuerdo con las normas urbanísticas del distrito. Adicionalmente, además de la entrega de las respectivas licencias, se realizó una socialización del proceso de Asistencia Técnica, divulgando además los logros alcanzados a la fecha en el proceso y los mayores impactos sociales realizados.
Se recomienda publicar los informes de encuentros de con la ciudadanía que no están en la pagina web.</t>
  </si>
  <si>
    <r>
      <t>Presentación de ONG BUILD CHANGE</t>
    </r>
    <r>
      <rPr>
        <b/>
        <sz val="12"/>
        <color theme="1"/>
        <rFont val="Arial"/>
        <family val="2"/>
      </rPr>
      <t xml:space="preserve"> 
</t>
    </r>
    <r>
      <rPr>
        <sz val="12"/>
        <color theme="1"/>
        <rFont val="Arial"/>
        <family val="2"/>
      </rPr>
      <t>Presentación de asistencia técnica 
Informes de encuentros con la ciudadanía</t>
    </r>
    <r>
      <rPr>
        <b/>
        <sz val="12"/>
        <color theme="1"/>
        <rFont val="Arial"/>
        <family val="2"/>
      </rPr>
      <t xml:space="preserve">
</t>
    </r>
    <r>
      <rPr>
        <sz val="12"/>
        <color theme="1"/>
        <rFont val="Arial"/>
        <family val="2"/>
      </rPr>
      <t>Ruta: https://www.cajaviviendapopular.gov.co/?q=Nosotros/Informes/rendicion-de-cuentas
\\10.216.160.201\calidad\34. RENDICIÓN DE CUENTAS - ÁREAS\DIRECCIÓN MEJORAMIENTO DE VIVIENDA\2018</t>
    </r>
  </si>
  <si>
    <t>lisitas de asistencia a convocatoria de gestores de integridad
\\10.216.160.201\calidad\38. MIPG\PRIMERA DIMENSION - TALENTO HUMANO\POLITICA DE INTEGRIDAD\CONVOCA Y VALIDACION GESTO INTE</t>
  </si>
  <si>
    <t>correos masivos
\\10.216.160.201\comunicaciones\2018\1130.036.8 - GestiónPlaneación y Corp.\Evidencias PAAC Control Interno\3 Corte PAAC - OAC\Integridad</t>
  </si>
  <si>
    <t xml:space="preserve">Se evidencia registro de reunión de fecha 26 de septiembre de 2018, en donde se definieron las preguntas para la etapa de diagnóstico de integridad, a través de un Test de percepción.
</t>
  </si>
  <si>
    <t>Acta de reunión No. 7 de fecha 24 de octubre de 2018, en donde se definió las herramientas de implementación del plan de implementación del plan de integridad.
El 29 de noviembre de 2018, se realizó reunión de gestores con el fin de hacer la definición de las herramienta a utilizar para la  sensibilización del valor de RESPETO</t>
  </si>
  <si>
    <t xml:space="preserve">Se evidencia informe de Actividad Integridad Áreas Misionales por parte de los gestores del día 17/12/2018 radicado No. 2018ER19053
</t>
  </si>
  <si>
    <t xml:space="preserve">Mediante Memorando No. 2018IE19037 del 31 de Diciembre de 2018, se presentó ante el Representante Legal de la Caja de la Vivienda Popular el Informe de gestión en el cual se incluyeron las acciones relacionadas con la implementación del código de integridad. </t>
  </si>
  <si>
    <t xml:space="preserve">De las 51 acciones programadas se cumplieron al 100% 35 de ellas, 9 tiene un cumplimiento parcial (60%-99%) y 7 tiene incumplimiento (0%-59%), lo anterior evidencia que aunque a nivel general se tiene un cumplimento del componente del 86.88%, se debe priorizar o reevaluar las acciones que no fueron cumplidas en su totalidad. 
A nivel general se evidenció que en algunos casos no se encontró relación entre lo descrito en la actividad y lo propuesto en el producto, se debe fortalecer la formulación del PAAC para la próxima vigencia, se recomienda realizar un trabajo conjunto con cada uno de los procesos mediante reuniones en las cuales se acompañe y asesore en la correcta identificación de los riesgos, la correcta identificación y valoración de controles y las formulación de acciones de mitigación.
</t>
  </si>
  <si>
    <t xml:space="preserve">De las 3 acciones programadas no se cumplió ninguna de las acciones, lo anterior evidencia un grado de cumplimiento deficiente por parte de los procesos en este componente.
El componente Racionalización de Trámites de la Caja de Vivienda Popular identifica los siguientes trámites: Expedición del Paz y Salvo y/o certificaciones de la deuda, Subdirección Financiera, Expedición de Recibos de Pagos, Subdirección Financiera y Asistencia técnica para la obtención de licencias de construcción y/o actos de reconocimiento Mejoramiento de Vivienda.
Si bien se ha realizado gestión, no se evidencian acciones concretas frente a la racionalización y/o virtualización de los trámites.
</t>
  </si>
  <si>
    <t>De las 23 acciones programadas se cumplieron al 100% 20 de ellas, 1 tiene un cumplimiento parcial (96%) y 2 tiene incumplimiento (0%-10%), a nivel general se cuenta con un cumplimiento satisfactoria del 91.56%, pero se debe priorizar la realización de la audiencia pública de Rendición de Cuentas con su respectivo seguimiento.</t>
  </si>
  <si>
    <t>De las 10 acciones programadas se cumplieron al 100% 7 de ellas, 2 tienen un cumplimiento parcial (92%) y 1 tiene incumplimiento (50%), a nivel general se cuenta con un cumplimiento satisfactoria del 93.33%, se debe priorizar la publicación del Informe de Asistencia y evaluación del mes de diciembre, el Informe Mensual de Oportunidades de las Respuestas a las PQRSD de mes de diciembre y el Informe con los resultados de la revisión de la atención de las PQRS's del mes de Junio.</t>
  </si>
  <si>
    <t>De las 26 acciones programadas se cumplieron al 100% 21 de ellas y 4 tienen un cumplimiento parcial (92%), a nivel general se cuenta con un cumplimiento satisfactorio del 98.67%, pero se debe priorizar las publicaciones de los informes del mes de Diciembre para cumplir con las totalidad de las acciones programadas.</t>
  </si>
  <si>
    <t>De las 8 acciones programadas se cumplieron al 100% 7 de ellas y 1 tiene incumplimiento (50%), a nivel general se cuenta con un cumplimiento satisfactorio del 93.75%, pero se debe priorizar la elaboración de los 2 informes de integridad faltantes o replantear el número de informes a elaborar en la próxima vigencia.</t>
  </si>
  <si>
    <t>De las 14 acciones programadas se cumplieron al 100% 13 de ellas y 1 tiene  incumplimiento (52.94%), a nivel general se cuenta con un cumplimiento satisfactorio del 96.64%, es preciso la actividad incumplida se reformule en el PAAC de 2019 y se prepare al equipo de gestores de integridad que aún quedan vigentes en la entidad sobre el particular y modificar la resolución 3040 de 2018 en lo pertinente.</t>
  </si>
  <si>
    <t>Se evidencia que se eligen los bancos que ofrecen mejores beneficios para la CVP, pero no se evidencia un documento que reúna todas las variables que se usan para esta elección.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</si>
</sst>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d\-mmm\-yyyy"/>
  </numFmts>
  <fonts count="41" x14ac:knownFonts="1">
    <font>
      <sz val="11"/>
      <color theme="1"/>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b/>
      <sz val="14"/>
      <name val="Arial"/>
      <family val="2"/>
    </font>
    <font>
      <b/>
      <sz val="12"/>
      <name val="Arial"/>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name val="Calibri"/>
      <family val="2"/>
    </font>
    <font>
      <sz val="10"/>
      <color theme="1"/>
      <name val="Calibri"/>
      <family val="2"/>
    </font>
    <font>
      <sz val="9"/>
      <color rgb="FFFF0000"/>
      <name val="Arial"/>
      <family val="2"/>
    </font>
    <font>
      <b/>
      <sz val="8"/>
      <color theme="1"/>
      <name val="Arial"/>
      <family val="2"/>
    </font>
    <font>
      <b/>
      <sz val="11"/>
      <color theme="1"/>
      <name val="Calibri"/>
      <family val="2"/>
      <scheme val="minor"/>
    </font>
    <font>
      <sz val="12"/>
      <color theme="1"/>
      <name val="Arial"/>
      <family val="2"/>
    </font>
    <font>
      <u/>
      <sz val="12"/>
      <name val="Arial"/>
      <family val="2"/>
    </font>
    <font>
      <sz val="12"/>
      <color rgb="FF000000"/>
      <name val="Arial"/>
      <family val="2"/>
    </font>
    <font>
      <sz val="12"/>
      <color theme="0"/>
      <name val="Arial"/>
      <family val="2"/>
    </font>
    <font>
      <sz val="12"/>
      <color theme="1" tint="4.9989318521683403E-2"/>
      <name val="Arial"/>
      <family val="2"/>
    </font>
    <font>
      <sz val="9"/>
      <color theme="4"/>
      <name val="Arial"/>
      <family val="2"/>
    </font>
  </fonts>
  <fills count="2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FF0000"/>
        <bgColor indexed="64"/>
      </patternFill>
    </fill>
    <fill>
      <patternFill patternType="solid">
        <fgColor rgb="FF81DEFF"/>
        <bgColor indexed="64"/>
      </patternFill>
    </fill>
    <fill>
      <patternFill patternType="solid">
        <fgColor rgb="FF8DB3E2"/>
        <bgColor indexed="64"/>
      </patternFill>
    </fill>
    <fill>
      <patternFill patternType="solid">
        <fgColor rgb="FFC00000"/>
        <bgColor indexed="64"/>
      </patternFill>
    </fill>
    <fill>
      <patternFill patternType="solid">
        <fgColor rgb="FF0070C0"/>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9.9978637043366805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auto="1"/>
      </right>
      <top/>
      <bottom/>
      <diagonal/>
    </border>
    <border>
      <left style="thin">
        <color indexed="64"/>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auto="1"/>
      </bottom>
      <diagonal/>
    </border>
    <border>
      <left style="thin">
        <color auto="1"/>
      </left>
      <right style="thin">
        <color auto="1"/>
      </right>
      <top/>
      <bottom style="medium">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medium">
        <color auto="1"/>
      </right>
      <top/>
      <bottom style="thin">
        <color auto="1"/>
      </bottom>
      <diagonal/>
    </border>
  </borders>
  <cellStyleXfs count="12">
    <xf numFmtId="0" fontId="0" fillId="0" borderId="0"/>
    <xf numFmtId="164" fontId="5" fillId="0" borderId="0" applyFont="0" applyFill="0" applyBorder="0" applyAlignment="0" applyProtection="0"/>
    <xf numFmtId="0" fontId="5" fillId="0" borderId="0"/>
    <xf numFmtId="9" fontId="14" fillId="0" borderId="0" applyFont="0" applyFill="0" applyBorder="0" applyAlignment="0" applyProtection="0"/>
    <xf numFmtId="9" fontId="14" fillId="0" borderId="0" applyFont="0" applyFill="0" applyBorder="0" applyAlignment="0" applyProtection="0"/>
    <xf numFmtId="0" fontId="18" fillId="0" borderId="0" applyNumberFormat="0" applyFill="0" applyBorder="0" applyAlignment="0" applyProtection="0"/>
    <xf numFmtId="0" fontId="5" fillId="0" borderId="0"/>
    <xf numFmtId="0" fontId="5" fillId="0" borderId="0"/>
    <xf numFmtId="0" fontId="26" fillId="0" borderId="0"/>
    <xf numFmtId="0" fontId="5" fillId="0" borderId="0"/>
    <xf numFmtId="9" fontId="5" fillId="0" borderId="0" applyFont="0" applyFill="0" applyBorder="0" applyAlignment="0" applyProtection="0"/>
    <xf numFmtId="0" fontId="14" fillId="0" borderId="0"/>
  </cellStyleXfs>
  <cellXfs count="512">
    <xf numFmtId="0" fontId="0" fillId="0" borderId="0" xfId="0"/>
    <xf numFmtId="0" fontId="7" fillId="2" borderId="1" xfId="2" applyFont="1" applyFill="1" applyBorder="1" applyAlignment="1">
      <alignment horizontal="center" vertical="center" wrapText="1"/>
    </xf>
    <xf numFmtId="0" fontId="1" fillId="12" borderId="1"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12" fillId="9" borderId="1"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11" borderId="1" xfId="2" applyFont="1" applyFill="1" applyBorder="1" applyAlignment="1">
      <alignment horizontal="center" vertical="center" wrapText="1"/>
    </xf>
    <xf numFmtId="0" fontId="13" fillId="13" borderId="1" xfId="0" applyFont="1" applyFill="1" applyBorder="1" applyAlignment="1">
      <alignment horizontal="left" vertical="center" wrapText="1"/>
    </xf>
    <xf numFmtId="14" fontId="14" fillId="14" borderId="1" xfId="0" applyNumberFormat="1" applyFont="1" applyFill="1" applyBorder="1" applyAlignment="1">
      <alignment horizontal="left" vertical="center" wrapText="1"/>
    </xf>
    <xf numFmtId="9" fontId="14" fillId="14" borderId="1" xfId="3" applyFont="1" applyFill="1" applyBorder="1" applyAlignment="1">
      <alignment horizontal="center" vertical="center" wrapText="1"/>
    </xf>
    <xf numFmtId="0" fontId="15" fillId="14" borderId="1" xfId="0" applyFont="1" applyFill="1" applyBorder="1" applyAlignment="1">
      <alignment horizontal="left" vertical="center" wrapText="1"/>
    </xf>
    <xf numFmtId="0" fontId="14" fillId="0" borderId="0" xfId="0" applyFont="1"/>
    <xf numFmtId="0" fontId="14" fillId="0" borderId="0" xfId="0" applyFont="1" applyFill="1" applyAlignment="1">
      <alignment vertical="center"/>
    </xf>
    <xf numFmtId="0" fontId="14" fillId="0" borderId="0" xfId="0" applyFont="1" applyAlignment="1">
      <alignment horizontal="center"/>
    </xf>
    <xf numFmtId="0" fontId="14" fillId="0" borderId="0" xfId="0" applyFont="1" applyAlignment="1">
      <alignment vertical="center"/>
    </xf>
    <xf numFmtId="0" fontId="24"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164" fontId="0" fillId="0" borderId="0" xfId="1" applyFont="1"/>
    <xf numFmtId="0" fontId="0" fillId="0" borderId="1" xfId="0" applyBorder="1"/>
    <xf numFmtId="0" fontId="0" fillId="0" borderId="0" xfId="0" applyFill="1"/>
    <xf numFmtId="0" fontId="24"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5" fillId="0" borderId="0" xfId="0" applyFont="1" applyFill="1" applyAlignment="1">
      <alignment horizontal="left" vertical="center"/>
    </xf>
    <xf numFmtId="0" fontId="25" fillId="0" borderId="0" xfId="0" applyFont="1"/>
    <xf numFmtId="0" fontId="28" fillId="0" borderId="0" xfId="0" applyFont="1"/>
    <xf numFmtId="0" fontId="15" fillId="0" borderId="0" xfId="0" applyFont="1"/>
    <xf numFmtId="0" fontId="4" fillId="0" borderId="1" xfId="0" applyFont="1" applyFill="1" applyBorder="1" applyAlignment="1">
      <alignment vertical="center" wrapText="1"/>
    </xf>
    <xf numFmtId="0" fontId="29" fillId="0" borderId="1" xfId="0" applyFont="1" applyFill="1" applyBorder="1" applyAlignment="1">
      <alignment vertical="center" wrapText="1"/>
    </xf>
    <xf numFmtId="17" fontId="22" fillId="0" borderId="1" xfId="0" applyNumberFormat="1" applyFont="1" applyFill="1" applyBorder="1" applyAlignment="1">
      <alignment horizontal="center" vertical="center" wrapText="1"/>
    </xf>
    <xf numFmtId="0" fontId="24" fillId="0" borderId="1" xfId="0" applyFont="1" applyFill="1" applyBorder="1" applyAlignment="1">
      <alignment horizontal="center"/>
    </xf>
    <xf numFmtId="0" fontId="22" fillId="0" borderId="1" xfId="0" applyFont="1" applyFill="1" applyBorder="1" applyAlignment="1">
      <alignment horizontal="left" vertical="center"/>
    </xf>
    <xf numFmtId="9" fontId="4" fillId="0" borderId="1" xfId="0" applyNumberFormat="1" applyFont="1" applyFill="1" applyBorder="1" applyAlignment="1">
      <alignment horizontal="center" vertical="center" wrapText="1"/>
    </xf>
    <xf numFmtId="0" fontId="27" fillId="0" borderId="0" xfId="0" applyFont="1"/>
    <xf numFmtId="0" fontId="4" fillId="0" borderId="1" xfId="0" quotePrefix="1" applyFont="1" applyFill="1" applyBorder="1" applyAlignment="1">
      <alignment vertical="center" wrapText="1"/>
    </xf>
    <xf numFmtId="0" fontId="24" fillId="0" borderId="1" xfId="0" applyFont="1" applyBorder="1" applyAlignment="1">
      <alignment horizontal="center"/>
    </xf>
    <xf numFmtId="9" fontId="22" fillId="0" borderId="1" xfId="0" applyNumberFormat="1" applyFont="1" applyBorder="1" applyAlignment="1">
      <alignment horizontal="left" vertical="center" wrapText="1"/>
    </xf>
    <xf numFmtId="9" fontId="22" fillId="0" borderId="1" xfId="0" applyNumberFormat="1" applyFont="1" applyBorder="1" applyAlignment="1">
      <alignment horizontal="left" vertical="center"/>
    </xf>
    <xf numFmtId="0" fontId="24" fillId="14" borderId="1" xfId="0" applyFont="1" applyFill="1" applyBorder="1" applyAlignment="1">
      <alignment horizontal="center"/>
    </xf>
    <xf numFmtId="0" fontId="22" fillId="14" borderId="1" xfId="0" applyFont="1" applyFill="1" applyBorder="1" applyAlignment="1">
      <alignment horizontal="left" vertical="center" wrapText="1"/>
    </xf>
    <xf numFmtId="0" fontId="22" fillId="14" borderId="1" xfId="0" applyFont="1" applyFill="1" applyBorder="1" applyAlignment="1">
      <alignment horizontal="left" vertical="center"/>
    </xf>
    <xf numFmtId="9" fontId="22" fillId="14" borderId="1" xfId="0" applyNumberFormat="1" applyFont="1" applyFill="1" applyBorder="1" applyAlignment="1">
      <alignment horizontal="left" vertical="center" wrapText="1"/>
    </xf>
    <xf numFmtId="0" fontId="13" fillId="13" borderId="4" xfId="0" applyFont="1" applyFill="1" applyBorder="1" applyAlignment="1">
      <alignment horizontal="center" vertical="center" wrapText="1"/>
    </xf>
    <xf numFmtId="0" fontId="15" fillId="14" borderId="4" xfId="0" applyFont="1" applyFill="1" applyBorder="1" applyAlignment="1">
      <alignment horizontal="justify" vertical="top" wrapText="1"/>
    </xf>
    <xf numFmtId="9" fontId="14" fillId="0" borderId="4" xfId="3" applyFont="1" applyFill="1" applyBorder="1" applyAlignment="1">
      <alignment horizontal="center" vertical="center" wrapText="1"/>
    </xf>
    <xf numFmtId="0" fontId="15" fillId="14" borderId="4" xfId="0" applyFont="1" applyFill="1" applyBorder="1" applyAlignment="1">
      <alignment horizontal="center" vertical="center" wrapText="1"/>
    </xf>
    <xf numFmtId="9" fontId="0" fillId="0" borderId="0" xfId="0" applyNumberFormat="1"/>
    <xf numFmtId="49" fontId="15" fillId="14" borderId="36" xfId="0" applyNumberFormat="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4" fillId="0" borderId="0" xfId="0" applyFont="1"/>
    <xf numFmtId="0" fontId="4" fillId="0"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25" fillId="0" borderId="38" xfId="0" applyFont="1" applyBorder="1"/>
    <xf numFmtId="0" fontId="14" fillId="18" borderId="0" xfId="0" applyFont="1" applyFill="1"/>
    <xf numFmtId="0" fontId="14" fillId="18" borderId="0" xfId="0" applyFont="1" applyFill="1" applyAlignment="1">
      <alignment horizontal="center" vertical="center" wrapText="1"/>
    </xf>
    <xf numFmtId="0" fontId="14" fillId="18" borderId="0" xfId="11" applyFont="1" applyFill="1"/>
    <xf numFmtId="0" fontId="14" fillId="0" borderId="0" xfId="11" applyFont="1"/>
    <xf numFmtId="0" fontId="14" fillId="18" borderId="0" xfId="11" applyFont="1" applyFill="1" applyAlignment="1">
      <alignment horizontal="center" vertical="center" wrapText="1"/>
    </xf>
    <xf numFmtId="0" fontId="14" fillId="0" borderId="0" xfId="0" applyFont="1" applyFill="1"/>
    <xf numFmtId="0" fontId="14" fillId="0" borderId="0" xfId="11" applyFont="1" applyFill="1"/>
    <xf numFmtId="0" fontId="14" fillId="18" borderId="0" xfId="0" applyFont="1" applyFill="1" applyAlignment="1">
      <alignment horizontal="center" vertical="center"/>
    </xf>
    <xf numFmtId="0" fontId="25" fillId="18" borderId="0" xfId="0" applyFont="1" applyFill="1"/>
    <xf numFmtId="0" fontId="14" fillId="20" borderId="0" xfId="0" applyFont="1" applyFill="1" applyAlignment="1">
      <alignment horizontal="center" vertical="center" wrapText="1"/>
    </xf>
    <xf numFmtId="0" fontId="20" fillId="0" borderId="0" xfId="0" applyFont="1" applyAlignment="1">
      <alignment horizontal="center" vertical="center"/>
    </xf>
    <xf numFmtId="0" fontId="14" fillId="0" borderId="0" xfId="11" applyFont="1" applyAlignment="1">
      <alignment horizontal="center"/>
    </xf>
    <xf numFmtId="0" fontId="14" fillId="0" borderId="0" xfId="11" applyFont="1" applyFill="1" applyAlignment="1">
      <alignment horizontal="center" vertical="center"/>
    </xf>
    <xf numFmtId="0" fontId="14" fillId="0" borderId="0" xfId="11" applyFont="1" applyAlignment="1">
      <alignment horizontal="center" vertical="center"/>
    </xf>
    <xf numFmtId="0" fontId="1" fillId="0" borderId="0" xfId="0" applyFont="1" applyFill="1"/>
    <xf numFmtId="0" fontId="3" fillId="21" borderId="1" xfId="0" applyFont="1" applyFill="1" applyBorder="1" applyAlignment="1">
      <alignment horizontal="center" vertical="center"/>
    </xf>
    <xf numFmtId="0" fontId="3" fillId="21"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 fillId="22" borderId="1" xfId="0" applyFont="1" applyFill="1" applyBorder="1" applyAlignment="1">
      <alignment vertical="center" wrapText="1"/>
    </xf>
    <xf numFmtId="0" fontId="2" fillId="22" borderId="1" xfId="0" applyFont="1" applyFill="1" applyBorder="1" applyAlignment="1">
      <alignment horizontal="center" vertical="center"/>
    </xf>
    <xf numFmtId="10" fontId="2" fillId="22" borderId="1" xfId="0" applyNumberFormat="1" applyFont="1" applyFill="1" applyBorder="1" applyAlignment="1">
      <alignment horizontal="center" vertical="center"/>
    </xf>
    <xf numFmtId="0" fontId="3" fillId="22" borderId="1" xfId="0" applyFont="1" applyFill="1" applyBorder="1" applyAlignment="1">
      <alignment vertical="center"/>
    </xf>
    <xf numFmtId="0" fontId="17" fillId="19" borderId="2" xfId="2" applyFont="1" applyFill="1" applyBorder="1" applyAlignment="1">
      <alignment vertical="center"/>
    </xf>
    <xf numFmtId="0" fontId="17" fillId="19" borderId="18" xfId="2" applyFont="1" applyFill="1" applyBorder="1" applyAlignment="1">
      <alignment vertical="center"/>
    </xf>
    <xf numFmtId="0" fontId="17" fillId="19" borderId="26" xfId="2" applyFont="1" applyFill="1" applyBorder="1" applyAlignment="1">
      <alignment vertical="center"/>
    </xf>
    <xf numFmtId="0" fontId="0" fillId="0" borderId="34" xfId="0" applyBorder="1"/>
    <xf numFmtId="0" fontId="0" fillId="0" borderId="1" xfId="0" applyBorder="1" applyAlignment="1">
      <alignment horizontal="left"/>
    </xf>
    <xf numFmtId="0" fontId="0" fillId="0" borderId="1" xfId="0" pivotButton="1" applyBorder="1" applyAlignment="1">
      <alignment horizontal="center"/>
    </xf>
    <xf numFmtId="0" fontId="0" fillId="0" borderId="1" xfId="0" applyBorder="1" applyAlignment="1">
      <alignment horizontal="right"/>
    </xf>
    <xf numFmtId="0" fontId="14" fillId="0" borderId="1" xfId="0" applyFont="1" applyBorder="1" applyAlignment="1">
      <alignment horizontal="justify" vertical="center" wrapText="1"/>
    </xf>
    <xf numFmtId="9" fontId="4" fillId="0" borderId="1" xfId="10" applyFont="1" applyFill="1" applyBorder="1" applyAlignment="1">
      <alignment horizontal="center" vertical="center" wrapText="1"/>
    </xf>
    <xf numFmtId="0" fontId="1" fillId="0" borderId="1" xfId="0" applyFont="1" applyFill="1" applyBorder="1" applyAlignment="1">
      <alignment horizontal="center" vertical="center"/>
    </xf>
    <xf numFmtId="10" fontId="1" fillId="0" borderId="1" xfId="0" applyNumberFormat="1" applyFont="1" applyFill="1" applyBorder="1" applyAlignment="1">
      <alignment horizontal="center" vertical="center"/>
    </xf>
    <xf numFmtId="9" fontId="22" fillId="0" borderId="1" xfId="0" applyNumberFormat="1" applyFont="1" applyFill="1" applyBorder="1" applyAlignment="1">
      <alignment horizontal="left" vertical="center" wrapText="1"/>
    </xf>
    <xf numFmtId="0" fontId="34" fillId="0" borderId="0" xfId="0" applyFont="1"/>
    <xf numFmtId="0" fontId="22" fillId="0" borderId="0" xfId="0" applyFont="1" applyFill="1"/>
    <xf numFmtId="0" fontId="15" fillId="0" borderId="0" xfId="0" applyFont="1" applyFill="1"/>
    <xf numFmtId="0" fontId="13" fillId="13" borderId="1" xfId="0" applyFont="1" applyFill="1" applyBorder="1" applyAlignment="1">
      <alignment horizontal="center" vertical="center" wrapText="1"/>
    </xf>
    <xf numFmtId="14" fontId="14" fillId="14" borderId="1" xfId="0" applyNumberFormat="1" applyFont="1" applyFill="1" applyBorder="1" applyAlignment="1">
      <alignment horizontal="center" vertical="center" wrapText="1"/>
    </xf>
    <xf numFmtId="0" fontId="19" fillId="15" borderId="33" xfId="0" applyFont="1" applyFill="1" applyBorder="1" applyAlignment="1">
      <alignment horizontal="centerContinuous" vertical="center" wrapText="1"/>
    </xf>
    <xf numFmtId="0" fontId="19" fillId="15" borderId="34" xfId="0" applyFont="1" applyFill="1" applyBorder="1" applyAlignment="1">
      <alignment horizontal="centerContinuous" vertical="center" wrapText="1"/>
    </xf>
    <xf numFmtId="0" fontId="19" fillId="15" borderId="35" xfId="0" applyFont="1" applyFill="1" applyBorder="1" applyAlignment="1">
      <alignment horizontal="centerContinuous" vertical="center" wrapText="1"/>
    </xf>
    <xf numFmtId="0" fontId="19" fillId="7" borderId="18" xfId="0" applyFont="1" applyFill="1" applyBorder="1" applyAlignment="1">
      <alignment horizontal="centerContinuous" vertical="center" wrapText="1"/>
    </xf>
    <xf numFmtId="0" fontId="19" fillId="6" borderId="23" xfId="0" applyFont="1" applyFill="1" applyBorder="1" applyAlignment="1">
      <alignment horizontal="centerContinuous" vertical="center" wrapText="1"/>
    </xf>
    <xf numFmtId="0" fontId="19" fillId="6" borderId="18" xfId="0" applyFont="1" applyFill="1" applyBorder="1" applyAlignment="1">
      <alignment horizontal="centerContinuous" vertical="center" wrapText="1"/>
    </xf>
    <xf numFmtId="0" fontId="19" fillId="5" borderId="23" xfId="0" applyFont="1" applyFill="1" applyBorder="1" applyAlignment="1">
      <alignment horizontal="centerContinuous" vertical="center" wrapText="1"/>
    </xf>
    <xf numFmtId="0" fontId="19" fillId="5" borderId="18" xfId="0" applyFont="1" applyFill="1" applyBorder="1" applyAlignment="1">
      <alignment horizontal="centerContinuous" vertical="center" wrapText="1"/>
    </xf>
    <xf numFmtId="0" fontId="19" fillId="4" borderId="23" xfId="0" applyFont="1" applyFill="1" applyBorder="1" applyAlignment="1">
      <alignment horizontal="centerContinuous" vertical="center" wrapText="1"/>
    </xf>
    <xf numFmtId="0" fontId="19" fillId="4" borderId="18" xfId="0" applyFont="1" applyFill="1" applyBorder="1" applyAlignment="1">
      <alignment horizontal="centerContinuous" vertical="center" wrapText="1"/>
    </xf>
    <xf numFmtId="0" fontId="19" fillId="19" borderId="23" xfId="0" applyFont="1" applyFill="1" applyBorder="1" applyAlignment="1">
      <alignment horizontal="centerContinuous" vertical="center" wrapText="1"/>
    </xf>
    <xf numFmtId="0" fontId="19" fillId="19" borderId="18" xfId="0" applyFont="1" applyFill="1" applyBorder="1" applyAlignment="1">
      <alignment horizontal="centerContinuous" vertical="center" wrapText="1"/>
    </xf>
    <xf numFmtId="17" fontId="22" fillId="0" borderId="2"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10" fontId="0" fillId="0" borderId="1" xfId="0" applyNumberFormat="1" applyBorder="1" applyAlignment="1">
      <alignment horizontal="center" vertical="center"/>
    </xf>
    <xf numFmtId="0" fontId="14" fillId="0" borderId="0" xfId="11" applyFont="1" applyAlignment="1">
      <alignment vertical="center"/>
    </xf>
    <xf numFmtId="0" fontId="21" fillId="0" borderId="0" xfId="11" applyFont="1"/>
    <xf numFmtId="0" fontId="15" fillId="0" borderId="0" xfId="11" applyFont="1"/>
    <xf numFmtId="0" fontId="14" fillId="14" borderId="0" xfId="11" applyFont="1" applyFill="1"/>
    <xf numFmtId="0" fontId="24" fillId="0" borderId="22" xfId="0" applyFont="1" applyFill="1" applyBorder="1" applyAlignment="1">
      <alignment horizontal="center" vertical="center"/>
    </xf>
    <xf numFmtId="0" fontId="22" fillId="0" borderId="22" xfId="0" applyFont="1" applyBorder="1" applyAlignment="1">
      <alignment horizontal="left" vertical="center" wrapText="1"/>
    </xf>
    <xf numFmtId="0" fontId="22" fillId="0" borderId="22" xfId="0" applyFont="1" applyFill="1" applyBorder="1" applyAlignment="1">
      <alignment horizontal="left" vertical="center" wrapText="1"/>
    </xf>
    <xf numFmtId="0" fontId="22" fillId="0" borderId="22" xfId="0" applyFont="1" applyFill="1" applyBorder="1" applyAlignment="1">
      <alignment horizontal="center" vertical="center" wrapText="1"/>
    </xf>
    <xf numFmtId="17" fontId="22" fillId="0" borderId="22" xfId="0" applyNumberFormat="1" applyFont="1" applyFill="1" applyBorder="1" applyAlignment="1">
      <alignment horizontal="center" vertical="center" wrapText="1"/>
    </xf>
    <xf numFmtId="17" fontId="22" fillId="0" borderId="40" xfId="0" applyNumberFormat="1"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16" fillId="3" borderId="41" xfId="2" applyFont="1" applyFill="1" applyBorder="1" applyAlignment="1">
      <alignment horizontal="center" vertical="center" wrapText="1"/>
    </xf>
    <xf numFmtId="0" fontId="16" fillId="3" borderId="42" xfId="2" applyFont="1" applyFill="1" applyBorder="1" applyAlignment="1">
      <alignment horizontal="center" vertical="center" wrapText="1"/>
    </xf>
    <xf numFmtId="9" fontId="16" fillId="3" borderId="42" xfId="4" applyFont="1" applyFill="1" applyBorder="1" applyAlignment="1">
      <alignment horizontal="center" vertical="center" wrapText="1"/>
    </xf>
    <xf numFmtId="9" fontId="16" fillId="3" borderId="43" xfId="4" applyFont="1" applyFill="1" applyBorder="1" applyAlignment="1">
      <alignment horizontal="center" vertical="center" wrapText="1"/>
    </xf>
    <xf numFmtId="0" fontId="16" fillId="24" borderId="24" xfId="0" applyFont="1" applyFill="1" applyBorder="1" applyAlignment="1">
      <alignment horizontal="center" vertical="center" wrapText="1"/>
    </xf>
    <xf numFmtId="0" fontId="16" fillId="24" borderId="14" xfId="0" applyFont="1" applyFill="1" applyBorder="1" applyAlignment="1">
      <alignment horizontal="center" vertical="center" wrapText="1"/>
    </xf>
    <xf numFmtId="0" fontId="16" fillId="24" borderId="15" xfId="0" applyFont="1" applyFill="1" applyBorder="1" applyAlignment="1">
      <alignment horizontal="center" vertical="center" wrapText="1"/>
    </xf>
    <xf numFmtId="0" fontId="16" fillId="24" borderId="48" xfId="0" applyFont="1" applyFill="1" applyBorder="1" applyAlignment="1">
      <alignment horizontal="center" vertical="center" wrapText="1"/>
    </xf>
    <xf numFmtId="0" fontId="16" fillId="24" borderId="47" xfId="0" applyFont="1" applyFill="1" applyBorder="1" applyAlignment="1">
      <alignment horizontal="center" vertical="center" wrapText="1"/>
    </xf>
    <xf numFmtId="0" fontId="16" fillId="24" borderId="49" xfId="0" applyFont="1" applyFill="1" applyBorder="1" applyAlignment="1">
      <alignment horizontal="center" vertical="center" wrapText="1"/>
    </xf>
    <xf numFmtId="0" fontId="14" fillId="0" borderId="0" xfId="0" applyFont="1" applyFill="1" applyBorder="1"/>
    <xf numFmtId="0" fontId="3" fillId="0" borderId="30" xfId="0" applyFont="1" applyFill="1" applyBorder="1" applyAlignment="1">
      <alignment horizontal="center" vertical="center" wrapText="1"/>
    </xf>
    <xf numFmtId="0" fontId="14" fillId="0" borderId="30" xfId="0" applyFont="1" applyFill="1" applyBorder="1"/>
    <xf numFmtId="0" fontId="16" fillId="0" borderId="19" xfId="0" applyFont="1" applyFill="1" applyBorder="1" applyAlignment="1">
      <alignment horizontal="center" vertical="center" wrapText="1"/>
    </xf>
    <xf numFmtId="0" fontId="35" fillId="0" borderId="1" xfId="0" applyFont="1" applyFill="1" applyBorder="1" applyAlignment="1">
      <alignment horizontal="justify" vertical="center" wrapText="1"/>
    </xf>
    <xf numFmtId="0" fontId="35" fillId="16" borderId="1" xfId="0" applyFont="1" applyFill="1" applyBorder="1" applyAlignment="1">
      <alignment horizontal="justify" vertical="center" wrapText="1"/>
    </xf>
    <xf numFmtId="0" fontId="35" fillId="16" borderId="1" xfId="0" applyFont="1" applyFill="1" applyBorder="1" applyAlignment="1">
      <alignment horizontal="justify" vertical="top" wrapText="1"/>
    </xf>
    <xf numFmtId="9" fontId="14" fillId="0" borderId="0" xfId="11" applyNumberFormat="1" applyFont="1" applyAlignment="1">
      <alignment horizontal="center" vertical="center"/>
    </xf>
    <xf numFmtId="0" fontId="16" fillId="3" borderId="1" xfId="2" applyFont="1" applyFill="1" applyBorder="1" applyAlignment="1">
      <alignment horizontal="center" vertical="center" wrapText="1"/>
    </xf>
    <xf numFmtId="9" fontId="16" fillId="3" borderId="1" xfId="4"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16" fillId="24" borderId="11" xfId="0" applyFont="1" applyFill="1" applyBorder="1" applyAlignment="1">
      <alignment horizontal="center" vertical="center" wrapText="1"/>
    </xf>
    <xf numFmtId="9" fontId="16" fillId="24" borderId="11" xfId="0" applyNumberFormat="1" applyFont="1" applyFill="1" applyBorder="1" applyAlignment="1">
      <alignment horizontal="center" vertical="center" wrapText="1"/>
    </xf>
    <xf numFmtId="0" fontId="16" fillId="24" borderId="37" xfId="0" applyFont="1" applyFill="1" applyBorder="1" applyAlignment="1">
      <alignment horizontal="center" vertical="center" wrapText="1"/>
    </xf>
    <xf numFmtId="0" fontId="22" fillId="0" borderId="0" xfId="11" applyFont="1"/>
    <xf numFmtId="0" fontId="35" fillId="0" borderId="0" xfId="0" applyFont="1"/>
    <xf numFmtId="0" fontId="35" fillId="0" borderId="0" xfId="11" applyFont="1"/>
    <xf numFmtId="0" fontId="22" fillId="0" borderId="0" xfId="0" applyFont="1"/>
    <xf numFmtId="0" fontId="22" fillId="1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35" fillId="0" borderId="1" xfId="2" applyFont="1" applyFill="1" applyBorder="1" applyAlignment="1">
      <alignment horizontal="justify" vertical="center" wrapText="1"/>
    </xf>
    <xf numFmtId="0" fontId="36" fillId="0" borderId="1" xfId="5" applyFont="1" applyFill="1" applyBorder="1" applyAlignment="1">
      <alignment horizontal="justify" vertical="center" wrapText="1"/>
    </xf>
    <xf numFmtId="0" fontId="37" fillId="0" borderId="1" xfId="0" applyFont="1" applyFill="1" applyBorder="1" applyAlignment="1">
      <alignment horizontal="justify" vertical="center" wrapText="1"/>
    </xf>
    <xf numFmtId="0" fontId="35" fillId="0" borderId="1" xfId="6" applyFont="1" applyFill="1" applyBorder="1" applyAlignment="1">
      <alignment horizontal="justify" vertical="center" wrapText="1"/>
    </xf>
    <xf numFmtId="15" fontId="35" fillId="0" borderId="1" xfId="6" applyNumberFormat="1" applyFont="1" applyFill="1" applyBorder="1" applyAlignment="1">
      <alignment horizontal="justify" vertical="center" wrapText="1"/>
    </xf>
    <xf numFmtId="15" fontId="35" fillId="16" borderId="1" xfId="2" applyNumberFormat="1" applyFont="1" applyFill="1" applyBorder="1" applyAlignment="1">
      <alignment horizontal="justify" vertical="center" wrapText="1"/>
    </xf>
    <xf numFmtId="9" fontId="35" fillId="16" borderId="1" xfId="3" applyFont="1" applyFill="1" applyBorder="1" applyAlignment="1">
      <alignment horizontal="justify" vertical="center" wrapText="1"/>
    </xf>
    <xf numFmtId="0" fontId="16" fillId="16" borderId="1" xfId="0" applyFont="1" applyFill="1" applyBorder="1" applyAlignment="1">
      <alignment horizontal="justify" vertical="center" wrapText="1"/>
    </xf>
    <xf numFmtId="9" fontId="35" fillId="16" borderId="1" xfId="0" applyNumberFormat="1" applyFont="1" applyFill="1" applyBorder="1" applyAlignment="1">
      <alignment horizontal="justify" vertical="center" wrapText="1"/>
    </xf>
    <xf numFmtId="0" fontId="22" fillId="0" borderId="1" xfId="5" applyFont="1" applyFill="1" applyBorder="1" applyAlignment="1">
      <alignment horizontal="justify" vertical="center" wrapText="1"/>
    </xf>
    <xf numFmtId="0" fontId="19" fillId="15" borderId="18" xfId="11" applyFont="1" applyFill="1" applyBorder="1" applyAlignment="1">
      <alignment horizontal="justify" vertical="center" wrapText="1"/>
    </xf>
    <xf numFmtId="0" fontId="19" fillId="15" borderId="3" xfId="11" applyFont="1" applyFill="1" applyBorder="1" applyAlignment="1">
      <alignment horizontal="justify" vertical="center" wrapText="1"/>
    </xf>
    <xf numFmtId="15" fontId="35" fillId="16" borderId="1" xfId="6" applyNumberFormat="1" applyFont="1" applyFill="1" applyBorder="1" applyAlignment="1">
      <alignment horizontal="justify" vertical="center" wrapText="1"/>
    </xf>
    <xf numFmtId="9" fontId="16" fillId="16" borderId="1" xfId="0" applyNumberFormat="1"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35" fillId="16" borderId="1" xfId="11" applyFont="1" applyFill="1" applyBorder="1" applyAlignment="1">
      <alignment horizontal="justify" vertical="center" wrapText="1"/>
    </xf>
    <xf numFmtId="9" fontId="16" fillId="16" borderId="1" xfId="3" applyFont="1" applyFill="1" applyBorder="1" applyAlignment="1">
      <alignment horizontal="justify" vertical="center" wrapText="1"/>
    </xf>
    <xf numFmtId="0" fontId="16" fillId="16" borderId="1" xfId="11" applyFont="1" applyFill="1" applyBorder="1" applyAlignment="1">
      <alignment horizontal="justify" vertical="center" wrapText="1"/>
    </xf>
    <xf numFmtId="9" fontId="16" fillId="16" borderId="1" xfId="11" applyNumberFormat="1" applyFont="1" applyFill="1" applyBorder="1" applyAlignment="1">
      <alignment horizontal="justify" vertical="center" wrapText="1"/>
    </xf>
    <xf numFmtId="9" fontId="24" fillId="16" borderId="1" xfId="3" applyFont="1" applyFill="1" applyBorder="1" applyAlignment="1">
      <alignment horizontal="justify" vertical="center" wrapText="1"/>
    </xf>
    <xf numFmtId="0" fontId="19" fillId="7" borderId="18" xfId="11" applyFont="1" applyFill="1" applyBorder="1" applyAlignment="1">
      <alignment horizontal="justify" vertical="center" wrapText="1"/>
    </xf>
    <xf numFmtId="0" fontId="19" fillId="7" borderId="3" xfId="11" applyFont="1" applyFill="1" applyBorder="1" applyAlignment="1">
      <alignment horizontal="justify" vertical="center" wrapText="1"/>
    </xf>
    <xf numFmtId="0" fontId="35" fillId="11" borderId="1" xfId="11" applyFont="1" applyFill="1" applyBorder="1" applyAlignment="1">
      <alignment horizontal="justify" vertical="center" wrapText="1"/>
    </xf>
    <xf numFmtId="9" fontId="35" fillId="11" borderId="1" xfId="11" applyNumberFormat="1" applyFont="1" applyFill="1" applyBorder="1" applyAlignment="1">
      <alignment horizontal="justify" vertical="center" wrapText="1"/>
    </xf>
    <xf numFmtId="15" fontId="35" fillId="11" borderId="1" xfId="11" applyNumberFormat="1" applyFont="1" applyFill="1" applyBorder="1" applyAlignment="1">
      <alignment horizontal="justify" vertical="center" wrapText="1"/>
    </xf>
    <xf numFmtId="0" fontId="22" fillId="11" borderId="1" xfId="0" applyFont="1" applyFill="1" applyBorder="1" applyAlignment="1">
      <alignment horizontal="justify" vertical="center" wrapText="1"/>
    </xf>
    <xf numFmtId="0" fontId="22" fillId="11" borderId="1" xfId="2" applyFont="1" applyFill="1" applyBorder="1" applyAlignment="1">
      <alignment horizontal="justify" vertical="center" wrapText="1"/>
    </xf>
    <xf numFmtId="9" fontId="24" fillId="11" borderId="1" xfId="4" applyFont="1" applyFill="1" applyBorder="1" applyAlignment="1">
      <alignment horizontal="justify" vertical="center" wrapText="1"/>
    </xf>
    <xf numFmtId="15" fontId="22" fillId="11" borderId="1" xfId="0" applyNumberFormat="1" applyFont="1" applyFill="1" applyBorder="1" applyAlignment="1">
      <alignment horizontal="justify" vertical="center" wrapText="1"/>
    </xf>
    <xf numFmtId="9" fontId="22" fillId="11" borderId="1" xfId="0" applyNumberFormat="1" applyFont="1" applyFill="1" applyBorder="1" applyAlignment="1">
      <alignment horizontal="justify" vertical="center" wrapText="1"/>
    </xf>
    <xf numFmtId="0" fontId="35" fillId="11" borderId="1" xfId="2" applyFont="1" applyFill="1" applyBorder="1" applyAlignment="1">
      <alignment horizontal="justify" vertical="center" wrapText="1"/>
    </xf>
    <xf numFmtId="0" fontId="19" fillId="6" borderId="18" xfId="11" applyFont="1" applyFill="1" applyBorder="1" applyAlignment="1">
      <alignment horizontal="justify" vertical="center" wrapText="1"/>
    </xf>
    <xf numFmtId="0" fontId="19" fillId="6" borderId="3" xfId="11" applyFont="1" applyFill="1" applyBorder="1" applyAlignment="1">
      <alignment horizontal="justify" vertical="center" wrapText="1"/>
    </xf>
    <xf numFmtId="0" fontId="22" fillId="10" borderId="1" xfId="2" applyFont="1" applyFill="1" applyBorder="1" applyAlignment="1">
      <alignment horizontal="justify" vertical="center" wrapText="1"/>
    </xf>
    <xf numFmtId="9" fontId="22" fillId="10" borderId="1" xfId="2" applyNumberFormat="1" applyFont="1" applyFill="1" applyBorder="1" applyAlignment="1">
      <alignment horizontal="justify" vertical="center" wrapText="1"/>
    </xf>
    <xf numFmtId="9" fontId="35" fillId="10" borderId="1" xfId="2" applyNumberFormat="1" applyFont="1" applyFill="1" applyBorder="1" applyAlignment="1">
      <alignment horizontal="justify" vertical="center" wrapText="1"/>
    </xf>
    <xf numFmtId="15" fontId="35" fillId="10" borderId="1" xfId="2" applyNumberFormat="1" applyFont="1" applyFill="1" applyBorder="1" applyAlignment="1">
      <alignment horizontal="justify" vertical="center" wrapText="1"/>
    </xf>
    <xf numFmtId="9" fontId="22" fillId="10" borderId="1" xfId="3" applyFont="1" applyFill="1" applyBorder="1" applyAlignment="1">
      <alignment horizontal="justify" vertical="center" wrapText="1"/>
    </xf>
    <xf numFmtId="9" fontId="22" fillId="10" borderId="1" xfId="0" applyNumberFormat="1" applyFont="1" applyFill="1" applyBorder="1" applyAlignment="1">
      <alignment horizontal="justify" vertical="center" wrapText="1"/>
    </xf>
    <xf numFmtId="15" fontId="22" fillId="10" borderId="1" xfId="2" applyNumberFormat="1" applyFont="1" applyFill="1" applyBorder="1" applyAlignment="1">
      <alignment horizontal="justify" vertical="center" wrapText="1"/>
    </xf>
    <xf numFmtId="0" fontId="19" fillId="25" borderId="18" xfId="11" applyFont="1" applyFill="1" applyBorder="1" applyAlignment="1">
      <alignment horizontal="justify" vertical="center" wrapText="1"/>
    </xf>
    <xf numFmtId="0" fontId="19" fillId="25" borderId="3" xfId="11" applyFont="1" applyFill="1" applyBorder="1" applyAlignment="1">
      <alignment horizontal="justify" vertical="center" wrapText="1"/>
    </xf>
    <xf numFmtId="0" fontId="35" fillId="9" borderId="1" xfId="2" applyFont="1" applyFill="1" applyBorder="1" applyAlignment="1">
      <alignment horizontal="justify" vertical="center" wrapText="1"/>
    </xf>
    <xf numFmtId="9" fontId="35" fillId="9" borderId="1" xfId="2" applyNumberFormat="1" applyFont="1" applyFill="1" applyBorder="1" applyAlignment="1">
      <alignment horizontal="justify" vertical="center" wrapText="1"/>
    </xf>
    <xf numFmtId="9" fontId="35" fillId="9" borderId="1" xfId="3" applyFont="1" applyFill="1" applyBorder="1" applyAlignment="1">
      <alignment horizontal="justify" vertical="center" wrapText="1"/>
    </xf>
    <xf numFmtId="0" fontId="19" fillId="23" borderId="18" xfId="0" applyFont="1" applyFill="1" applyBorder="1" applyAlignment="1">
      <alignment horizontal="justify" vertical="center" wrapText="1"/>
    </xf>
    <xf numFmtId="0" fontId="19" fillId="23" borderId="3" xfId="0" applyFont="1" applyFill="1" applyBorder="1" applyAlignment="1">
      <alignment horizontal="justify" vertical="center" wrapText="1"/>
    </xf>
    <xf numFmtId="14" fontId="22" fillId="8" borderId="1" xfId="0" applyNumberFormat="1" applyFont="1" applyFill="1" applyBorder="1" applyAlignment="1">
      <alignment horizontal="justify" vertical="center" wrapText="1"/>
    </xf>
    <xf numFmtId="9" fontId="22" fillId="8" borderId="1" xfId="0" applyNumberFormat="1" applyFont="1" applyFill="1" applyBorder="1" applyAlignment="1">
      <alignment horizontal="justify" vertical="center" wrapText="1"/>
    </xf>
    <xf numFmtId="9" fontId="22" fillId="8" borderId="1" xfId="3" applyFont="1" applyFill="1" applyBorder="1" applyAlignment="1">
      <alignment horizontal="justify" vertical="center" wrapText="1"/>
    </xf>
    <xf numFmtId="0" fontId="35" fillId="10" borderId="1" xfId="2" applyFont="1" applyFill="1" applyBorder="1" applyAlignment="1">
      <alignment horizontal="justify" vertical="center" wrapText="1"/>
    </xf>
    <xf numFmtId="0" fontId="24" fillId="10" borderId="1" xfId="0" applyFont="1" applyFill="1" applyBorder="1" applyAlignment="1">
      <alignment horizontal="justify" vertical="center" wrapText="1"/>
    </xf>
    <xf numFmtId="0" fontId="19" fillId="15" borderId="2" xfId="11" applyFont="1" applyFill="1" applyBorder="1" applyAlignment="1">
      <alignment horizontal="center" vertical="center" wrapText="1"/>
    </xf>
    <xf numFmtId="0" fontId="19" fillId="7" borderId="2" xfId="11" applyFont="1" applyFill="1" applyBorder="1" applyAlignment="1">
      <alignment horizontal="center" vertical="center" wrapText="1"/>
    </xf>
    <xf numFmtId="0" fontId="19" fillId="6" borderId="2" xfId="11" applyFont="1" applyFill="1" applyBorder="1" applyAlignment="1">
      <alignment horizontal="center" vertical="center" wrapText="1"/>
    </xf>
    <xf numFmtId="0" fontId="19" fillId="25" borderId="2" xfId="11" applyFont="1" applyFill="1" applyBorder="1" applyAlignment="1">
      <alignment horizontal="center" vertical="center" wrapText="1"/>
    </xf>
    <xf numFmtId="0" fontId="19" fillId="23" borderId="2" xfId="0" applyFont="1" applyFill="1" applyBorder="1" applyAlignment="1">
      <alignment horizontal="center" vertical="center" wrapText="1"/>
    </xf>
    <xf numFmtId="0" fontId="22" fillId="15" borderId="0" xfId="11" applyFont="1" applyFill="1" applyAlignment="1">
      <alignment horizontal="justify" vertical="center"/>
    </xf>
    <xf numFmtId="9" fontId="22" fillId="15" borderId="0" xfId="11" applyNumberFormat="1" applyFont="1" applyFill="1" applyAlignment="1">
      <alignment horizontal="justify" vertical="center"/>
    </xf>
    <xf numFmtId="0" fontId="22" fillId="7" borderId="0" xfId="11" applyFont="1" applyFill="1" applyAlignment="1">
      <alignment horizontal="justify" vertical="center"/>
    </xf>
    <xf numFmtId="9" fontId="22" fillId="7" borderId="0" xfId="11" applyNumberFormat="1" applyFont="1" applyFill="1" applyAlignment="1">
      <alignment horizontal="justify" vertical="center"/>
    </xf>
    <xf numFmtId="0" fontId="16" fillId="0" borderId="1" xfId="0" applyFont="1" applyFill="1" applyBorder="1" applyAlignment="1">
      <alignment horizontal="justify" vertical="center" wrapText="1"/>
    </xf>
    <xf numFmtId="0" fontId="38" fillId="6" borderId="0" xfId="11" applyFont="1" applyFill="1" applyAlignment="1">
      <alignment horizontal="justify" vertical="center"/>
    </xf>
    <xf numFmtId="9" fontId="38" fillId="6" borderId="0" xfId="11" applyNumberFormat="1" applyFont="1" applyFill="1" applyAlignment="1">
      <alignment horizontal="justify" vertical="center"/>
    </xf>
    <xf numFmtId="0" fontId="22" fillId="25" borderId="0" xfId="11" applyFont="1" applyFill="1" applyAlignment="1">
      <alignment horizontal="justify" vertical="center"/>
    </xf>
    <xf numFmtId="9" fontId="22" fillId="25" borderId="0" xfId="11" applyNumberFormat="1" applyFont="1" applyFill="1" applyAlignment="1">
      <alignment horizontal="justify" vertical="center"/>
    </xf>
    <xf numFmtId="0" fontId="22" fillId="23" borderId="0" xfId="11" applyFont="1" applyFill="1" applyAlignment="1">
      <alignment horizontal="justify" vertical="center"/>
    </xf>
    <xf numFmtId="9" fontId="22" fillId="23" borderId="0" xfId="11" applyNumberFormat="1" applyFont="1" applyFill="1" applyAlignment="1">
      <alignment horizontal="justify" vertical="center"/>
    </xf>
    <xf numFmtId="0" fontId="16" fillId="3" borderId="25" xfId="2" applyFont="1" applyFill="1" applyBorder="1" applyAlignment="1">
      <alignment horizontal="center" vertical="center" wrapText="1"/>
    </xf>
    <xf numFmtId="0" fontId="16" fillId="24" borderId="39" xfId="0" applyFont="1" applyFill="1" applyBorder="1" applyAlignment="1">
      <alignment horizontal="center" vertical="center" wrapText="1"/>
    </xf>
    <xf numFmtId="0" fontId="16" fillId="24" borderId="17" xfId="0" applyFont="1" applyFill="1" applyBorder="1" applyAlignment="1">
      <alignment horizontal="center" vertical="center" wrapText="1"/>
    </xf>
    <xf numFmtId="0" fontId="16" fillId="24" borderId="4"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19" borderId="18"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6" fillId="24"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7" fillId="0" borderId="4" xfId="0" applyFont="1" applyFill="1" applyBorder="1" applyAlignment="1">
      <alignment horizontal="justify" vertical="center" wrapText="1"/>
    </xf>
    <xf numFmtId="0" fontId="35" fillId="0" borderId="1" xfId="11" applyFont="1" applyFill="1" applyBorder="1" applyAlignment="1">
      <alignment horizontal="center" vertical="center" wrapText="1"/>
    </xf>
    <xf numFmtId="0" fontId="37" fillId="0" borderId="1" xfId="11" applyFont="1" applyFill="1" applyBorder="1" applyAlignment="1">
      <alignment horizontal="justify" vertical="center" wrapText="1"/>
    </xf>
    <xf numFmtId="15" fontId="35" fillId="0" borderId="1" xfId="7" applyNumberFormat="1" applyFont="1" applyFill="1" applyBorder="1" applyAlignment="1">
      <alignment horizontal="justify" vertical="center" wrapText="1"/>
    </xf>
    <xf numFmtId="0" fontId="22" fillId="0" borderId="1" xfId="11" applyFont="1" applyFill="1" applyBorder="1" applyAlignment="1">
      <alignment horizontal="justify" vertical="center" wrapText="1"/>
    </xf>
    <xf numFmtId="0" fontId="22" fillId="0" borderId="1" xfId="0" applyFont="1" applyFill="1" applyBorder="1" applyAlignment="1">
      <alignment horizontal="center" vertical="center" wrapText="1"/>
    </xf>
    <xf numFmtId="15" fontId="22" fillId="0" borderId="1" xfId="7" applyNumberFormat="1" applyFont="1" applyFill="1" applyBorder="1" applyAlignment="1">
      <alignment horizontal="justify" vertical="center" wrapText="1"/>
    </xf>
    <xf numFmtId="0" fontId="35" fillId="0" borderId="1" xfId="11" applyFont="1" applyFill="1" applyBorder="1" applyAlignment="1">
      <alignment horizontal="justify" vertical="center" wrapText="1"/>
    </xf>
    <xf numFmtId="0" fontId="35" fillId="0" borderId="1" xfId="5" applyFont="1" applyFill="1" applyBorder="1" applyAlignment="1">
      <alignment horizontal="justify" vertical="center" wrapText="1"/>
    </xf>
    <xf numFmtId="15" fontId="22" fillId="0" borderId="1" xfId="6" applyNumberFormat="1" applyFont="1" applyFill="1" applyBorder="1" applyAlignment="1">
      <alignment horizontal="justify" vertical="center" wrapText="1"/>
    </xf>
    <xf numFmtId="0" fontId="35" fillId="0" borderId="0" xfId="11" applyFont="1" applyFill="1" applyAlignment="1">
      <alignment horizontal="justify" vertical="center" wrapText="1"/>
    </xf>
    <xf numFmtId="0" fontId="22" fillId="0" borderId="1" xfId="2" applyFont="1" applyFill="1" applyBorder="1" applyAlignment="1">
      <alignment horizontal="justify" vertical="center" wrapText="1"/>
    </xf>
    <xf numFmtId="0" fontId="22" fillId="0" borderId="1" xfId="7" applyFont="1" applyFill="1" applyBorder="1" applyAlignment="1">
      <alignment horizontal="justify" vertical="center" wrapText="1"/>
    </xf>
    <xf numFmtId="0" fontId="35" fillId="0" borderId="1" xfId="2" applyFont="1" applyFill="1" applyBorder="1" applyAlignment="1">
      <alignment horizontal="center" vertical="center" wrapText="1"/>
    </xf>
    <xf numFmtId="0" fontId="35" fillId="0" borderId="1" xfId="7" applyFont="1" applyFill="1" applyBorder="1" applyAlignment="1">
      <alignment horizontal="justify" vertical="center" wrapText="1"/>
    </xf>
    <xf numFmtId="0" fontId="35" fillId="0" borderId="25" xfId="2" applyFont="1" applyFill="1" applyBorder="1" applyAlignment="1">
      <alignment horizontal="center" vertical="center" wrapText="1"/>
    </xf>
    <xf numFmtId="0" fontId="35" fillId="0" borderId="1" xfId="6" applyFont="1" applyFill="1" applyBorder="1" applyAlignment="1">
      <alignment horizontal="center" vertical="center" wrapText="1"/>
    </xf>
    <xf numFmtId="15" fontId="35" fillId="0" borderId="1" xfId="6" applyNumberFormat="1" applyFont="1" applyFill="1" applyBorder="1" applyAlignment="1">
      <alignment horizontal="center" vertical="center" wrapText="1"/>
    </xf>
    <xf numFmtId="0" fontId="39" fillId="0" borderId="1" xfId="2" applyFont="1" applyFill="1" applyBorder="1" applyAlignment="1">
      <alignment horizontal="center" vertical="center" wrapText="1"/>
    </xf>
    <xf numFmtId="0" fontId="39" fillId="0" borderId="1" xfId="6" applyFont="1" applyFill="1" applyBorder="1" applyAlignment="1">
      <alignment vertical="center" wrapText="1"/>
    </xf>
    <xf numFmtId="0" fontId="39" fillId="0" borderId="1" xfId="6" applyFont="1" applyFill="1" applyBorder="1" applyAlignment="1">
      <alignment horizontal="center" vertical="center" wrapText="1"/>
    </xf>
    <xf numFmtId="15" fontId="39" fillId="0" borderId="1" xfId="6" applyNumberFormat="1" applyFont="1" applyFill="1" applyBorder="1" applyAlignment="1">
      <alignment horizontal="center" vertical="center" wrapText="1"/>
    </xf>
    <xf numFmtId="0" fontId="39" fillId="0" borderId="1" xfId="6" applyFont="1" applyFill="1" applyBorder="1" applyAlignment="1">
      <alignment horizontal="left"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15" fontId="39" fillId="0" borderId="1" xfId="0" applyNumberFormat="1"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1" xfId="0" applyFont="1" applyFill="1" applyBorder="1" applyAlignment="1">
      <alignment vertical="center" wrapText="1"/>
    </xf>
    <xf numFmtId="0" fontId="37" fillId="0" borderId="1" xfId="11" applyFont="1" applyFill="1" applyBorder="1" applyAlignment="1">
      <alignment vertical="center" wrapText="1"/>
    </xf>
    <xf numFmtId="0" fontId="37" fillId="0" borderId="1" xfId="11" applyFont="1" applyFill="1" applyBorder="1" applyAlignment="1">
      <alignment horizontal="center" vertical="center" wrapText="1"/>
    </xf>
    <xf numFmtId="0" fontId="37" fillId="0" borderId="1" xfId="11" applyFont="1" applyFill="1" applyBorder="1" applyAlignment="1">
      <alignment horizontal="left" vertical="center" wrapText="1"/>
    </xf>
    <xf numFmtId="0" fontId="22" fillId="0" borderId="25" xfId="0" applyFont="1" applyFill="1" applyBorder="1" applyAlignment="1">
      <alignment horizontal="center" vertical="center" wrapText="1"/>
    </xf>
    <xf numFmtId="0" fontId="22" fillId="0" borderId="22" xfId="0" applyFont="1" applyFill="1" applyBorder="1" applyAlignment="1">
      <alignment vertical="center" wrapText="1"/>
    </xf>
    <xf numFmtId="14" fontId="22" fillId="0" borderId="22" xfId="0" applyNumberFormat="1"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 xfId="2" applyFont="1" applyFill="1" applyBorder="1" applyAlignment="1">
      <alignment horizontal="left" vertical="center" wrapText="1"/>
    </xf>
    <xf numFmtId="15" fontId="22" fillId="0" borderId="1" xfId="2" applyNumberFormat="1" applyFont="1" applyFill="1" applyBorder="1" applyAlignment="1">
      <alignment horizontal="center" vertical="center" wrapText="1"/>
    </xf>
    <xf numFmtId="0" fontId="35" fillId="0" borderId="1" xfId="2" applyFont="1" applyFill="1" applyBorder="1" applyAlignment="1">
      <alignment horizontal="left" vertical="center" wrapText="1"/>
    </xf>
    <xf numFmtId="15" fontId="35" fillId="0" borderId="1" xfId="2" applyNumberFormat="1" applyFont="1" applyFill="1" applyBorder="1" applyAlignment="1">
      <alignment horizontal="center" vertical="center" wrapText="1"/>
    </xf>
    <xf numFmtId="0" fontId="19" fillId="4" borderId="2" xfId="2" applyFont="1" applyFill="1" applyBorder="1" applyAlignment="1">
      <alignment vertical="center"/>
    </xf>
    <xf numFmtId="0" fontId="19" fillId="4" borderId="18" xfId="2" applyFont="1" applyFill="1" applyBorder="1" applyAlignment="1">
      <alignment vertical="center"/>
    </xf>
    <xf numFmtId="0" fontId="37"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11" applyFont="1" applyFill="1" applyBorder="1" applyAlignment="1">
      <alignment vertical="center" wrapText="1"/>
    </xf>
    <xf numFmtId="0" fontId="22" fillId="0" borderId="1" xfId="11" applyFont="1" applyFill="1" applyBorder="1" applyAlignment="1">
      <alignment horizontal="center" vertical="center" wrapText="1"/>
    </xf>
    <xf numFmtId="0" fontId="19" fillId="5" borderId="2" xfId="2" applyFont="1" applyFill="1" applyBorder="1" applyAlignment="1">
      <alignment vertical="center"/>
    </xf>
    <xf numFmtId="0" fontId="19" fillId="5" borderId="18" xfId="2" applyFont="1" applyFill="1" applyBorder="1" applyAlignment="1">
      <alignment vertical="center"/>
    </xf>
    <xf numFmtId="0" fontId="37" fillId="0" borderId="1" xfId="0" applyFont="1" applyFill="1" applyBorder="1" applyAlignment="1">
      <alignment horizontal="left" vertical="center" wrapText="1"/>
    </xf>
    <xf numFmtId="15" fontId="37" fillId="0" borderId="1" xfId="0" applyNumberFormat="1" applyFont="1" applyFill="1" applyBorder="1" applyAlignment="1">
      <alignment horizontal="center" vertical="center" wrapText="1"/>
    </xf>
    <xf numFmtId="15" fontId="37" fillId="0" borderId="1" xfId="11" applyNumberFormat="1" applyFont="1" applyFill="1" applyBorder="1" applyAlignment="1">
      <alignment horizontal="center" vertical="center" wrapText="1"/>
    </xf>
    <xf numFmtId="0" fontId="19" fillId="6" borderId="2" xfId="2" applyFont="1" applyFill="1" applyBorder="1" applyAlignment="1">
      <alignment vertical="center"/>
    </xf>
    <xf numFmtId="0" fontId="19" fillId="6" borderId="18" xfId="2" applyFont="1" applyFill="1" applyBorder="1" applyAlignment="1">
      <alignment vertical="center"/>
    </xf>
    <xf numFmtId="0" fontId="37" fillId="0" borderId="1" xfId="0" applyFont="1" applyFill="1" applyBorder="1" applyAlignment="1">
      <alignment vertical="center" wrapText="1"/>
    </xf>
    <xf numFmtId="15" fontId="22" fillId="0" borderId="1" xfId="0"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37" xfId="0" applyFont="1" applyFill="1" applyBorder="1" applyAlignment="1">
      <alignment horizontal="center" vertical="center" wrapText="1"/>
    </xf>
    <xf numFmtId="0" fontId="16" fillId="3" borderId="1" xfId="0" applyFont="1" applyFill="1" applyBorder="1" applyAlignment="1">
      <alignment vertical="center"/>
    </xf>
    <xf numFmtId="0" fontId="16" fillId="3" borderId="1"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0" xfId="11" applyFont="1" applyFill="1"/>
    <xf numFmtId="0" fontId="0" fillId="0" borderId="0" xfId="0" applyAlignment="1">
      <alignment vertical="center"/>
    </xf>
    <xf numFmtId="0" fontId="14" fillId="0" borderId="6" xfId="11" applyFont="1" applyBorder="1"/>
    <xf numFmtId="0" fontId="4" fillId="0" borderId="0" xfId="0" applyFont="1" applyAlignment="1">
      <alignment horizontal="center"/>
    </xf>
    <xf numFmtId="0" fontId="0" fillId="0" borderId="0" xfId="0" applyAlignment="1">
      <alignment horizontal="center" vertical="center"/>
    </xf>
    <xf numFmtId="0" fontId="24" fillId="0" borderId="0" xfId="11" applyFont="1" applyFill="1" applyAlignment="1">
      <alignment wrapText="1"/>
    </xf>
    <xf numFmtId="0" fontId="0" fillId="0" borderId="1" xfId="0" applyBorder="1" applyAlignment="1">
      <alignment horizontal="center"/>
    </xf>
    <xf numFmtId="9" fontId="0" fillId="0" borderId="1" xfId="0" applyNumberFormat="1" applyBorder="1"/>
    <xf numFmtId="0" fontId="4" fillId="0" borderId="1" xfId="0" applyFont="1" applyFill="1" applyBorder="1" applyAlignment="1">
      <alignment horizontal="justify" vertical="center" wrapText="1"/>
    </xf>
    <xf numFmtId="9" fontId="4" fillId="0" borderId="1" xfId="10" applyNumberFormat="1" applyFont="1" applyFill="1" applyBorder="1" applyAlignment="1">
      <alignment horizontal="center" vertical="center" wrapText="1"/>
    </xf>
    <xf numFmtId="0" fontId="0" fillId="28" borderId="1" xfId="0" applyFill="1" applyBorder="1"/>
    <xf numFmtId="9" fontId="0" fillId="28" borderId="1" xfId="0" applyNumberFormat="1" applyFill="1" applyBorder="1"/>
    <xf numFmtId="9" fontId="0" fillId="0" borderId="1" xfId="10" applyFont="1" applyBorder="1"/>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9" fontId="4" fillId="0" borderId="1" xfId="0" applyNumberFormat="1" applyFont="1" applyFill="1" applyBorder="1" applyAlignment="1">
      <alignment vertical="center" wrapText="1"/>
    </xf>
    <xf numFmtId="14" fontId="4" fillId="0" borderId="1" xfId="0" applyNumberFormat="1" applyFont="1" applyFill="1" applyBorder="1" applyAlignment="1">
      <alignment vertical="center" wrapText="1"/>
    </xf>
    <xf numFmtId="0" fontId="0" fillId="0" borderId="17" xfId="0" applyFill="1" applyBorder="1"/>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xf>
    <xf numFmtId="0" fontId="24" fillId="3" borderId="17"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6" fillId="24" borderId="52" xfId="0" applyFont="1" applyFill="1" applyBorder="1" applyAlignment="1">
      <alignment horizontal="center" vertical="center" wrapText="1"/>
    </xf>
    <xf numFmtId="0" fontId="16" fillId="24" borderId="22" xfId="0" applyFont="1" applyFill="1" applyBorder="1" applyAlignment="1">
      <alignment horizontal="center" vertical="center" wrapText="1"/>
    </xf>
    <xf numFmtId="0" fontId="16" fillId="24" borderId="53" xfId="0" applyFont="1" applyFill="1" applyBorder="1" applyAlignment="1">
      <alignment horizontal="center" vertical="center" wrapText="1"/>
    </xf>
    <xf numFmtId="10" fontId="0" fillId="27" borderId="1" xfId="0" applyNumberFormat="1" applyFill="1" applyBorder="1" applyAlignment="1">
      <alignment horizontal="center" vertical="center"/>
    </xf>
    <xf numFmtId="10" fontId="0" fillId="17" borderId="1" xfId="0" applyNumberFormat="1" applyFill="1" applyBorder="1" applyAlignment="1">
      <alignment horizontal="center" vertical="center"/>
    </xf>
    <xf numFmtId="10" fontId="0" fillId="26" borderId="1" xfId="0" applyNumberFormat="1" applyFill="1" applyBorder="1" applyAlignment="1">
      <alignment horizontal="center" vertical="center"/>
    </xf>
    <xf numFmtId="0" fontId="4" fillId="0" borderId="14" xfId="0" applyFont="1" applyFill="1" applyBorder="1" applyAlignment="1">
      <alignment horizontal="justify" vertical="center" wrapText="1"/>
    </xf>
    <xf numFmtId="9" fontId="4" fillId="0" borderId="14" xfId="10" applyNumberFormat="1" applyFont="1" applyFill="1" applyBorder="1" applyAlignment="1">
      <alignment horizontal="center" vertical="center" wrapText="1"/>
    </xf>
    <xf numFmtId="0" fontId="4" fillId="0" borderId="22" xfId="0" applyFont="1" applyFill="1" applyBorder="1" applyAlignment="1">
      <alignment horizontal="justify" vertical="center" wrapText="1"/>
    </xf>
    <xf numFmtId="0" fontId="29" fillId="0" borderId="1" xfId="0" applyFont="1" applyFill="1" applyBorder="1" applyAlignment="1">
      <alignment horizontal="justify" vertical="center" wrapText="1"/>
    </xf>
    <xf numFmtId="0" fontId="14" fillId="0" borderId="1" xfId="5" applyFont="1" applyFill="1" applyBorder="1" applyAlignment="1">
      <alignment vertical="center" wrapText="1"/>
    </xf>
    <xf numFmtId="165" fontId="4" fillId="0"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left" vertical="center" wrapText="1"/>
    </xf>
    <xf numFmtId="9" fontId="4" fillId="0" borderId="1" xfId="10"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xf>
    <xf numFmtId="0" fontId="31" fillId="0" borderId="25" xfId="0" applyFont="1" applyFill="1" applyBorder="1" applyAlignment="1">
      <alignment horizontal="justify" vertical="center" wrapText="1"/>
    </xf>
    <xf numFmtId="0" fontId="31"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35" fillId="0" borderId="3" xfId="0" applyFont="1" applyFill="1" applyBorder="1" applyAlignment="1">
      <alignment horizontal="justify" vertical="center" wrapText="1"/>
    </xf>
    <xf numFmtId="9" fontId="35" fillId="0" borderId="1"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0" fontId="22" fillId="0" borderId="3" xfId="0" applyFont="1" applyFill="1" applyBorder="1" applyAlignment="1">
      <alignment horizontal="justify" vertical="center" wrapText="1"/>
    </xf>
    <xf numFmtId="0" fontId="14" fillId="0" borderId="1" xfId="5" applyFont="1" applyFill="1" applyBorder="1" applyAlignment="1">
      <alignment horizontal="justify" vertical="center" wrapText="1"/>
    </xf>
    <xf numFmtId="9" fontId="22" fillId="0" borderId="1" xfId="1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4" fillId="14" borderId="1" xfId="0" applyFont="1" applyFill="1" applyBorder="1" applyAlignment="1">
      <alignment horizontal="justify" vertical="center" wrapText="1"/>
    </xf>
    <xf numFmtId="0" fontId="4" fillId="14" borderId="1" xfId="0" applyFont="1" applyFill="1" applyBorder="1" applyAlignment="1">
      <alignment vertical="center" wrapText="1"/>
    </xf>
    <xf numFmtId="9" fontId="4" fillId="14" borderId="1" xfId="10" applyNumberFormat="1" applyFont="1" applyFill="1" applyBorder="1" applyAlignment="1">
      <alignment horizontal="center" vertical="center" wrapText="1"/>
    </xf>
    <xf numFmtId="0" fontId="35" fillId="14" borderId="3" xfId="0" applyFont="1" applyFill="1" applyBorder="1" applyAlignment="1">
      <alignment horizontal="justify" vertical="center" wrapText="1"/>
    </xf>
    <xf numFmtId="0" fontId="35" fillId="14" borderId="1" xfId="0" applyFont="1" applyFill="1" applyBorder="1" applyAlignment="1">
      <alignment horizontal="justify" vertical="center" wrapText="1"/>
    </xf>
    <xf numFmtId="9" fontId="35" fillId="14" borderId="1" xfId="0" applyNumberFormat="1" applyFont="1" applyFill="1" applyBorder="1" applyAlignment="1">
      <alignment horizontal="center" vertical="center" wrapText="1"/>
    </xf>
    <xf numFmtId="0" fontId="22" fillId="14" borderId="3" xfId="0" applyFont="1" applyFill="1" applyBorder="1" applyAlignment="1">
      <alignment horizontal="justify" vertical="center" wrapText="1"/>
    </xf>
    <xf numFmtId="0" fontId="22" fillId="14" borderId="1" xfId="0" applyFont="1" applyFill="1" applyBorder="1" applyAlignment="1">
      <alignment horizontal="justify" vertical="center" wrapText="1"/>
    </xf>
    <xf numFmtId="9" fontId="22" fillId="14" borderId="1" xfId="0" applyNumberFormat="1"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4" borderId="1" xfId="0" applyFont="1" applyFill="1" applyBorder="1" applyAlignment="1">
      <alignment vertical="center" wrapText="1"/>
    </xf>
    <xf numFmtId="0" fontId="35" fillId="14" borderId="1" xfId="0" applyFont="1" applyFill="1" applyBorder="1" applyAlignment="1">
      <alignment horizontal="center" vertical="center" wrapText="1"/>
    </xf>
    <xf numFmtId="9" fontId="35" fillId="14" borderId="1" xfId="10" applyFont="1" applyFill="1" applyBorder="1" applyAlignment="1">
      <alignment horizontal="center" vertical="center" wrapText="1"/>
    </xf>
    <xf numFmtId="0" fontId="35" fillId="14" borderId="1" xfId="0" applyFont="1" applyFill="1" applyBorder="1" applyAlignment="1">
      <alignment vertical="center" wrapText="1"/>
    </xf>
    <xf numFmtId="0" fontId="35" fillId="14" borderId="2" xfId="0" applyFont="1" applyFill="1" applyBorder="1" applyAlignment="1">
      <alignment horizontal="justify" vertical="center" wrapText="1"/>
    </xf>
    <xf numFmtId="9" fontId="35" fillId="14" borderId="1" xfId="0" applyNumberFormat="1" applyFont="1" applyFill="1" applyBorder="1" applyAlignment="1">
      <alignment horizontal="center" vertical="center"/>
    </xf>
    <xf numFmtId="0" fontId="35" fillId="14" borderId="3" xfId="0" applyFont="1" applyFill="1" applyBorder="1" applyAlignment="1">
      <alignment horizontal="justify" vertical="center"/>
    </xf>
    <xf numFmtId="0" fontId="35" fillId="14" borderId="2" xfId="11" applyFont="1" applyFill="1" applyBorder="1" applyAlignment="1">
      <alignment horizontal="justify" vertical="center" wrapText="1"/>
    </xf>
    <xf numFmtId="0" fontId="35" fillId="14" borderId="1" xfId="11" applyFont="1" applyFill="1" applyBorder="1" applyAlignment="1">
      <alignment horizontal="justify" vertical="center" wrapText="1"/>
    </xf>
    <xf numFmtId="9" fontId="35" fillId="14" borderId="18" xfId="11" applyNumberFormat="1" applyFont="1" applyFill="1" applyBorder="1" applyAlignment="1">
      <alignment horizontal="center" vertical="center"/>
    </xf>
    <xf numFmtId="0" fontId="35" fillId="14" borderId="1" xfId="11" applyFont="1" applyFill="1" applyBorder="1" applyAlignment="1">
      <alignment horizontal="justify" vertical="center"/>
    </xf>
    <xf numFmtId="0" fontId="35" fillId="14" borderId="0" xfId="11" applyFont="1" applyFill="1" applyAlignment="1">
      <alignment horizontal="justify" vertical="center" wrapText="1"/>
    </xf>
    <xf numFmtId="0" fontId="35" fillId="14" borderId="17" xfId="11" applyFont="1" applyFill="1" applyBorder="1" applyAlignment="1">
      <alignment horizontal="justify" vertical="center" wrapText="1"/>
    </xf>
    <xf numFmtId="9" fontId="35" fillId="14" borderId="0" xfId="11" applyNumberFormat="1" applyFont="1" applyFill="1" applyAlignment="1">
      <alignment horizontal="center" vertical="center"/>
    </xf>
    <xf numFmtId="0" fontId="22" fillId="14" borderId="1" xfId="11" applyFont="1" applyFill="1" applyBorder="1" applyAlignment="1">
      <alignment horizontal="justify" vertical="center"/>
    </xf>
    <xf numFmtId="0" fontId="35" fillId="14" borderId="0" xfId="11" applyFont="1" applyFill="1" applyAlignment="1">
      <alignment horizontal="justify" vertical="center"/>
    </xf>
    <xf numFmtId="0" fontId="14" fillId="14" borderId="17" xfId="5" applyFont="1" applyFill="1" applyBorder="1" applyAlignment="1">
      <alignment horizontal="justify" vertical="center"/>
    </xf>
    <xf numFmtId="0" fontId="35" fillId="14" borderId="1" xfId="0" applyFont="1" applyFill="1" applyBorder="1" applyAlignment="1">
      <alignment horizontal="justify" vertical="center"/>
    </xf>
    <xf numFmtId="0" fontId="35" fillId="14" borderId="2" xfId="11" applyFont="1" applyFill="1" applyBorder="1" applyAlignment="1">
      <alignment horizontal="justify" vertical="center"/>
    </xf>
    <xf numFmtId="0" fontId="22" fillId="14" borderId="1" xfId="5" applyFont="1" applyFill="1" applyBorder="1" applyAlignment="1">
      <alignment horizontal="justify" vertical="center" wrapText="1"/>
    </xf>
    <xf numFmtId="9" fontId="22" fillId="14" borderId="1" xfId="0" applyNumberFormat="1" applyFont="1" applyFill="1" applyBorder="1" applyAlignment="1">
      <alignment horizontal="center" vertical="center"/>
    </xf>
    <xf numFmtId="0" fontId="22" fillId="14" borderId="1" xfId="11" applyFont="1" applyFill="1" applyBorder="1" applyAlignment="1">
      <alignment horizontal="justify" vertical="center" wrapText="1"/>
    </xf>
    <xf numFmtId="9" fontId="22" fillId="14" borderId="1" xfId="11" applyNumberFormat="1" applyFont="1" applyFill="1" applyBorder="1" applyAlignment="1">
      <alignment horizontal="center" vertical="center"/>
    </xf>
    <xf numFmtId="9" fontId="22" fillId="14" borderId="1" xfId="10" applyNumberFormat="1" applyFont="1" applyFill="1" applyBorder="1" applyAlignment="1">
      <alignment horizontal="center" vertical="center"/>
    </xf>
    <xf numFmtId="0" fontId="22" fillId="14" borderId="2" xfId="0" applyFont="1" applyFill="1" applyBorder="1" applyAlignment="1">
      <alignment horizontal="justify" vertical="center"/>
    </xf>
    <xf numFmtId="0" fontId="22" fillId="14" borderId="1" xfId="0" applyFont="1" applyFill="1" applyBorder="1" applyAlignment="1">
      <alignment horizontal="justify" vertical="center"/>
    </xf>
    <xf numFmtId="0" fontId="22" fillId="14" borderId="2" xfId="11" applyFont="1" applyFill="1" applyBorder="1" applyAlignment="1">
      <alignment horizontal="justify" vertical="center" wrapText="1"/>
    </xf>
    <xf numFmtId="9" fontId="22" fillId="14" borderId="18" xfId="11" applyNumberFormat="1" applyFont="1" applyFill="1" applyBorder="1" applyAlignment="1">
      <alignment horizontal="center" vertical="center"/>
    </xf>
    <xf numFmtId="0" fontId="14" fillId="14" borderId="1" xfId="5" applyFont="1" applyFill="1" applyBorder="1" applyAlignment="1">
      <alignment horizontal="justify" vertical="center"/>
    </xf>
    <xf numFmtId="9" fontId="22" fillId="14" borderId="18" xfId="0" applyNumberFormat="1" applyFont="1" applyFill="1" applyBorder="1" applyAlignment="1">
      <alignment horizontal="center" vertical="center"/>
    </xf>
    <xf numFmtId="9" fontId="22" fillId="14" borderId="18" xfId="0" applyNumberFormat="1" applyFont="1" applyFill="1" applyBorder="1" applyAlignment="1">
      <alignment horizontal="justify" vertical="center"/>
    </xf>
    <xf numFmtId="9" fontId="22" fillId="14" borderId="3" xfId="0" applyNumberFormat="1" applyFont="1" applyFill="1" applyBorder="1" applyAlignment="1">
      <alignment horizontal="center" vertical="center"/>
    </xf>
    <xf numFmtId="0" fontId="22" fillId="14" borderId="22" xfId="0" applyFont="1" applyFill="1" applyBorder="1" applyAlignment="1">
      <alignment horizontal="justify" vertical="center"/>
    </xf>
    <xf numFmtId="0" fontId="16" fillId="14" borderId="19" xfId="0" applyFont="1" applyFill="1" applyBorder="1" applyAlignment="1">
      <alignment horizontal="justify" vertical="center" wrapText="1"/>
    </xf>
    <xf numFmtId="0" fontId="22" fillId="14" borderId="1" xfId="5" applyFont="1" applyFill="1" applyBorder="1" applyAlignment="1">
      <alignment horizontal="justify" vertical="center"/>
    </xf>
    <xf numFmtId="0" fontId="22" fillId="14" borderId="22" xfId="11" applyFont="1" applyFill="1" applyBorder="1" applyAlignment="1">
      <alignment horizontal="justify" vertical="center" wrapText="1"/>
    </xf>
    <xf numFmtId="9" fontId="22" fillId="14" borderId="22" xfId="11" applyNumberFormat="1" applyFont="1" applyFill="1" applyBorder="1" applyAlignment="1">
      <alignment horizontal="center" vertical="center"/>
    </xf>
    <xf numFmtId="9" fontId="35" fillId="14" borderId="1" xfId="10" applyNumberFormat="1" applyFont="1" applyFill="1" applyBorder="1" applyAlignment="1">
      <alignment horizontal="center" vertical="center"/>
    </xf>
    <xf numFmtId="0" fontId="35" fillId="14" borderId="22" xfId="0" applyFont="1" applyFill="1" applyBorder="1" applyAlignment="1">
      <alignment horizontal="justify" vertical="center" wrapText="1"/>
    </xf>
    <xf numFmtId="9" fontId="35" fillId="14" borderId="22" xfId="10" applyNumberFormat="1" applyFont="1" applyFill="1" applyBorder="1" applyAlignment="1">
      <alignment horizontal="center" vertical="center"/>
    </xf>
    <xf numFmtId="9" fontId="35" fillId="14" borderId="1" xfId="10" applyFont="1" applyFill="1" applyBorder="1" applyAlignment="1">
      <alignment horizontal="justify" vertical="center" wrapText="1"/>
    </xf>
    <xf numFmtId="0" fontId="18" fillId="14" borderId="1" xfId="5" applyFill="1" applyBorder="1" applyAlignment="1">
      <alignment horizontal="justify" vertical="center" wrapText="1"/>
    </xf>
    <xf numFmtId="0" fontId="1" fillId="14" borderId="1" xfId="0" applyFont="1" applyFill="1" applyBorder="1" applyAlignment="1">
      <alignment horizontal="justify" vertical="center" wrapText="1"/>
    </xf>
    <xf numFmtId="10" fontId="35" fillId="14" borderId="1" xfId="10" applyNumberFormat="1" applyFont="1" applyFill="1" applyBorder="1" applyAlignment="1">
      <alignment horizontal="center" vertical="center" wrapText="1"/>
    </xf>
    <xf numFmtId="0" fontId="35" fillId="14" borderId="25" xfId="0" applyFont="1" applyFill="1" applyBorder="1" applyAlignment="1">
      <alignment horizontal="justify"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1" fillId="3" borderId="1" xfId="0" applyFont="1" applyFill="1" applyBorder="1" applyAlignment="1">
      <alignment horizontal="center"/>
    </xf>
    <xf numFmtId="0" fontId="6" fillId="24" borderId="27"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29" xfId="0" applyFont="1" applyFill="1" applyBorder="1" applyAlignment="1">
      <alignment horizontal="center" vertical="center"/>
    </xf>
    <xf numFmtId="0" fontId="6" fillId="24" borderId="30"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31" xfId="0" applyFont="1" applyFill="1" applyBorder="1" applyAlignment="1">
      <alignment horizontal="center" vertical="center"/>
    </xf>
    <xf numFmtId="0" fontId="6" fillId="24" borderId="44" xfId="0" applyFont="1" applyFill="1" applyBorder="1" applyAlignment="1">
      <alignment horizontal="center" vertical="center"/>
    </xf>
    <xf numFmtId="0" fontId="6" fillId="24" borderId="45" xfId="0" applyFont="1" applyFill="1" applyBorder="1" applyAlignment="1">
      <alignment horizontal="center" vertical="center"/>
    </xf>
    <xf numFmtId="0" fontId="6" fillId="24" borderId="46"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51"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52" xfId="0" applyFont="1" applyFill="1" applyBorder="1" applyAlignment="1">
      <alignment horizontal="center" vertical="center"/>
    </xf>
    <xf numFmtId="0" fontId="10" fillId="17" borderId="15"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9" fillId="17" borderId="14"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2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6" xfId="11" applyFont="1" applyFill="1" applyBorder="1" applyAlignment="1">
      <alignment horizontal="center" vertical="center" wrapText="1"/>
    </xf>
    <xf numFmtId="0" fontId="6" fillId="3" borderId="0" xfId="11" applyFont="1" applyFill="1" applyBorder="1" applyAlignment="1">
      <alignment horizontal="center" vertical="center" wrapText="1"/>
    </xf>
    <xf numFmtId="0" fontId="6" fillId="3" borderId="34" xfId="11" applyFont="1" applyFill="1" applyBorder="1" applyAlignment="1">
      <alignment horizontal="center" vertical="center" wrapText="1"/>
    </xf>
    <xf numFmtId="0" fontId="6" fillId="3" borderId="5" xfId="11" applyFont="1" applyFill="1" applyBorder="1" applyAlignment="1">
      <alignment horizontal="center" vertical="center" wrapText="1"/>
    </xf>
    <xf numFmtId="0" fontId="6" fillId="3" borderId="50" xfId="11" applyFont="1" applyFill="1" applyBorder="1" applyAlignment="1">
      <alignment horizontal="center" vertical="center" wrapText="1"/>
    </xf>
    <xf numFmtId="0" fontId="6" fillId="3" borderId="38" xfId="11" applyFont="1" applyFill="1" applyBorder="1" applyAlignment="1">
      <alignment horizontal="center" vertical="center" wrapText="1"/>
    </xf>
    <xf numFmtId="0" fontId="6" fillId="3" borderId="31" xfId="11" applyFont="1" applyFill="1" applyBorder="1" applyAlignment="1">
      <alignment horizontal="center" vertical="center" wrapText="1"/>
    </xf>
    <xf numFmtId="0" fontId="6" fillId="3" borderId="40" xfId="11" applyFont="1" applyFill="1" applyBorder="1" applyAlignment="1">
      <alignment horizontal="center" vertical="center" wrapText="1"/>
    </xf>
    <xf numFmtId="0" fontId="6" fillId="3" borderId="35" xfId="11"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24" borderId="33" xfId="0" applyFont="1" applyFill="1" applyBorder="1" applyAlignment="1">
      <alignment horizontal="center" vertical="center"/>
    </xf>
    <xf numFmtId="0" fontId="6" fillId="24" borderId="34" xfId="0" applyFont="1" applyFill="1" applyBorder="1" applyAlignment="1">
      <alignment horizontal="center" vertical="center"/>
    </xf>
    <xf numFmtId="0" fontId="6" fillId="24" borderId="35" xfId="0" applyFont="1" applyFill="1" applyBorder="1" applyAlignment="1">
      <alignment horizontal="center" vertical="center"/>
    </xf>
    <xf numFmtId="0" fontId="24" fillId="0" borderId="25" xfId="0" applyFont="1" applyBorder="1" applyAlignment="1">
      <alignment horizontal="center" vertical="center"/>
    </xf>
    <xf numFmtId="0" fontId="24" fillId="14" borderId="25" xfId="0" applyFont="1" applyFill="1" applyBorder="1" applyAlignment="1">
      <alignment horizontal="center" vertical="center"/>
    </xf>
    <xf numFmtId="0" fontId="24" fillId="0" borderId="2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2" xfId="0" applyFont="1" applyBorder="1" applyAlignment="1">
      <alignment horizontal="center"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19" xfId="0" applyFont="1" applyFill="1" applyBorder="1" applyAlignment="1">
      <alignment horizontal="center" vertical="center"/>
    </xf>
    <xf numFmtId="17" fontId="22" fillId="0" borderId="4" xfId="0" applyNumberFormat="1" applyFont="1" applyBorder="1" applyAlignment="1">
      <alignment horizontal="center" vertical="center"/>
    </xf>
    <xf numFmtId="17" fontId="22" fillId="0" borderId="22" xfId="0" applyNumberFormat="1" applyFont="1" applyBorder="1" applyAlignment="1">
      <alignment horizontal="center" vertical="center"/>
    </xf>
    <xf numFmtId="17" fontId="22" fillId="0" borderId="5" xfId="0" applyNumberFormat="1" applyFont="1" applyBorder="1" applyAlignment="1">
      <alignment horizontal="center" vertical="center"/>
    </xf>
    <xf numFmtId="17" fontId="22" fillId="0" borderId="40"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32" xfId="0" applyFont="1" applyBorder="1" applyAlignment="1">
      <alignment horizontal="center" vertical="center"/>
    </xf>
  </cellXfs>
  <cellStyles count="12">
    <cellStyle name="Hipervínculo" xfId="5" builtinId="8"/>
    <cellStyle name="Millares [0]" xfId="1" builtinId="6"/>
    <cellStyle name="Normal" xfId="0" builtinId="0"/>
    <cellStyle name="Normal 2" xfId="8"/>
    <cellStyle name="Normal 2 2" xfId="11"/>
    <cellStyle name="Normal 2 3" xfId="2"/>
    <cellStyle name="Normal 2 3 4" xfId="9"/>
    <cellStyle name="Normal 4" xfId="6"/>
    <cellStyle name="Normal 4 2" xfId="7"/>
    <cellStyle name="Porcentaje" xfId="10" builtinId="5"/>
    <cellStyle name="Porcentaje 2" xfId="3"/>
    <cellStyle name="Porcentual 2" xfId="4"/>
  </cellStyles>
  <dxfs count="149">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patternType="solid">
          <bgColor rgb="FF92D05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14" formatCode="0.00%"/>
    </dxf>
    <dxf>
      <alignment horizontal="right" readingOrder="0"/>
    </dxf>
    <dxf>
      <alignment horizontal="center" readingOrder="0"/>
    </dxf>
    <dxf>
      <alignment horizontal="center" readingOrder="0"/>
    </dxf>
    <dxf>
      <alignment horizontal="center"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center" readingOrder="0"/>
    </dxf>
    <dxf>
      <alignment horizontal="center" readingOrder="0"/>
    </dxf>
    <dxf>
      <border>
        <top style="thin">
          <color indexed="64"/>
        </top>
      </border>
    </dxf>
    <dxf>
      <border>
        <top style="thin">
          <color indexed="64"/>
        </top>
      </border>
    </dxf>
    <dxf>
      <border>
        <left style="thin">
          <color indexed="64"/>
        </left>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3" formatCode="0%"/>
    </dxf>
    <dxf>
      <numFmt numFmtId="13" formatCode="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Porcentaje</a:t>
            </a:r>
            <a:r>
              <a:rPr lang="es-CO" baseline="0"/>
              <a:t> de cumplimiento por componente del PAAC 2018</a:t>
            </a: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rgbClr val="00B050"/>
            </a:solidFill>
            <a:ln>
              <a:solidFill>
                <a:schemeClr val="tx1"/>
              </a:solidFill>
            </a:ln>
          </c:spPr>
          <c:invertIfNegative val="0"/>
          <c:dPt>
            <c:idx val="1"/>
            <c:invertIfNegative val="0"/>
            <c:bubble3D val="0"/>
            <c:spPr>
              <a:solidFill>
                <a:srgbClr val="FF0000"/>
              </a:solidFill>
              <a:ln>
                <a:solidFill>
                  <a:schemeClr val="tx1"/>
                </a:solidFill>
              </a:ln>
            </c:spPr>
          </c:dPt>
          <c:cat>
            <c:strRef>
              <c:f>'Resultados PAAC'!$A$5:$A$11</c:f>
              <c:strCache>
                <c:ptCount val="7"/>
                <c:pt idx="0">
                  <c:v>1. Gestión del Riesgo de Corrupción (Mapa de Riesgos de Corrupción)</c:v>
                </c:pt>
                <c:pt idx="1">
                  <c:v>2. Racionalización de Trámites</c:v>
                </c:pt>
                <c:pt idx="2">
                  <c:v>3. Rendición de Cuentas</c:v>
                </c:pt>
                <c:pt idx="3">
                  <c:v>4. Mecanismos para Mejorar la Atención al Ciudadano</c:v>
                </c:pt>
                <c:pt idx="4">
                  <c:v>5.Mecanismos para la Transparencia y el Acceso a la Información</c:v>
                </c:pt>
                <c:pt idx="5">
                  <c:v>6. Iniciativas Adicionales</c:v>
                </c:pt>
                <c:pt idx="6">
                  <c:v>7. Gestión de la Integridad </c:v>
                </c:pt>
              </c:strCache>
            </c:strRef>
          </c:cat>
          <c:val>
            <c:numRef>
              <c:f>'Resultados PAAC'!$D$5:$D$11</c:f>
              <c:numCache>
                <c:formatCode>0.00%</c:formatCode>
                <c:ptCount val="7"/>
                <c:pt idx="0">
                  <c:v>0.86879428964568262</c:v>
                </c:pt>
                <c:pt idx="1">
                  <c:v>0.17521367521367517</c:v>
                </c:pt>
                <c:pt idx="2">
                  <c:v>0.91557971014492767</c:v>
                </c:pt>
                <c:pt idx="3">
                  <c:v>0.93333333333333335</c:v>
                </c:pt>
                <c:pt idx="4">
                  <c:v>0.98666666666666669</c:v>
                </c:pt>
                <c:pt idx="5">
                  <c:v>0.9375</c:v>
                </c:pt>
                <c:pt idx="6">
                  <c:v>0.96638655462184875</c:v>
                </c:pt>
              </c:numCache>
            </c:numRef>
          </c:val>
        </c:ser>
        <c:dLbls>
          <c:showLegendKey val="0"/>
          <c:showVal val="1"/>
          <c:showCatName val="0"/>
          <c:showSerName val="0"/>
          <c:showPercent val="0"/>
          <c:showBubbleSize val="0"/>
        </c:dLbls>
        <c:gapWidth val="150"/>
        <c:shape val="box"/>
        <c:axId val="104043264"/>
        <c:axId val="104044800"/>
        <c:axId val="0"/>
      </c:bar3DChart>
      <c:catAx>
        <c:axId val="104043264"/>
        <c:scaling>
          <c:orientation val="minMax"/>
        </c:scaling>
        <c:delete val="0"/>
        <c:axPos val="b"/>
        <c:majorTickMark val="none"/>
        <c:minorTickMark val="none"/>
        <c:tickLblPos val="nextTo"/>
        <c:txPr>
          <a:bodyPr/>
          <a:lstStyle/>
          <a:p>
            <a:pPr>
              <a:defRPr sz="900"/>
            </a:pPr>
            <a:endParaRPr lang="es-CO"/>
          </a:p>
        </c:txPr>
        <c:crossAx val="104044800"/>
        <c:crosses val="autoZero"/>
        <c:auto val="1"/>
        <c:lblAlgn val="ctr"/>
        <c:lblOffset val="100"/>
        <c:noMultiLvlLbl val="0"/>
      </c:catAx>
      <c:valAx>
        <c:axId val="104044800"/>
        <c:scaling>
          <c:orientation val="minMax"/>
        </c:scaling>
        <c:delete val="1"/>
        <c:axPos val="l"/>
        <c:numFmt formatCode="0.00%" sourceLinked="1"/>
        <c:majorTickMark val="out"/>
        <c:minorTickMark val="none"/>
        <c:tickLblPos val="nextTo"/>
        <c:crossAx val="1040432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571499</xdr:colOff>
      <xdr:row>15</xdr:row>
      <xdr:rowOff>104776</xdr:rowOff>
    </xdr:from>
    <xdr:to>
      <xdr:col>4</xdr:col>
      <xdr:colOff>819150</xdr:colOff>
      <xdr:row>35</xdr:row>
      <xdr:rowOff>180976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3</xdr:col>
      <xdr:colOff>180975</xdr:colOff>
      <xdr:row>2</xdr:row>
      <xdr:rowOff>273988</xdr:rowOff>
    </xdr:to>
    <xdr:pic>
      <xdr:nvPicPr>
        <xdr:cNvPr id="7" name="2 Imagen">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inc/Download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o/Downloads/208-PLA-Ft-05%20MATRIZ%20DE%20RIESGOS%20INSTITUCIONAL%20-%20PAAC%20V7%20SEGUIMIENTO%20%20-%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nc/Download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1. MATRIZ DE RIESGOS"/>
      <sheetName val="2. ANTITRAMITES"/>
      <sheetName val="3. RENDICION DE CUENTAS"/>
      <sheetName val="4. ATENCION AL CIUDADANO"/>
      <sheetName val="5. TRANSPARENCIA"/>
      <sheetName val="6. INICIATIVAS"/>
      <sheetName val="CODIGO DE INTEGRIDAD"/>
      <sheetName val="CONTROL DE REGISTROS"/>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jandro Marín Cañón" refreshedDate="43480.591828472221" createdVersion="4" refreshedVersion="4" minRefreshableVersion="3" recordCount="53">
  <cacheSource type="worksheet">
    <worksheetSource ref="A4:Y57" sheet="1. MAPA DE RIESGOS "/>
  </cacheSource>
  <cacheFields count="26">
    <cacheField name="1. Proceso" numFmtId="0">
      <sharedItems containsBlank="1" count="17">
        <s v="1. Gestión Estratégica"/>
        <s v="2. Gestión de Comunicaciones"/>
        <s v="3. Prevención del Daño Antijurídico y Representación Judicial"/>
        <s v="4. Reasentamientos Humanos"/>
        <s v="5. Mejoramiento de Vivienda"/>
        <s v="6. Mejoramiento de Barrios"/>
        <s v="8. Servicio al Ciudadano"/>
        <s v="7. Urbanizaciones y Titulación"/>
        <s v="9. Gestión Administrativa"/>
        <s v="10. Gestión Financiera"/>
        <s v="11. Gestión Documental"/>
        <s v="12. Gestión del Talento Humano"/>
        <s v="13. Adquisición de Bienes y Servicios"/>
        <s v="14. Gestión Tecnología de la Información y Comunicaciones"/>
        <s v="16. Evaluación de la Gestión"/>
        <s v="15. Gestión del Control Interno Disciplinario"/>
        <m u="1"/>
      </sharedItems>
    </cacheField>
    <cacheField name="2. Procedimiento" numFmtId="0">
      <sharedItems/>
    </cacheField>
    <cacheField name="3. Líder de Proceso" numFmtId="0">
      <sharedItems/>
    </cacheField>
    <cacheField name="4. Dependencia" numFmtId="0">
      <sharedItems/>
    </cacheField>
    <cacheField name="5. Riesgo" numFmtId="0">
      <sharedItems/>
    </cacheField>
    <cacheField name="6. Descripción" numFmtId="0">
      <sharedItems longText="1"/>
    </cacheField>
    <cacheField name="7. Tipo" numFmtId="0">
      <sharedItems/>
    </cacheField>
    <cacheField name="8. Causas" numFmtId="0">
      <sharedItems longText="1"/>
    </cacheField>
    <cacheField name="9. Consecuencias" numFmtId="0">
      <sharedItems longText="1"/>
    </cacheField>
    <cacheField name="10. Impacto" numFmtId="0">
      <sharedItems/>
    </cacheField>
    <cacheField name="11. Frecuencia" numFmtId="0">
      <sharedItems/>
    </cacheField>
    <cacheField name="12. Valoración Riesgo" numFmtId="0">
      <sharedItems/>
    </cacheField>
    <cacheField name="13. Evaluación Controles" numFmtId="0">
      <sharedItems/>
    </cacheField>
    <cacheField name="14. Valor Riesgo  Residual" numFmtId="0">
      <sharedItems/>
    </cacheField>
    <cacheField name="15. Descripción de la Acción" numFmtId="0">
      <sharedItems longText="1"/>
    </cacheField>
    <cacheField name="16. Resultado Esperado (Productos)" numFmtId="0">
      <sharedItems containsBlank="1" longText="1"/>
    </cacheField>
    <cacheField name="17.  Responsable de la Acción" numFmtId="0">
      <sharedItems/>
    </cacheField>
    <cacheField name="18. Inicio de la Acción" numFmtId="0">
      <sharedItems containsDate="1" containsString="0" containsBlank="1" containsMixedTypes="1" minDate="2018-01-01T00:00:00" maxDate="2018-06-02T00:00:00"/>
    </cacheField>
    <cacheField name="19. Fin de la Acción" numFmtId="0">
      <sharedItems containsDate="1" containsString="0" containsBlank="1" containsMixedTypes="1" minDate="2018-05-03T00:00:00" maxDate="2019-01-01T00:00:00"/>
    </cacheField>
    <cacheField name="20. Indicador" numFmtId="0">
      <sharedItems containsBlank="1" containsMixedTypes="1" containsNumber="1" minValue="0.33" maxValue="1" longText="1"/>
    </cacheField>
    <cacheField name="21. Seguimiento" numFmtId="0">
      <sharedItems longText="1"/>
    </cacheField>
    <cacheField name="ANALISIS" numFmtId="0">
      <sharedItems longText="1"/>
    </cacheField>
    <cacheField name="EVIDENCIA" numFmtId="0">
      <sharedItems longText="1"/>
    </cacheField>
    <cacheField name="CALIFICACIÓN" numFmtId="9">
      <sharedItems containsMixedTypes="1" containsNumber="1" minValue="0" maxValue="1"/>
    </cacheField>
    <cacheField name="JUSTIFICACIÓN DE CALIFICACIÓN" numFmtId="0">
      <sharedItems longText="1"/>
    </cacheField>
    <cacheField name="ESTAD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s v="Formulación, reformulación y/o actualización y seguimiento a los proyectos de inversión"/>
    <s v="Jefe Oficina Asesora de Planeación "/>
    <s v="Oficina Asesora de Planeación"/>
    <s v="Errores en la información reportada al Formato Único de Seguimiento Sectorial - FUSS "/>
    <s v="Reporte Erróneo de cifras y datos en el Formato Único de Seguimiento Sectorial "/>
    <s v="Operacional"/>
    <s v="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_x000a_"/>
    <s v="Pérdida de credibilidad y confianza en la información de la entidad  - Publicación tardía de resultados_x000a_Reprocesos de información_x000a_Publicación de datos errados  - Entregas a organismos de control, con datos equivocados - Incumplimiento en la entrega oportuna del FUSS a la Secretaría Distrital de Hábitat"/>
    <s v="Moderado"/>
    <s v="Posi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 Incluir en el procedimiento &quot;Formulación, reformulación y/o actualización y seguimiento a los proyectos de inversión&quot; la realización de una segunda validación de la información suministrada por las áreas y reportadas en el FUSS consolidado. _x000a_El responsable de ejecutar es el/la Contrato  de 2018 y se espera que esta acción finalice el 31/12/2018."/>
    <s v="Un (1) Procedimiento &quot;Formulación, reformulación y/o actualización y seguimiento a los proyectos de inversión&quot; actualizado con la inclusión de un segundo visto bueno de segunda validación de FUSS, aprobado y publicado.  "/>
    <s v="Oficina Asesora de Planeación"/>
    <d v="2018-03-01T00:00:00"/>
    <d v="2018-12-31T00:00:00"/>
    <n v="0.7"/>
    <s v="Se revisó el procedimiento, en cada uno de sus apartes, efectuando cambios en todo el contenido, se encuentra en revisión final por parte del equipo proyectos. "/>
    <s v="Se actualizó 208-PLA-Pr-01 FORM, REFORM Y-O ACTUA A PROYECTOS DE INVERSIÓN V6 en la cual se incluyó en la actividad No. 28  realizar la validación de la precisión de los datos registrados en los archivos remitidos, consolidar la información de cada uno de los proyectos en el FUSS de la entidad, agrupando metas, indicadores y presupuesto y verificando que tanto la programación como ejecución presupuestal, sean coherentes con los informes de ejecución del Sistema de Presupuesto Distrital – PREDIS, para el período correspondiente."/>
    <s v="208-PLA-Pr-01 FORM, REFORM Y-O ACTUA A PROYECTOS DE INVERSIÓN V6_x000a__x000a_Ruta: \\10.216.160.201\calidad\1. PROCESO DE GESTIÓN ESTRATÉGICA\PROCEDIMIENTOS\208-PLA-Pr-01 FORM, SEGUI. PROYECTOS DE INVERSIÓN"/>
    <n v="1"/>
    <s v="Se realizó la actividad pogramada"/>
    <s v="CUMPLIMIENTO"/>
  </r>
  <r>
    <x v="0"/>
    <s v="Ninguno"/>
    <s v="Jefe Oficina Asesora de Planeación "/>
    <s v="Oficina Asesora de Planeación"/>
    <s v="Documentación desactualizada en el Sistema Integrado de Gestión "/>
    <s v="Los documentos (procedimientos ,manuales y formatos) que se encuentran fuera de vigencia o desactualizados y que se siguen utilizando en la entidad"/>
    <s v="Otro"/>
    <s v="Falta de revisión, de la documentación que compone el SIG, por parte de los dueños de procesos. - Fallas humanas, de quien crea, modifica o elimina los documentos del SIG "/>
    <s v="Utilización de documentación del Sistema Integrado de Gestión, sin la debida actualización. - Reprocesos de información "/>
    <s v="Moderado"/>
    <s v="Posible"/>
    <s v="Alto"/>
    <s v="Se realizó evaluación a los controles asociados a los riesgos en términos relacionados con documentación, soportes, responsables, frecuencia y efectividad, evidenciándose una efectividad del 35%"/>
    <s v="Alto"/>
    <s v="Para dar un manejo adecuado a este riesgo se plantea Prevenirlo, mediante el desarrollo de una acción consistente en: Solicitar a los dueños de Proceso la revisión de la documentación, para validar su pertinencia. Se espera que esta acción finalice el 31/12/2018"/>
    <s v="Memorando con la solicitud de revisión de los Documentos del SIG. _x000a__x000a_Atender los requerimientos de cada área, para actualizar la información en la carpeta de calidad. "/>
    <s v="Oficina Asesora de Planeación_x000a_Equipo SIG "/>
    <d v="2018-03-01T00:00:00"/>
    <d v="2018-12-31T00:00:00"/>
    <n v="0.66"/>
    <s v="Se generó memorando con número de radicado - 2018IE9741 DOCUMENTACION DEL SISTEMA INTEGRADO DE GESTIÓN -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_x000a__x000a_Cada vez que se crea, modifica o elimina un documento, se valida la información frente al Listado Maestro de Documentos, para garantizar la coherencia de lo solicitado - publicado vs lo incluido. _x000a__x000a_Los archivos de la Carpeta de Calidad, son administrados por la Oficina Asesora de Planeación, pero el contenido (revisión, creación, modificación, eliminación, entre otros) es responsabilidad de cada dueño de proceso – enlace, por lo cual, se solicitó allegar a la Oficina Asesora de Planeación, mediante memorando, los requerimientos, de forma tal que se logre tener toda la documentación del SIG, correctamente estructurada, para la vigencia. _x000a_"/>
    <s v="Se realizó memorando con número de radicado - 2018IE9741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_x000a__x000a_Cada vez que se crea, modifica o elimina un documento, se valida la información frente al Listado Maestro de Documentos, para garantizar la coherencia de lo solicitado - publicado vs lo incluido. Se debe continuar con la actualización de los documentos de cada proceso._x000a__x000a_Revisado el listado maestro de documentos se evidencia que hay 906 documentos activos de los cuales 310 tienen fecha de vigencia 2015 o años anteriores. Es importante garantizar la idoneidad del documento por lo tanto  no es claro como se garantiza que estos documentos siguen siendo pertinentes para el proceso después de 3 años, Se recomienda establecer y documentar una periodicidad de los documentos por parte de los lideres de proceso."/>
    <s v="Memorando 2018IE9741 DOCUMENTACION DEL SISTEMA INTEGRADO DE GESTIÓN_x000a__x000a_Listado Maestro de documentos"/>
    <n v="1"/>
    <s v="Se realizó la actividad pogramada"/>
    <s v="CUMPLIMIENTO"/>
  </r>
  <r>
    <x v="0"/>
    <s v="Procedimiento para el manejo de residuos solidos"/>
    <s v="Jefe Oficina Asesora de Planeación "/>
    <s v="Oficina Asesora de Planeación"/>
    <s v="Aparición de vectores en la entidad"/>
    <s v="Almacenamiento y manipulación inadecuada de residuos solidos generados en la entidad puede causar la aparición de vectores"/>
    <s v="Otro"/>
    <s v="Los(as) funcionarios(as) de la entidad generalmente no realizan una buena segregación de residuos"/>
    <s v="Enfermedades asociadas con vectores"/>
    <s v="Menor"/>
    <s v="Posible"/>
    <s v="Medio"/>
    <s v="Se realizó evaluación a los controles asociados a los riesgos en términos relacionados con documentación, soportes, responsables, frecuencia y efectividad, evidenciándose una efectividad del 70%"/>
    <s v="Bajo"/>
    <s v="Para dar un manejo adecuado a este riesgo se plantea Prevenirlo, mediante el desarrollo de una acción consistente en: Programar y desarrollar actividades de capacitación  para el buen uso de sistemas de separación y  disposición de residuos generados en la entidad.   El responsable de ejecutar es el/la Contrato  de 2018 y se espera que esta acción finalice el 31/10/2018"/>
    <s v="Una capacitación semestral en el buen uso de sistemas de separación y  disposición de residuos generados en la entidad (2 para la vigencia 2018).  "/>
    <s v="Gestor Ambiental o Referente Ambiental / Oficina Asesora de Planeación"/>
    <d v="2018-03-01T00:00:00"/>
    <d v="2018-10-31T00:00:00"/>
    <n v="0.5"/>
    <s v="De acuerdo a la descripción de la acción, durante el primer semestre de 2018 se realizaron diversas actividades para prevenir este riesgo. Se realizaron actividades de sensibilización asociadas con clasificación y separación de residuos dentro de las instalaciones de la entidad. Inspecciones de puntos ecológicos y sitio de acopio de residuos sólidos. Almacenamiento y entrega de los residuos sólidos aprovechables. Almacenamiento y   disposición adecuada de residuos peligrosos. Sensibilizaciones, el almacenamiento y   disposición adecuada de residuos de plástico y cartón. Almacenamiento y   disposición adecuada de residuos eléctricos y electrónicos. Almacenamiento y   disposición adecuada de residuos especiales. Se actualizó además el procedimiento de gestión integral de residuos sólidos y se creó el procedimiento de gestión de residuos tecnológicos. "/>
    <s v="Se realizó la actualización del  procedimiento de gestión integral de residuos sólidos y se creó el procedimiento de gestión de residuos tecnológico, se realizaron diversas sensibilizaciones al personal en temas de:_x000a__x000a_1.sensibilización asociadas con clasificación y separación de residuos dentro de las instalaciones de la entidad_x000a_2.Almacenamiento y entrega de los residuos sólidos aprovechables_x000a_3.Almacenamiento y   disposición adecuada de residuos peligrosos_x000a_4.almacenamiento y   disposición adecuada de residuos de plástico y cartón._x000a_5.Almacenamiento y   disposición adecuada de residuos eléctricos y electrónicos._x000a_6.Almacenamiento y   disposición adecuada de residuos especiales_x000a_7, Realización de semana ambiental_x000a_"/>
    <s v="PROCEDIMIENTO PARA EL MANEJO DE_x000a_RESIDUOS SÓLIDOS 208-PLA-Pr-11_x000a__x000a_GESTIÓN DE RESIDUOS TECNOLÓGICOS 208-PLA-Pr-26_x000a__x000a_Actas de sensibilizaciones a personal y actas de semana ambiental _x000a__x000a_Ruta: \\10.216.160.201\calidad\30. PRESENTACIONES E INFORMES\SISTEMA INTEGRADO DE GESTIÓN\2018\GESTION AMBIENTAL"/>
    <n v="1"/>
    <s v="Se actualizaron documentos y se realizaron sensibilizaciones al personal"/>
    <s v="CUMPLIMIENTO"/>
  </r>
  <r>
    <x v="0"/>
    <s v="Formulación, reformulación y/o actualización y seguimiento a los proyectos de inversión_x000a_Formulación y seguimiento de indicadores"/>
    <s v="Jefe Oficina Asesora de Planeación "/>
    <s v="Oficina Asesora de Planeación"/>
    <s v="Presentación de información y/o datos falsos"/>
    <s v="Presentación de información y/o datos falsos ante quien lo solicite (entidades externas, organismos de control y la ciudadanía), para favorecer intereses particulares"/>
    <s v="Corrupción "/>
    <s v="Intereses en presentar informes de buena gestión habiendo realizado una mala gestión - Entrega tardía de la información por parte de los gerentes de proyectos - Desorden en el suministro y consolidación de la información"/>
    <s v="Hallazgos de la Contraloría que pueden acarrear sanciones disciplinarias, fiscales y penales - Publicación de información errónea - Pérdida de credibilidad y confianza en la información de la entidad "/>
    <s v="Catastrófico"/>
    <s v="Improbable"/>
    <s v="Alta"/>
    <s v="Se realizó evaluación a los controles asociados a los riesgos en términos relacionados con documentación, soportes, responsables, frecuencia y efectividad, evidenciándose una efectividad del 70%"/>
    <s v="Moderada"/>
    <s v="Para dar un manejo adecuado a este riesgo se plantea Prevenirlo, mediante el desarrollo de una acción consistente en: Realizar Sensibilizaciones con el fin de crear conciencia, sobre la importancia de los aspectos éticos, en el manejo de la información. El responsable de ejecutar la actividad es la Oficina Asesora de Planeación, se espera que esta acción finalice el 31/12/2018"/>
    <s v="Sensibilización semestral sobre aspectos éticos en el manejo de la información (dos (2) para la vigencia 2018)"/>
    <s v="Oficina Asesora de Planeación_x000a__x000a_Oficina de Tecnología de la información y las Comunicaciones "/>
    <d v="2018-03-01T00:00:00"/>
    <d v="2018-12-31T00:00:00"/>
    <n v="0.7"/>
    <s v="Durante la semana de Transparencia, se realizó Sensibilización sobre el derecho de Acceso a la Información Pública - datos Abiertos, con el fin de crear conciencia, sobre la importancia de los aspectos éticos, en el manejo de la información. _x000a_"/>
    <s v="Se realizó Sensibilización sobre el derecho de Acceso a la Información Pública - datos Abiertos, en la semana de la transparencia con el fin de crear conciencia, sobre la importancia de los aspectos éticos, en el manejo de la información., la cual se realizó el día 23/08/2018._x000a__x000a__x000a_Se realizó Taller sobre las acciones a tomar por parte de la CVP teniendo en cuenta el resultado Indice de Transparencia de Bogotá, la cual se realizó el 27/09/2018."/>
    <s v="Actas de sensibilización._x000a__x000a_\\10.216.160.201\calidad\30. PRESENTACIONES E INFORMES\SISTEMA INTEGRADO DE GESTIÓN\2018\SEMANA LUCHA ANTICORRUPCIÓN\DIA 5 - DATOS ABIERTOS_x000a__x000a_\\10.216.160.201\calidad\30. PRESENTACIONES E INFORMES\SISTEMA INTEGRADO DE GESTIÓN\2018\TALLER ACCIONES - RESULTADOS ITB"/>
    <n v="0.5"/>
    <s v="Se una  realizo sensibilización, se debe realizar otra adentro de la vigencia para cumplir con, lo programado"/>
    <s v="INCUMPLIMIENTO"/>
  </r>
  <r>
    <x v="1"/>
    <s v="Administración y  Gestión de Contenidos en Web e Intranet"/>
    <s v="Jefe Oficina Asesora de Comunicaciones "/>
    <s v="Oficina Asesora de Comunicaciones "/>
    <s v="Vulnerabilidad a ataques en las páginas web e intranet de la entidad"/>
    <s v="En la era de la información, los ataque informáticos constituyen una amenaza grande para las entidades toda vez que con ellos se intenta tomar el control, desestabilizar, dañar, modificar información de los canales de comunicación (página web, intranet) y sistemas de información."/>
    <s v="Tecnológico"/>
    <s v="Desactualización de versiones y parches de seguridad de los diferentes componentes de la página web - Debilidades en la Gestión de usuarios y contraseñas a nivel de aplicación(es) y base de datos - Huecos  de Seguridad de la aplicación(es) - Hay causas relacionadas con el proceso de tecnología:_x000a_1.Desactualizacion de certificados._x000a_2.Desactualización de parches en el sistema operativo_x000a_3.Debilidades en la configuración de apache."/>
    <s v="La integridad de la información publicada puede verse afectada ante los grupos de interés y la indisponibilidad en el servicio. - Se afecta el derecho al acceso a la información Pública. - Se afecta el derecho de la ciudadanía a solicitar Peticiones, Preguntas, Quejas y Reclamos a través del sistema PQRS - Se afecta el acceso a la información de la ciudadanía y beneficiarios sobre trámites y servicios de la entidad "/>
    <s v="Moderado"/>
    <s v="Posible"/>
    <s v="Alto"/>
    <s v="Se realizó evaluación a los controles asociados a los riesgos en términos relacionados con documentación, soportes, responsables, frecuencia y efectividad, evidenciándose una efectividad del 85%"/>
    <s v="Bajo"/>
    <s v="Para dar un manejo adecuado a este riesgo se plantea Prevenirlo, mediante el desarrollo de una acción consistente en: Realizar la actualización del sitio web, tan pronto como estén disponibles los nuevos plugin o versiones  de CMSs. (Desde mayo - diciembre30, 2018)_x000a_Evidencia: Cuadro de Seguimiento mensual_x000a_Diseñar un protocolo de Recuperación ajustado a la página web de la entidad. _x000a_Realizar un protocolo de contingencia de COMUNICACIONES EXTERNAS con el apoyo de Servicio al Ciudadano para establecer respaldos para PQRS.  El responsable de ejecutar es el/la Web Master (Contrato No. Xx/2018) y se espera que esta acción finalice el 31/12/2018"/>
    <s v="Un (1) Sitio web de la CVP actualizado con un Cuadro de seguimiento mensual implementado que monitorea la ejecución de Backup's y otras prevenciones _x000a_Un (1)  protocolo de Recuperación documentado, aprobado, publicado y socializado._x000a_Un (1) protocolo de contingencia de comunicaciones externas documentado, aprobado, publicado y socializado.                       "/>
    <s v="Jefe Oficina Asesora de Comunicaciones "/>
    <d v="2018-05-02T00:00:00"/>
    <d v="2018-12-31T00:00:00"/>
    <s v="Número de actividades programadas /Número de actividades realizadas "/>
    <s v=" 1. Se adjunta evidencia correspondiente al informe de las acciones que se han tomado con el fin de mantener el portal actualizado. _x000a__x000a_2. Se relaciona  la ruta en la cual se encuentran todas las copias de seguridad que yo realizó semanal y reporto en mi informe mensual es la siguiente: serv-cv11/comunicaciones/2018/Gestión Página Web -24/Backup´s en su Core, módulos y temas gráficos.                                             _x000a__x000a_3. Se adjunta el protocolo de recuperación del portal en caso tal de sufrir un ataque              "/>
    <s v="Se cuenta con sitio web acualizado al cual se le realiza Backups mensuales los cuales estan registrados en la siguiente ruta: _x000a_\\10.216.160.201\comunicaciones\2018\053 - Gestión Página Web\Backup´s._x000a__x000a_Adicionalmente se realizan informes del estado de la pagina web de manera mensual los cuales se encuentran registrados en la siguiente ruta:_x000a_\\10.216.160.201\comunicaciones\2018\053 - Gestión Página Web\Informes\Informes de Estado_x000a_                                   _x000a_ Se evidencia documento &quot;Procedimiento de recuperación para portales con Govimentum/Drupal comprometidos.&quot;, el cual no se encuentra publicado en calidad, ni se encuentra adoptado como documento externo segun el listado maestro de documentos publicado en la siguiente ruta: _x000a_\\10.216.160.201\calidad_x000a__x000a_Se evidencia el envio de memorando 2018IE11346 a la oficina asesora de planeación en el cual se solicita el apoyo de  los procesos de servicio al ciudadano y Gestión TIC para la elaboración de los protocolos, el cual no ha tenido respuesta._x000a__x000a_Se recomienda establecer mesa de trabajo con los involucrados para definir como se va a  realizar la elaboración de los documentos y asi cumplir con la actividad programada.           "/>
    <s v="Backups_x000a_\\10.216.160.201\comunicaciones\2018\053 - Gestión Página Web\Backup´s._x000a__x000a_Procedimiento_x000a_208-COM-Pr-03 ADMINISTRACIÓN  Y GESTIÓN DE CONTENIDOS EN WEB E INTRANET_x000a__x000a_Informes del estado de la pagina web_x000a_\\10.216.160.201\comunicaciones\2018\053 - Gestión Página Web\Informes\Informes de Estado                 "/>
    <n v="0.25"/>
    <s v="Aunque se realiza los backups de acuerdo a los tiempos establecidos en la acción no se _x000a_evidencia Cuadro de seguimiento mensual el cual es el producto solicitado_x000a__x000a_Falta por aprobar, publicar y socializar los protocolos de: Protocolo de Recuperación _x000a_Protocolo de contingencia de comunicaciones externas."/>
    <s v="INCUMPLIMIENTO"/>
  </r>
  <r>
    <x v="1"/>
    <s v="Administración y Gestión de Contenidos en Web e Intranet. Y Gestión de Redes Sociales "/>
    <s v="Jefe Oficina Asesora de Comunicaciones "/>
    <s v="Oficina Asesora de Comunicaciones "/>
    <s v="Bajos niveles de interacción con el ciudadano en la comunicación digital, plasmada en página web y redes sociales "/>
    <s v="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
    <s v="Estratégico"/>
    <s v="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ía no se interesa por hacer control social en medios digitales "/>
    <s v="Bajos niveles de visitas en la página web y en redes sociales. - Desconocimiento ciudadano sobre canales de comunicación digital de acceso gratuito  - Se cuenta con información unidireccional, que no aprovecha las herramientas para crear interacción, participación, diálogo de doble vía con la ciudadanía - Bajos niveles de control socia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
    <s v="Un (1) documento que contenga las estrategias de contenido y divulgación de la página web con su respectiva evaluación semestral (2 al año)._x000a_Un (1) Plan de acción de Usabilidad acorde con los lineamientos de Gobierno en Línea."/>
    <s v="Jefe Oficina Asesora de Comunicaciones "/>
    <d v="2018-05-02T00:00:00"/>
    <d v="2018-12-01T00:00:00"/>
    <s v="Número de actividades programadas /Número de actividades realizadas "/>
    <s v="1. Se formuló estrategia de contenido para redes sociales que incluye un manejo conversacional, con infografías, videos accesibles con subtítulos, y llamado a la acción.   Se implementaron algunos de las acciones en Facebook y twitter.                     _x000a_2. Se realizó la primera evaluación a  través de encuestas On line para Facebook y para la página web con el informe de resultados y Google Analytics.                  _x000a_                                                                                                                               "/>
    <s v="Se formuló el Plan de Accion Comunicación Externa en el cual se incluyo el &quot;COMPONENTE DIVULGACIÓN POR PAGINA WEB  CVP&quot; el cual se encuentra publicado en la siguiente ruta: _x000a_\\10.216.160.201\comunicaciones\2018\1130.036.8 - GestiónPlaneación y Corp\FUSS - Dir Gestión Corporativa CID\03 Marzo\COMUNICACIÓN EXTERNA_x000a__x000a_Igualmente se realizan seguimientos mensuales Plan de Accion Comunicación Externa, los cuales se encuentran en la siguiente ruta:_x000a_\\10.216.160.201\comunicaciones\2018\1130.036.8 - GestiónPlaneación y Corp\FUSS - Dir Gestión Corporativa CID_x000a__x000a_Se cuenta con un documento de Estrategia de Contenido y Divulgación y evaluación, el cual se encuentra en la siguiente ruta:_x000a_\\10.216.160.201\comunicaciones\2018\1130.036.8 - GestiónPlaneación y Corp\Evidencias PAAC Control Interno\3 Corte PAAC - OAC\Mapa de Riesgos\Interacción\Redes Sociales_x000a__x000a_Se evidencia documento &quot;Evidencia Acciones Usabilidad&quot;, el cual contiene las acciones realizadas en usabilidad mediante los criterios solicitados por Gobirno en Linea, el cual se encuentra en la siguiente ruta:_x000a_\\10.216.160.201\comunicaciones\2018\053 - Gestión Página Web\Informes\Accesibilidad y Usabilidad_x000a__x000a_Pero no se evidencia la formulación del Plan de acción de Usabilidad acorde con los lineamientos de Gobierno en Línea._x000a__x000a_Se recomienda trabajar en el  Plan de acción de Usabilidad acorde con los lineamientos de Gobierno en Línea."/>
    <s v="Plan de Accion Comunicación Externa _x000a_\\10.216.160.201\comunicaciones\2018\1130.036.8 - GestiónPlaneación y Corp\FUSS - Dir Gestión Corporativa CID\03 Marzo\COMUNICACIÓN EXTERNA_x000a__x000a_Seguimientos mensuales Plan de Accion Comunicación Externa._x000a_\\10.216.160.201\comunicaciones\2018\1130.036.8 - GestiónPlaneación y Corp\FUSS - Dir Gestión Corporativa CID_x000a__x000a_Documento de Estrategia de Contenido y Divulgación y evaluación:_x000a_\\10.216.160.201\comunicaciones\2018\1130.036.8 - GestiónPlaneación y Corp\Evidencias PAAC Control Interno\3 Corte PAAC - OAC\Mapa de Riesgos\Interacción\Redes Sociales_x000a__x000a_Infografías, videos publicaciones en Facebook y twitter_x000a__x000a_Documento &quot;Evidencia Acciones Usabilidad&quot;_x000a_\\10.216.160.201\comunicaciones\2018\053 - Gestión Página Web\Informes\Accesibilidad y Usabilidad_x000a_"/>
    <n v="0.75"/>
    <s v="Falta realizar Plan de acción de Usabilidad acorde con los lineamientos de Gobierno en Línea, el cual contenga acciones a realizar, fechas de ejecución y responsable."/>
    <s v="CUMPLIMIENTO PARCIAL"/>
  </r>
  <r>
    <x v="1"/>
    <s v="Administración y Gestión de Contenidos en Web e Intranet. Y Gestión de Redes Sociales "/>
    <s v="Jefe Oficina Asesora de Comunicaciones "/>
    <s v="Oficina Asesora de Comunicaciones "/>
    <s v="Opacidad en la divulgación de la información pública "/>
    <s v="Este riesgo está asociado a la baja capacidad para generar y entregar información pública. Se tiene en cuenta este riesgo y acceso a la información pública como ámbito central de la gestión pública de una entidad."/>
    <s v="Corrupción"/>
    <s v="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
    <s v="Desinformación sobre el cumplimiento de la Ley estatutaria de Transparencia y Acceso a la Información Pública  - Condiciones institucionales bajas y falta de autocontrol en el cumplimiento de la divulgación de la información pública  - Se afecta el derecho de la ciudadanía a solicitar Peticiones, Preguntas, Quejas y Reclamos a través del sistema PQRS y al acceso a la información pública  - Se afecta el acceso a la información de la ciudadanía y beneficiarios sobre trámites y servicios de la entidad, bajos niveles de control social."/>
    <s v="Mayor"/>
    <s v="Probable"/>
    <s v="Alta"/>
    <s v="Se realizó evaluación a los controles asociados a los riesgos en términos relacionados con documentación, soportes, responsables, frecuencia y efectividad, evidenciándose una efectividad del 70%"/>
    <s v="Alta"/>
    <s v="Para dar un manejo adecuado a este riesgo se plantea mitigarlo mediante el desarrollo de una acción que consiste en Plan de Acción de sensibilizaciones sobre Ley 1712/14 a funcionarios y ciudadanos. Plan de Acción de Sensibilizaciones y de acciones de actualización al Botón de Transparencia en el marco de la Ley 1712 /14 en ejecución. "/>
    <s v="1. Plan de Acción de Sensibilizaciones y de acciones de actualización y de control en los responsables de producir la información relacionada con el  Botón de Transparencia en el marco de la Ley 1712 /14 en ejecución.                                                                            "/>
    <s v="Jefe Oficina Asesora de Comunicaciones "/>
    <d v="2018-05-02T00:00:00"/>
    <d v="2018-12-01T00:00:00"/>
    <s v="Número de actividades programadas /Número de actividades realizadas "/>
    <s v="1. Se cuenta con un plan de acción de sensibilización de la Ley de Transparencia y acciones de actualización y de control desde mayo a agosto. "/>
    <s v="Se evidencia Plan de Acción Transparencia el cual contiene acciones de seibilización y se encuentra en la siguiente ruta:_x000a_\\10.216.160.201\comunicaciones\2018\1130.036.8 - GestiónPlaneación y Corp\FUSS - Dir Gestión Corporativa CID\03 Marzo\TRANSPARENCIA_x000a__x000a_Adicionalmente se realizan seguimientos mensuales al Plan de Acción Transparencia los cuales cuenta con evuidencias de ejecución en la siguiente ruta: _x000a_\\10.216.160.201\comunicaciones\2018\1130.036.8 - GestiónPlaneación y Corp\FUSS - Dir Gestión Corporativa CID_x000a__x000a_Se evidencia Matriz de chequeo de cumplimiento del Botón de transparencia de la CVP. A corte 5 de Dic de 2018 en la siguiente ruta:_x000a_\\10.216.160.201\comunicaciones\2018\1130.036.8 - GestiónPlaneación y Corp\Evidencias PAAC Control Interno\3 Corte PAAC - OAC\Mapa de Riesgos\Acceso Info\Matriz Ley 1712"/>
    <s v="\\10.216.160.201\comunicaciones\2018\1130.036.8 - GestiónPlaneación y Corp\FUSS - Dir Gestión Corporativa CID\03 Marzo\TRANSPARENCIA_x000a__x000a_\\10.216.160.201\comunicaciones\2018\1130.036.8 - GestiónPlaneación y Corp\FUSS - Dir Gestión Corporativa CID_x000a__x000a_\\10.216.160.201\comunicaciones\2018\1130.036.8 - GestiónPlaneación y Corp\Evidencias PAAC Control Interno\3 Corte PAAC - OAC\Mapa de Riesgos\Acceso Info\Matriz Ley 1712_x000a__x000a__x000a__x000a_"/>
    <n v="1"/>
    <s v="Se realizó la acción programada"/>
    <s v="CUMPLIMIENTO"/>
  </r>
  <r>
    <x v="2"/>
    <s v="Compilación y Actualización de Conceptos Jurídicos de la CVP"/>
    <s v="Director Jurídico "/>
    <s v="Dirección Jurídica"/>
    <s v="Falta de unificación de criterios en torno a los diferentes temas consultados en las áreas misionales por cambios normativos"/>
    <s v="Dados los cambios normativos que se presentan con alguna regularidad se corre el riesgo de que algunos conceptos emitidos por esta Dirección pierdan vigencia generando una falta de unidad de criterios.                                      _x000a_"/>
    <s v="Operacional"/>
    <s v="Vacíos normativos que generen incertidumbre._x000a_Cambios normativos no identificados_x000a_Manejo inadecuado de la información publicada en la carpeta de conceptos de calidad_x000a_Falta de claridad en la solicitud por parte de la dependencia que realiza la consulta"/>
    <s v="No claridad en la aplicación de la norma_x000a_Incumplimiento de la norma_x000a_Diversidad de criterio_x000a_Respuesta que no satisface las necesidades de la dependencia solicitante"/>
    <s v="Menor"/>
    <s v="Posible"/>
    <s v="Medi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
    <s v="Base  de datos que contenga los conceptos ya emitidos por la Dirección Jurídica, en la cual se evidencia: Temática, fecha de emisión, vigencia y área solicitante entre otros, que nos permita tener una herramienta de fácil uso y evitar la duplicidad de conceptos."/>
    <s v=" Abogada Contratista - Dirección Jurídica"/>
    <n v="43223"/>
    <n v="43465"/>
    <n v="0.51"/>
    <s v="Del total de Conceptos emitidos por parte de la Dirección Jurídica, 41 a partir del año 2016, el 50% de los mismos es decir 21, han sido revisados por parte de la Abogada Contratista de esta Dirección."/>
    <s v="Se cuenta con matriz conceptos, la cual registra para cada concepto la siguiente información: Item, fecha de ingreso, radicado de ingreso, area solicitante, tema solicitado, abogado a cargo, radicado de salida, fecha de salida. Se reportan un total de 50 conceptos en el periodo comprendido entre el 1 de enero de 2016 a 31 de diciembre de 2018. Adicionalmente, no se encuentra duplicidad en los conceptos emitidos. La anterior matriz se encuentra disponible y a cargo de la profesional Yamile Castiblanco V, de la Dirección Jurídica, no se reporta en una carpeta compartida para evitar su manipulación. Se recomienda normalizar la matriz para que el formato repose en la carpeta de calidad de la entidad."/>
    <s v="La anterior matriz se encuentra disponible y a cargo de la profesional Yamile Castiblanco V, de la Dirección Jurídica, no se reporta en una carpeta compartida para evitar su manipulación."/>
    <n v="1"/>
    <s v="Se cumple con el producto establecido"/>
    <s v="CUMPLIMIENTO"/>
  </r>
  <r>
    <x v="2"/>
    <s v="Seguimiento a Procesos Judiciales"/>
    <s v="Director Jurídico "/>
    <s v="Dirección Jurídica"/>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Inadecuado proceso de selección_x000a_Contratación del personal sin tener en cuenta los perfiles._x000a_Modificación de los perfiles definidos en los estudios previos atendiendo la especialidad de los procesos judiciales en cabeza de la CVP (DEMANDANTE O DEMANDADA), atendiendo intereses particulares._x000a_Premura en el proceso de contratación, dados los tiempos definidos para el mismo."/>
    <s v="Personal que incumple los requerimientos y necesidades del proceso_x000a_Personal con poco compromiso con la entidad y sus objetivos._x000a_Dificultades para asumir sus tareas por no contar con perfil adecuado._x000a_Contratar personal que no se adapte fácilmente a las dinámicas de la Entidad."/>
    <s v="Catastrófico"/>
    <s v="Excepcional"/>
    <s v="Moderad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
    <s v="Matriz en la cual se pueda evidenciar los Procesos Judiciales que se encuentren activos, por apoderado , y que reflejen la gestión que han tenido dichos procesos"/>
    <s v="Técnico Contratista Dirección Jurídica"/>
    <n v="43223"/>
    <n v="43465"/>
    <n v="1"/>
    <s v="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
    <s v="Se cuenta con matriz seguimiento procesos judiciales, la cual registra para cada proceso la siguiente información: Item, proceso, tipo de proceso, despacho inicial, despacho segunda instancia, parte demandante, identificación del demandante, parte demandada, fecha notificación CVP. fecha notificación a apoderado, pretensiones, hechos, hecho generador del litigio, localidad/barrio, cuantía de la pretensión, etapa procesal, última actuación, fecha última actuación, estado actual,  fecha fallo primera instancia, sentido de fallo, fallo de segunda instancia, sentido de fallo, recurso extraordinario, dependencia a cargo, abogado a cargo, notas y solicitud pendientes. _x000a__x000a_Se reportan un total de 177 procesos de los cuales se registran 110 activos y 67 terminados a 31 de diciembre de 2018. La anterior matriz se encuentra disponible y a cargo del técnico de la Dirección Jurídica Walter Rincon Quintero, no se reporta en una carpeta compartida para evitar su manipulación. Se recomienda normalizar la matriz para que el formato repose en la carpeta de calidad de la entidad."/>
    <s v="La anterior matriz se encuentra disponible y a cargo del técnico de la Dirección Jurídica Walter Rincon Quintero, no se reporta en una carpeta compartida para evitar su manipulación."/>
    <n v="1"/>
    <s v="Se cumple con el producto establecido"/>
    <s v="CUMPLIMIENTO"/>
  </r>
  <r>
    <x v="3"/>
    <s v="Reubicación Definitiva"/>
    <s v="Director de Reasentamientos Humanos"/>
    <s v="Dirección de Reasentamientos Humanos"/>
    <s v="Retraso en el proceso de reubicación definitiva"/>
    <s v="El proceso de reubicación definitiva depende del cumplimiento de diferentes etapas en el proceso que son sensibles al cumplimiento "/>
    <s v="Operacional"/>
    <s v="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
    <s v="Incumplimiento de las metas fijadas en el Plan de Desarrollo Distrital. - Encarecimiento del proceso de reasentamiento al tener más tiempo a las familias en relocalización transitoria"/>
    <s v="Moderado"/>
    <s v="Posible"/>
    <s v="Alto"/>
    <s v="Se realizó evaluación a los controles asociados a los riesgos en términos relacionados con documentación, soportes, responsables, frecuencia y efectividad, evidenciándose una efectividad del 100%"/>
    <s v="Bajo"/>
    <s v="Para dar un manejo adecuado a este riesgo se plantea Mitigarlo, mediante el desarrollo de una acción consistente en: Incluir en el procedimiento de selección de vivienda los recorridos inmobiliarios mostrando la oferta y reportando el número de familias con selección de viviendas. El responsable de ejecutar es el/la Director Técnico de Reasentamientos y se espera que esta acción finalice el 31/12/2018"/>
    <s v="Procedimiento Actualizado selección de vivienda actualizado, aprobado y publicado en el que se incluya la actividad relacionada con la realización de un recorrido semanal."/>
    <s v="Director Técnico de Reasentamientos"/>
    <d v="2018-05-03T00:00:00"/>
    <d v="2018-12-31T00:00:00"/>
    <n v="0.66"/>
    <s v="Se reporta las familias con selección de vivienda en el FUSS. _x000a_Recorridos Inmobiliarios._x000a_Para el mes de noviembre se modificará el procedimiento."/>
    <s v="Se actualizó Procedimiento de Selección de Vivienda (208-REAS-Pr-08) con versión 3, vigente desde el 29 de octubre de 2018, este se encuentra publicado en la carpeta de calidad de la entidad en la siguiente ruta: \\10.216.160.201\calidad\4. PROCESO REASENTAMIENTOS HUMANOS\PROCEDIMIENTOS\208-REAS-Pr-08 SELECCION DE VIVIENDA_x000a__x000a_Cabe resaltar que en la actividad número 3 (Vivienda Nueva) se establece que: &quot; Invitar a las familias, vía telefónica, a los recorridos inmobiliarios, con el objetivo de ofrecer los proyectos disponibles, atendiendo inquietudes técnicas&quot; adicionalmente se establece que &quot;el recorrido inmoniliario se hará los jueves&quot; en virtud de lo anterior se evidencia el cumplimiento del objetivo de la modificación del procedimiento."/>
    <s v=" Procedimiento de Selección de Vivienda (208-REAS-Pr-08) con versión 3, vigente desde el 29 de octubre de 2018, este se encuentra publicado en la carpeta de calidad de la entidad en la siguiente ruta: \\10.216.160.201\calidad\4. PROCESO REASENTAMIENTOS HUMANOS\PROCEDIMIENTOS\208-REAS-Pr-08 SELECCION DE VIVIENDA"/>
    <n v="1"/>
    <s v="Se cumplio con la actualización del Procedimiento."/>
    <s v="CUMPLIMIENTO"/>
  </r>
  <r>
    <x v="3"/>
    <s v="Relocalización Transitoria"/>
    <s v="Director de Reasentamientos Humanos"/>
    <s v="Dirección de Reasentamientos Humanos"/>
    <s v="Retrasos en los pagos de ayuda de Relocalización Transitoria"/>
    <s v="Dentro del proceso de reasentamientos las familias beneficiarias pueden acceder al programa de relocalización transitoria, el cual consiste en el pago de un arriendo temporal, mientras se realiza la selección de vivienda para la reubicación definitiva"/>
    <s v="Operacional"/>
    <s v="Retrasos en la proyección de resoluciones y memorandos de pago por concepto de la ayuda temporal de relocalización. - Errores en la expedición del acto administrativo para asignación de ayuda de relocalización. - Inconsistencia de la información aportada por el beneficiario."/>
    <s v="Incumplimiento en el pago de la ayuda temporal. - Reprocesos para aplicar correcciones. - Reproceso frente a la verificación de información de los beneficiarios."/>
    <s v="Menor"/>
    <s v="Posible"/>
    <s v="Medio"/>
    <s v="Se realizó evaluación a los controles asociados a los riesgos en términos relacionados con documentación, soportes, responsables, frecuencia y efectividad, evidenciándose una efectividad del 100%"/>
    <s v="Bajo"/>
    <s v="Para dar un manejo adecuado a este riesgo se plantea Mitigarlo, mediante el desarrollo de una acción consistente en: Generar recordación mediante correos institucionales para afianzar conocimiento del buen uso del procedimiento de relocalización transitoria El responsable de ejecutar es el/la Director Técnico de Reasentamientos y se espera que esta acción finalice el 31/12/2018"/>
    <s v="Un vez al mes se realizará envío del correo para generar recordación (ocho (8) correos al año)"/>
    <s v="Director Técnico de Reasentamientos"/>
    <d v="2018-05-03T00:00:00"/>
    <d v="2018-12-31T00:00:00"/>
    <n v="0.66"/>
    <s v="Se han enviado dos correos (09-07-2018 y 13-08-2018) por parte de Relocalización recordando el procedimiento y su correcta aplicación. "/>
    <s v="De acuerdo a lo plateado en la acción se han enviado los siguientes correos electrónicos de recordación (Procedimiento de relocalización transitoria (208-REAS-Pr-06):_x000a__x000a_9 de julio de 2018_x000a_13 de agosto de 2018_x000a_7 de septiembre de 2018_x000a_30 de octubre de 2018_x000a_13 de noviembre de 2018_x000a_12 de diciembre de 2018_x000a_14 de diciembre de 2018_x000a__x000a_De acuerdo con lo anterior se enviaron 7 correos de los 8 planteados en el resultado esperado."/>
    <s v="Correos electrónicos para afianzar conocimiento del buen uso del procedimiento de relocalización transitoria disponibles en: \\10.216.160.201\reasentamientos\Calidad y Planeación\Matriz de Riesgos 2018 - Plan Anticorrupción\1. MAPA DE RIESGOS\RIESGO 2"/>
    <n v="0.875"/>
    <s v="Se enviaron 7 correos de los 8 planteados en el resultado esperado."/>
    <s v="CUMPLIMIENTO PARCIAL"/>
  </r>
  <r>
    <x v="3"/>
    <s v="Reubicación Definitiva / Adquisición de Predios"/>
    <s v="Director de Reasentamientos Humanos"/>
    <s v="Dirección de Reasentamientos Humanos"/>
    <s v="Doble asignación del Valor Único de reconocimiento o Adquisición Predial a un mismo beneficiario."/>
    <s v="Los beneficiarios tienen dos opciones dentro del proceso:_x000a_Asignación del VUR: Vía decreto 255 del 2013._x000a_Adquisición de Predios: Vía decreto 511 del 2010."/>
    <s v="Operacional"/>
    <s v="Expedientes no actualizados por no enviar a tiempo las resoluciones - Desconocimiento de la norma: Decreto 255 del 2013 y decreto 511 del 2010."/>
    <s v="Asignación doble de los recursos - Mala aplicación de los procedimientos"/>
    <s v="Moderado"/>
    <s v="Posible"/>
    <s v="Alto"/>
    <s v="Se realizó evaluación a los controles asociados a los riesgos en términos relacionados con documentación, soportes, responsables, frecuencia y efectividad, evidenciándose una efectividad del 100%"/>
    <s v="Medio"/>
    <s v="Para dar un manejo adecuado a este riesgo se plantea Prevenirlo, mediante el desarrollo de una acción consistente en: Incluir en el procedimiento la actividad de control &quot;Verificación de que la resolución repose en el expediente con su respectivo registro presupuestal&quot; El responsable de ejecutar es el/la Director Técnico de Reasentamientos y se espera que esta acción finalice el 31/12/2018"/>
    <s v="Procedimiento actualizado y evidencia de que una vez al mes se realizará la verificación de que las resoluciones realizadas durante el mismo periodo se encuentren debidamente archivadas y foliadas en el expediente (ocho 8 para el 2018)"/>
    <s v="Director Técnico de Reasentamientos"/>
    <d v="2018-05-03T00:00:00"/>
    <d v="2018-12-31T00:00:00"/>
    <n v="0.66"/>
    <s v="Para el mes de noviembre se realizará la modificación del Procedimiento de Reubicación Definitiva."/>
    <s v="Se actualizó Procedimiento de Reubicación Definitiva (208-REAS-Pr-05) con versión 6, vigente desde el 11 de diciembre de 2018, este se encuentra publicado en la carpeta de calidad de la entidad en la siguiente ruta: \\10.216.160.201\calidad\4. PROCESO REASENTAMIENTOS HUMANOS\PROCEDIMIENTOS\208-REAS-Pr-05 REUBICACIÓN DEFINITIVA_x000a__x000a_Cabe resaltar que en la actividad número 15 se establece que: &quot; La Resolución VUR debe estar debidamente legalizada y numerada, Contrato de Cesión o Promesa de Compraventa del PAR y Registro Presupuestal debidamente archivados y foliados en el expediente&quot; en virtud de lo anterior se evidencia el cumplimiento del objetivo de la modificación del procedimiento._x000a__x000a_Adicionalmente, se tomo una muestra de 23 expedientes asociados a las siguientes Resoluciones VUR del 2018: 2818, 2820, 2830, 2833, 2831, 2832, 2836, 2835, 2837, 2865, 2866, 2839, 2840, 2838, 3316, 3315, 3340, 3339, 3343, 3341, 3342, 3344 y 3365, de los cuales 21 expedientes fueron suministrados por el Archivo de Reasentamientos y los expedientes de las Resoluciones 2818 y 3316 no pudieron ser verificados porque estaban en custodia de las profesionales Estefania Lizcano y Licet Ardila y no se encontraban en la entidad (se desconoce si tenían contrato vigente). De los 21 expedientes se pudo evidenciar que el asociado a la Resolución 2836 no cuenta con el Registro Presupuestal. En conclusión, la verificación planteada no se está ejecutando."/>
    <s v="Procedimiento de Reubicación Definitiva (208-REAS-Pr-05) con versión 6, vigente desde el 11 de diciembre de 2018, este se encuentra publicado en la carpeta de calidad de la entidad en la siguiente ruta: \\10.216.160.201\calidad\4. PROCESO REASENTAMIENTOS HUMANOS\PROCEDIMIENTOS\208-REAS-Pr-05 REUBICACIÓN DEFINITIVA_x000a__x000a_Resoluciones VUR del 2018 (2818, 2820, 2830, 2833, 2831, 2832, 2836, 2835, 2837, 2865, 2866, 2839, 2840, 2838, 3316, 3315, 3340, 3339, 3343, 3341, 3342, 3344 y 3365) en cuestodia de la Dirección de Reasentamientos."/>
    <n v="0.5"/>
    <s v="Se cumplió con la actualización del Procedimiento, no obstante, la verificación correspondiente no se está realizando de manera efectiva."/>
    <s v="INCUMPLIMIENTO"/>
  </r>
  <r>
    <x v="3"/>
    <s v="Todos los de la Dirección"/>
    <s v="Director de Reasentamientos Humanos"/>
    <s v="Dirección de Reasentamientos Humanos"/>
    <s v="Cobro de dádivas y/o favores para adelantar cualquier etapa del proceso de reasentamientos por parte de personas internas o externas a la CVP."/>
    <s v="Durante el proceso de reasentamientos los servidores públicos pueden ser susceptibles de ofrecimientos indebidos por parte de los usuarios para un beneficio particular"/>
    <s v="Corrupción"/>
    <s v="Desconocimiento de los beneficiarios de la gratuidad de los procesos._x000a__x000a_ - Aprovechamiento de la necesidad de los ciudadanos para beneficio personal."/>
    <s v="Cobro por parte de los servidores públicos - Apropiación indebida de recursos  para favorecer un interés particular"/>
    <s v="Mayor"/>
    <s v="Probable"/>
    <s v="Alta"/>
    <s v="Se realizó evaluación a los controles asociados a los riesgos en términos relacionados con documentación, soportes, responsables, frecuencia y efectividad, evidenciándose una efectividad del 65%"/>
    <s v="Alta"/>
    <s v="Para dar un manejo adecuado a este riesgo se plantea Prevenirlo, mediante el desarrollo de una acción consistente en: Desarrollar jornadas de sensibilización a los servidores públicos frente a los actos de corrupción El responsable de ejecutar es el/la Director Técnico de Reasentamientos y se espera que esta acción finalice el 31/12/2018"/>
    <s v="Realización de una jornada por semestre sobre sensibilización a los servidores públicos de corrupción (2 para 2018)"/>
    <s v="Director Técnico de Reasentamientos"/>
    <d v="2018-05-03T00:00:00"/>
    <d v="2018-12-31T00:00:00"/>
    <n v="0.66"/>
    <s v="Se realizo una capacitación el 3 de mayo sobre el Plan Anticorrupción para los funcionarios y contratistas de la Dirección de Reasentamientos."/>
    <s v="Se realizo una capacitación el 3 de mayo sobre el Plan Anticorrupción para los funcionarios y contratistas de la Dirección de Reasentamientos. _x000a__x000a_La Subdirección Administrativa dio respuesta a la Dirección de Reasentamientos mediante radicado 2018IE13309 relacionada con la capacitación sobre  Anticorrupción, esta capacitación se realizó el 9 de octubre de 2018 en el auditorio de la CVP._x000a__x000a_Se cuenta con listados de asistencia en la ruta: \\10.216.160.201\reasentamientos\Calidad y Planeación\Matriz de Riesgos 2018 - Plan Anticorrupción\1. MAPA DE RIESGOS\RIESGO 4"/>
    <s v="Se cuenta con listados de asistencia en la ruta: \\10.216.160.201\reasentamientos\Calidad y Planeación\Matriz de Riesgos 2018 - Plan Anticorrupción\1. MAPA DE RIESGOS\RIESGO 4"/>
    <n v="1"/>
    <s v="Se cumplió con la realización de las capacitaciones previstas."/>
    <s v="CUMPLIMIENTO"/>
  </r>
  <r>
    <x v="4"/>
    <s v="Estructuración de Proyectos Subsidio Distrital MV"/>
    <s v="Director de Mejoramiento de Vivienda"/>
    <s v="Dirección de Mejoramiento de Vivienda"/>
    <s v="La estructuración de proyectos que incluyan aspirantes que no cumplan los requisitos normativos para la presentación ante la Secretaría Distrital del Hábitat."/>
    <s v="Estructurar proyectos individuales de hogares que no cumplen con los requisitos normativos para ser presentados ante la SDHT para optar por un subsidio distrital de mejoramiento de vivienda en especie."/>
    <s v="Operacional"/>
    <s v="Desconocimiento de los procedimientos y lineamientos normativos para ejecutar los procesos de la dirección. - Carencia de sistemas de información adecuados, para la administración y almacenamiento de datos de los procesos. - Carencia de acceso a sistemas de información externos actualizados."/>
    <s v="Devoluciones de proyectos estructurados por parte de la SDHT - Peticiones por parte de la ciudadanía - Reprocesos por parte de la CVP"/>
    <s v="Menor"/>
    <s v="Improbable"/>
    <s v="Baj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s v="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s v="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s v="Procedimiento Estructuración proyectos subsidio distrital mv 208-MV-Pr-06"/>
    <s v="N/A"/>
    <s v="N/A"/>
    <s v="N/A"/>
  </r>
  <r>
    <x v="4"/>
    <s v="Asistencia técnica para la obtención de licencias de construcción y/o actos de reconocimiento"/>
    <s v="Director de Mejoramiento de Vivienda"/>
    <s v="Dirección de Mejoramiento de Vivienda"/>
    <s v="Adelantar el proceso sobre predios no viables"/>
    <s v="Adelantar el proceso sobre predios que no cumplan los requisitos técnicos y normativos y sean presentados como proyectos ante las curadurías urbanas."/>
    <s v="Operacional"/>
    <s v="Desconocimiento de los procedimientos establecidos por la Dirección. - Carencia de acceso a sistemas de información externos actualizados."/>
    <s v="Desistimientos por parte de las curadurías urbanas por inconsistencias presentadas en el expediente radicado. - Demoras en los tramites de obtención de las licencias para los beneficiarios. - Reprocesos internos"/>
    <s v="Menor"/>
    <s v="Posible"/>
    <s v="Medi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s v="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
    <s v="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
    <s v="Procedimiento Asistencia técnica para la obtención de licencias de construcción y/o actos de reconocimiento mv 208-MV-Pr-05"/>
    <s v="N/A"/>
    <s v="N/A"/>
    <s v="N/A"/>
  </r>
  <r>
    <x v="4"/>
    <s v="Estructuración de Proyectos Subsidio Distrital MV"/>
    <s v="Director de Mejoramiento de Vivienda"/>
    <s v="Dirección de Mejoramiento de Vivienda"/>
    <s v="Incluir predios y/o aspirantes que no cumplan requisitos"/>
    <s v="Incluir dentro de los proyectos estructurados a presentar ante la SDHT hogares que no cumplen con los requisitos normativos."/>
    <s v="Corrupción"/>
    <s v="Intereses de terceros, contratistas y/o funcionarios para incluir hogares que no cumplan los requisitos del proceso."/>
    <s v="Devoluciones de diagnósticos individuales por parte de la SDHT - 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
    <s v="Actas de reunión con el registro de la socialización de la información con los líderes sociales._x000a_ _x000a_Actualización del formato &quot;208-MV-Ft-105 Requisitos y documentación necesarios para los aspirantes al Subsidio Distrital de Mejoramiento de Vivienda en la modalidad habitacional&quot; actualizado con la Inclusión de la información de recordación en el formato."/>
    <s v="Director de Mejoramiento de Vivienda"/>
    <d v="2018-05-01T00:00:00"/>
    <d v="2018-12-31T00:00:00"/>
    <n v="1"/>
    <s v="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_x000a__x000a_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
    <s v="Los días 3 de mayo, 12 de septiembre y 16 de octubre del presente, se realizaron reuniones con los lideres sociales del territorio IIM Centro Alto, Lomas y Usminia respectivamente,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_x000a__x000a_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Se realizó actualización de 208-MV-Ft-105 con fecha 25/05/2018"/>
    <s v="Actas  de socialización_x000a_ruta: \\10.216.160.201\vivienda\CONVENIO 575 DE 2017\EVIDENCIAS_x000a__x000a_208-MV-Ft-105 REQUISITOS DOCUMENTALES PARA LA SOLICITUD DE EST MV_x000a__x000a_\\10.216.160.201\calidad\5. PROCESO MEJORAMIENTO DE VIVIENDA\FORMATOS\FORMATOS - ESTRUCTURACIÓN DE PROYECTOS"/>
    <n v="1"/>
    <s v="Se realizo actividades según lo programado."/>
    <s v="CUMPLIMIENTO"/>
  </r>
  <r>
    <x v="4"/>
    <s v="Asistencia técnica para la obtención de licencias de construcción y/o actos de reconocimiento"/>
    <s v="Director de Mejoramiento de Vivienda"/>
    <s v="Dirección de Mejoramiento de Vivienda"/>
    <s v="Cobro por adelantar el proceso de acompañamiento para la obtención de licencias de construcción y/o actos de reconocimiento."/>
    <s v="Que se realicen cobros por la inclusión, desarrollo y/u obtención de las licencias de construcción y/o actos de reconocimiento por parte de representantes de la de la CVP directamente o a través de intermediarios."/>
    <s v="Corrupción"/>
    <s v="Intereses de terceros, contratistas y/o funcionarios por percibir recursos escudados en el servicio gratuito que presta la entidad"/>
    <s v="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
    <s v="Un (1) Oficio de información de vinculación al proceso de mejoramiento de Vivienda que incluya información recordatoria sobre el &quot;no cobro&quot; del proceso, ni la entrega de dineros a funcionarios, contratistas o  intermediarios._x000a__x000a_Un (1) Formato “208-MV-Ft-132 Compromisos adquiridos para el proceso de asistencia técnica para la obtención de licencias de construcción y/o actos de reconocimiento” actualizado, aprobado, publicado y socializado. "/>
    <s v="Director de Mejoramiento de Vivienda"/>
    <d v="2018-05-01T00:00:00"/>
    <d v="2018-12-31T00:00:00"/>
    <n v="0.5"/>
    <s v="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_x000a__x000a_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
    <s v="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 de los 52 procesos nuevos ninguno ha surtido el proceso completo de viabilización.La lista final de predios viables para vinculación efectiva al proceso se tendrá lista entre los meses de diciembre 2018 y enero 2019, por lo cual para este momento se enviará el oficio en mención._x000a__x000a_Se recomienda enviar oficios de información de vinculación una vez se tenga la viabilidad completa y cumpla con los requerimientos normativos cada uno de los procesos._x000a__x000a_Se evidencia formato &quot;208-MV-Ft-132 Compro Adq Asist Téc Obt  Lic de Constru y o Actos de Reconocimiento V2&quot;  pon vigencia del 24/05/2018"/>
    <s v="_x000a_208-MV-Ft-132 Compro Adq Asist Téc Obt  Lic de Constru y o Actos de Reconocimiento V2_x000a__x000a_Ruta. \\10.216.160.201\calidad\5. PROCESO MEJORAMIENTO DE VIVIENDA\FORMATOS\FORMATOS - TÉCNICA\ASISTENCIA TECNICA_x000a__x000a_El día 28 de mayo de 2018, se envió correo de socialización sobre la creación del formato a los profesionales encargados del proceso."/>
    <n v="1"/>
    <s v="Cumplio la actividda programada."/>
    <s v="CUMPLIMIENTO"/>
  </r>
  <r>
    <x v="5"/>
    <s v="Estudios de Pre viabilidad."/>
    <s v="Director de Mejoramiento de Barrios"/>
    <s v="Dirección de Mejoramiento de Barrios"/>
    <s v="Baja ejecución de los recursos del Proyecto de Inversión 208 Mejoramiento de Barrios"/>
    <s v="Baja ejecución de los recursos en el tipo de gasto Infraestructura, en el compromiso y giros presupuestales por cada vigencia."/>
    <s v="Financiero"/>
    <s v="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_x000a__x000a_ - Incumplimiento en las entregas estipuladas de los avances y/o productos para la aprobación de pagos a los contratistas afectando el porcentaje de giros por cada vigencia."/>
    <s v="Traslados  de los recursos de infraestructura de la vigencia a la creación de reservas presupuestales y pasivos exigibles. -  Baja eficacia en el compromiso de los recursos disponibles por el tipo de gasto 01-Infraestructura en cada vigencia. - Baja eficacia en el giro de los recursos comprometidos por el tipo de gasto 01-Infraestructura en cada vigencia._x000a_ - Castigo del  presupuesto asignado por cada vigencia en el Proyecto de Inversión 208."/>
    <s v="Moderado"/>
    <s v="Improbable"/>
    <s v="Medio"/>
    <s v="Se realizó evaluación a los controles asociados a los riesgos en términos relacionados con documentación, soportes, responsables, frecuencia y efectividad, evidenciándose una efectividad del 55%"/>
    <s v="Medio"/>
    <s v="Para dar un manejo adecuado a este riesgo se plantea Mitigarlo, mediante el desarrollo de una acción consistente en:1. Realizar la priorización con la Secretaría Distrital del Hábitat en los primeros dos meses de cada vigencia de acuerdo con el cronograma proyectado. _x000a_2. Proyectar los estudios previos a la contratación en el primer cuatrimestre de la vigencia para publicar la contratación de los recursos de infraestructura._x000a_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
    <s v="Dos (2) Comunicados con SDHT de priorización para la vigencia 2018._x000a_Estudios de Pre viabilidad (Según la demanda)._x000a_Tres (3) Estudios Previos a la contratación definidos._x000a_Un (1) Plan de contingencia ejecutado durante el tercer bimestre de la vigencia."/>
    <s v="Director Técnico de Mejoramiento de Barrios"/>
    <d v="2018-01-01T00:00:00"/>
    <d v="2018-06-30T00:00:00"/>
    <n v="1"/>
    <s v="A 15 de agosto se cumplió con:_x000a_Dos (2) Comunicados con SDHT de priorización para la vigencia 2018._x000a_Un (1) Estudios de Pre viabilidad (Según la demanda)._x000a_Tres (3) Estudios Previos a la contratación definidos._x000a_Un (1) Plan de contingencia ejecutado durante el tercer bimestre de la vigencia."/>
    <s v="Se realizaron un (1) Comunicado con SDHT de priorización para la vigencia 2018 con radicado 2017IE18523 memorando  matriz desmarginalización y con resgistroo de reunión del 17/04/2018 con asunto de priorización de Areas de Intervención Integral Cerros (Sector la mariposa)_x000a__x000a_Un (1) Estudios de Pre viabilidad (sector la mariposa) que reposan en los expedientes en archivo de gestión de la DMB_x000a__x000a_Seis (6) Estudios Previos a la contratación definidos, los cuales pueden ser verificados en el SECOP:_x000a__x000a_CVP LP 005 de 2018 _x000a_CVP-LP-003-2018_x000a_CVP- CM-001-2018_x000a_CVP-CM-002-2018_x000a_CVP- SAMC-007-2018_x000a_CVP-IPMC-020-2018_x000a__x000a_Se realizó plan de contingencia del cual se tiene acta de reunión del día 25 de mayo de 2018 el cual se encuentra en la siguiente ruta: \\10.216.160.201\barrios\Seguimiento plan anticorrupción\evidencias\Avances en la priorización"/>
    <s v="Se realizaron un (1) Comunicado con SDHT de priorización para la vigencia 2018 con radicado 2017IE18523 memorando  matriz desmarginalización y con resgistroo de reunión del 17/04/2018 con asunto de priorización de Areas de Intervención Integral Cerros (Sector la mariposa)_x000a__x000a__x000a__x000a_Un (1) Estudios de Pre viabilidad (sector la mariposa) que reposan en los expedientes en archivo de gestión de la DMB_x000a__x000a_Seis (6) Estudios Previos a la contratación definidos, los cuales pueden ser verificados en el SECOP:_x000a_CVP LP 005 de 2018 _x000a_CVP-LP-003-2018_x000a_CVP- CM-001-2018_x000a_CVP-CM-002-2018_x000a_CVP- SAMC-007-2018_x000a_CVP-IPMC-020-2018_x000a__x000a_Un (1) Plan de contingencia ejecutado durante el tercer bimestre de la vigencia.\\10.216.160.201\barrios\Seguimiento plan anticorrupción\evidencias\Avances en la priorización"/>
    <n v="1"/>
    <s v="Se cumplió las actividades programadas ."/>
    <s v="CUMPLIMIENTO"/>
  </r>
  <r>
    <x v="5"/>
    <s v="Supervisión de Contratos"/>
    <s v="Director de Mejoramiento de Barrios"/>
    <s v="Dirección de Mejoramiento de Barrios"/>
    <s v="Incumplimientos en los tiempos y calidad de los productos y servicios suministrados externamente "/>
    <s v="Incumplimientos por parte de los contratistas de consultoría, obra e interventoría  en la ejecución de los objetos contractuales, en los requisitos de  servicios y productos contratados que afectan directamente el cumplimiento de las metas del Proyecto de Inversión 208 Mejoramiento de Barrios._x000a__x000a_Además se presentan factores externos que requieren de mayores tiempos de ejecución en los productos y servicios programados."/>
    <s v="Operacional"/>
    <s v="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_x000a_"/>
    <s v="Mayores tiempos requeridos en las entregas misionales  y valores adicionales en la ejecución de los productos y servicios programados a la comunidad._x000a__x000a_ - Productos No Conformes y Obras inconclusas._x000a_ - El no cumplimiento de las metas cuantificadas por cada vigencia."/>
    <s v="Mayor"/>
    <s v="Posible"/>
    <s v="Extremo"/>
    <s v="Se realizó evaluación a los controles asociados a los riesgos en términos relacionados con documentación, soportes, responsables, frecuencia y efectividad, evidenciándose una efectividad del 100%"/>
    <s v="Medio"/>
    <s v="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_x000a_ El responsable de ejecutar es el/la Director Técnico de Mejoramiento de Barrios y se espera que esta acción finalice el 31/12/2018"/>
    <s v="Planes de contingencia proyectados por los contratistas de consultoría y obra, aprobados  y controlados por los contratistas de interventoría y debidamente inspeccionados en la ejecución por la Supervisión. (según la demanda)._x000a_Cronogramas de ejecución ajustados por los contratistas de consultoría, obra e interventoría y debidamente aprobados por la Supervisión de la Dirección de Mejoramiento de Barrios. (según la demanda)."/>
    <s v="Director Técnico de Mejoramiento de Barrios"/>
    <d v="2018-04-01T00:00:00"/>
    <d v="2018-12-31T00:00:00"/>
    <n v="0.66"/>
    <s v="Según los retrasos y factores limitantes externos presentados en los contratos de obra No. 629, 627 690 y 700 de 2017 y a los contratos de consultoría No. 705 y 715 de 2017, se evidencian los planes de contingencia y cronogramas de ejecución, aprobados por las interventorías.  Las evidencias reposan en los expedientes de  las interventorías de cada contrato mencionado._x000a__x000a_A la fecha se ha cumplido con los controles según lo reportado (según la demanda)."/>
    <s v="Se  cuentan con actas de planes de contingencia de los contratos de obra No. 629, 627, 690 y 700 de 2017 y a los contratos de consultoría No. 705 y 715 de 2017. los cuales estan en los expedientes que reposan en el archivo a cargo de Gestión Corporativa."/>
    <s v="Actas de contingencia de los contratos de obra No. 629, 627 690 y 700 de 2017 y a los contratos de consultoría No. 705 y 715 de 2017. los cuales estan en los expedientes que reposan en el archivo a cargo de Gestión Corporativa."/>
    <n v="1"/>
    <s v="Se cumple con las actividades planeadas a corte del seguimiento"/>
    <s v="CUMPLIMIENTO"/>
  </r>
  <r>
    <x v="5"/>
    <s v="Supervisión de Contratos"/>
    <s v="Director de Mejoramiento de Barrios"/>
    <s v="Dirección de Mejoramiento de Barrios"/>
    <s v="Favorecimiento a terceros"/>
    <s v="Favorecimiento a contratistas de obra, interventoría y/o terceros por parte de los supervisores de la Caja de la Vivienda Popular mediante la sustentación indebida de  modificaciones contractuales solicitadas."/>
    <s v="Corrupción"/>
    <s v="Aprovechamiento de terceros para obtener beneficios económicos y/o contractuales. - Manipulación de la ejecución de los  proyectos de infraestructura suministrados externamente - Emisión de falsos conceptos técnicos para favorecer indebidamente intereses de terceros."/>
    <s v="Sanciones disciplinarias, fiscales y/o penales. - Desvío de recursos del Distrito para aprovechamiento de intereses propios o de terceros involucrados en el favorecimiento. _x000a_ - Sobrecostos generados en las obras por modificaciones contractuales  sustentadas de manera indebida."/>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Mitigarlo, mediante el desarrollo de una acción consistente en: Actualizar el procedimiento &quot;Supervisión de contratos&quot; con un mayor alcance en el Sistema de Gestión de la Calidad  según el modelo operacional  &quot; Seguimiento y control a la ejecución de productos y servicios suministrados externamente&quot;.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
    <s v="Un (1) Procedimiento &quot;Seguimiento y control a la ejecución de productos y servicios suministrados externamente&quot; actualizado, aprobado y publicado.  "/>
    <s v="Director Técnico de Mejoramiento de Barrios"/>
    <d v="2018-05-01T00:00:00"/>
    <d v="2018-07-31T00:00:00"/>
    <n v="1"/>
    <s v="El procedimiento Código: 208-MB-Pr-05 SUPERVISIÓN DE CONTRATOS_x000a_(Seguimiento y Control a los productos y_x000a_servicios suministrados externamente) publicado el 30 de julio de 2018, contiene las actividades 14 y 28 según sí es estudios y diseño y/o obra: &quot;Realizar el seguimiento y control contractual - Proyectar modificaciones, adiciones, suspensiones y reinicio de acuerdo con los cambios contractuales contemplados en el procedimiento 208-DGC-Pr-23 MODIFICACIONES A LOS CONTRATOS del proceso de Adquisición de Bienes y servicios._x000a_En los casos en que se presentan modificaciones al contrato de interventoría el informe con la justificación es realizado por el supervisor del contrato._x000a_En los casos en que se requieren modificaciones al contrato de consultoría y/o obra se recibe oficio remisorio que contiene las justificaciones realizadas por la interventoría; el inicio de la gestión está a cargo de la Dirección de Mejoramiento de Barrios._x000a_De manera interdisciplinaria se verifica la justificación de solicitud de las modificaciones contractuales remitidas&quot;"/>
    <s v="Se realizo actualización del  procedimiento Código: 208-MB-Pr-05 SUPERVISIÓN DE CONTRATOS versión 4 con vigencia del 03/09/2018. en las actividades 14 y 28."/>
    <s v="208-MB-Pr-05 SUPERVISIÓN DE CONTRATOS_x000a__x000a_\\10.216.160.201\calidad\6. PROCESO MEJORAMIENTO DE BARRIOS\PROCEDIMIENTOS\208-MB-Pr-05 SUPERVISIÓN DE CONTRATOS"/>
    <n v="1"/>
    <s v="Se cumple con las actividades planeadas a corte del seguimiento"/>
    <s v="CUMPLIMIENTO"/>
  </r>
  <r>
    <x v="5"/>
    <s v="Supervisión de Contratos"/>
    <s v="Director de Mejoramiento de Barrios"/>
    <s v="Dirección de Mejoramiento de Barrios"/>
    <s v="Tráfico de Influencias"/>
    <s v="Tráfico de Influencias en la afectación de los tiempos, presupuestos y en la calidad de los productos contratados favoreciendo a un tercero._x000a_"/>
    <s v="Corrupción"/>
    <s v="Influencia personal y conexiones con personas que ejercen autoridad en las decisiones. _x000a__x000a_ - Direccionamiento de las  decisiones en las modificaciones contractuales._x000a__x000a_ - Gestión de intereses privados  terceros/contratistas/proveedores."/>
    <s v="Afectación de las metas cuantificadas por cada vigencia. _x000a__x000a_* Disminución en la percepción_x000a_y la confianza por parte de la ciudadanía hacia la_x000a_entidad._x000a__x000a_* Mala calidad de las obras._x000a__x000a_* Afectación de la libre_x000a_competencia y la pluralidad de oferentes._x000a__x000a_* Sobrecostos generados en las obras por la ampliación de tiempos y presupuesto en los proyectos. _x000a__x000a_* Incumplimiento de las normas contractuales vigentes._x000a_Sobrecostos generados en las obras por la ampliación de tiempos y presupuesto en los proyectos. _x000a_Disminución en la percepción_x000a_y la confianza por parte de la ciudadanía hacia la_x000a_entidad."/>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
    <s v="Actas y registros de verificación justificaciones, necesidades y requerimientos de modificaciones contractuales realizada por un equipo interdisciplinario para las modificaciones contractuales de la vigencia. "/>
    <s v="Director Técnico de Mejoramiento de Barrios"/>
    <d v="2018-05-01T00:00:00"/>
    <d v="2018-12-31T00:00:00"/>
    <s v="19  modificaciones contractuales surtidas durante la vigencia 2018"/>
    <s v="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_x000a__x000a_Se cuentan con las evidencias en cada expediente de los contratos 597, 584 y593 de 2016, y  506,700,690,705 y 716 de 2017;_x000a__x000a_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
    <s v="Según las solicitudes generadas por cada interventoría contratadas  (según la demanda), durante la vigencia , a la fecha del 14 de diciembre 2018 se han realizado 39 modificaciones contractuales, las cuales fueron debidamente verificadas por el equipo de trabajo delegado y se encuentran publicadas en el Secop. _x000a__x000a_Se cuentan con las evidencias en cada expediente de los contratos 597, 584 y593 de 2016, y  506,700, 690, 705, 627, 629, 638 y 716 de 2017se lleva _x000a__x000a_ Además, con un  reporte del equipo de profesionales delegados a la gestión de las modfificaciones contractuales, que contiene una tabla con las 39 modificaciones contractuales, número de contrato modificado, número y tipo de modificación, así como el detalle y fecha en qué se surtió. _x000a__x000a_En cumplimiento de la actividad  implementada en el procedimiento de supervisión: &quot;Todas las modificaciones contractuales que surjan en la ejecución de los contratos y que se encuentren debidamente soportadas sobre actas de seguimiento operativo, deben realizarse a través del tipo de modificación contractual otrosí, generando el registro en el Formato “208-DGC-Ft-51 JUSTIFICACIÓN MODIFICACIÓN CONTRACTUAL”_x000a_"/>
    <s v="Se cuentan con las evidencias en cada expediente de los contratos 597, 584 y 593 de 2016, y  506,700,690,705 y 716 de 2017_x000a__x000a_Además, con un  mail soportado del equipo de profesionales delegados a la gestión de las modificaciones contractuales, que contiene una tabla con las 39 modificaciones contractuales, número de contrato modificado, número y tipo de modificación, así como el detalle y fecha en qué se surtió. _x000a__x000a_Matriz de modificaciones contractuales _x000a_Ruta: _x000a__x000a_\\10.216.160.201\barrios\Seguimiento plan anticorrupción\evidencias"/>
    <n v="1"/>
    <s v="Se cumple con las actividades planteadas."/>
    <s v="CUMPLIMIENTO"/>
  </r>
  <r>
    <x v="6"/>
    <s v="Servicio al Ciudadano"/>
    <s v="Director de Gestión Corporativa y CID"/>
    <s v="Dirección de Gestión Corporativa y Control Interno Disciplinario"/>
    <s v="Inoportunidad al emitir las respuestas de las PQRSD que se presentan a la CVP"/>
    <s v="Eventualmente las áreas responsables de la emisión de las respuestas a las PQRSD, generan algunas de ellas fuera de los términos legales."/>
    <s v="Operacional"/>
    <s v="Inadecuada operación del aplicativo SDQS por parte del responsable en cada dependencia - Desacierto en la asignación de PQRS  a las dependencias - Fallas en los sistemas de información"/>
    <s v="Acciones disciplinarias _x000a__x000a_Observaciones de los entes de control _x000a__x000a_ Información incompleta o inexacta en el Sistema Distrital de Quejas y Soluciones y en CORDIS."/>
    <s v="Menor"/>
    <s v="Proba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
    <s v="Veintiséis (26) mensajes de correo electrónico que incluya la solicitud de realización de acciones administrativas para el cierre efectivo de las peticiones y el reporte de alarmas tempranas, enviados a los responsables._x000a__x000a_Veintiséis (26) actas de mesas de trabajo sobre el control de la atención de las PQRSD, suscritas, digitalizadas y enviadas a los asistentes mediante correo electrónico."/>
    <s v="Director de Gestión Corporativa y CID"/>
    <d v="2018-05-17T00:00:00"/>
    <d v="2018-12-31T00:00:00"/>
    <s v="Nombre del indicador: Número de mesas de trabajo de seguimiento a las PQRSD               _x000a__x000a_Fórmula:  (Número de mesas de trabajo realizadas / Número de mesas de trabajo programadas) * 100_x000a__x000a_100%"/>
    <s v="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_x000a__x000a_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_x000a__x000a_Sin embargo, de las 1349 (100%) PQRSD solucionadas en los primeros 6 meses, el 12.75% (172) fueron solucionadas y respondidas fuera de los tiempos que determina la ley._x000a__x000a_Ahora bien, de acuerdo al cálculo del indicador del presente riesgo, podemos demostrar que se ha avanzado en un 69,23% de las mesas de trabajo programadas para el 2018. _x000a__x000a_Formula: (Número de mesas de trabajo realizadas / Número de mesas de trabajo programadas) * 100_x000a__x000a_Resultado: (18/26)*100= 69,23%"/>
    <s v="Desde el mes de enero del presente año, se han realizado (33)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_x000a__x000a_Se evidencia el envio de correos semanales con las alarmas tempranas dirigidas a los directores, subdirectores y asesores de cada una de las dependencias._x000a__x000a__x000a__x000a_"/>
    <s v="33 Actas de mesas de trabajo en custodia de la Dirección de Gestión Corporativa y CID"/>
    <n v="1"/>
    <s v="Se han cumplido las actividades programas al corte de seguimiento"/>
    <s v="CUMPLIMIENTO"/>
  </r>
  <r>
    <x v="6"/>
    <s v="Servicio al Ciudadano"/>
    <s v="Director de Gestión Corporativa y CID"/>
    <s v="Dirección de Gestión Corporativa y Control Interno Disciplinario"/>
    <s v="Imprecisión al informar y orientar al ciudadano sobre los trámites y servicios que ofrece la entidad por parte del personal que hace parte  del proceso de Servicio al Ciudadano."/>
    <s v="Entregar información errada por parte del personal que hace parte  del proceso de Servicio al Ciudadano sobre los trámites y servicios ofrecidos por la entidad y direccionar de manera equivocada al ciudadano "/>
    <s v="Operacional"/>
    <s v="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
    <s v="Ciudadanos confundidos - Pérdida de credibilidad y confianza de la ciudadanía en la Entidad - Reprocesos por información incompleta o inexacta - Pérdida de tiempo del ciudadano"/>
    <s v="Menor"/>
    <s v="Proba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 Desarrollar acciones de sensibilización y actualizació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
    <s v="Cuatro acciones de sensibilización y actualización específico para el personal de servicio al ciudadano que incluya los atributos descritos en la acción. "/>
    <s v="Director de Gestión Corporativa y CID"/>
    <d v="2018-05-17T00:00:00"/>
    <d v="2018-12-31T00:00:00"/>
    <s v="Nombre del indicador: Orientación al personal del proceso de Servicio al Ciudadano  _x000a__x000a_Fórmula:  (Número de orientaciones realizadas / Número de orientaciones programadas) * 100_x000a__x000a_ 100%"/>
    <s v="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_x000a__x000a_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_x000a__x000a_De acuerdo al cálculo del indicador denominado “Orientación al personal del proceso de Servicio al Ciudadano” del presente riesgo, podemos demostrar que se ha avanzado en un 50,00% en las acciones de sensibilización. _x000a__x000a_Fórmula: (Número de orientaciones realizadas / Número de orientaciones programadas) * 100_x000a__x000a_Resultado: (2/4) * 100 = 50,00%"/>
    <s v="Se realizaron 5 orientaciones y sensibilizaciones sobre las tematicas de: Trámites y Servicios, Manual de Atención a la Ciudadanía, Lenguaje Incluyente, Atención y Recepción de PQRSD a través del SDQS y funcionalidades del sistema y Política de Gobierno Digital, las cuales se realizaron en las siguiente fechas: _x000a__x000a_13 de Abril de 2018_x000a_22 de Mayo de 2018_x000a_17 de Julio de 2018_x000a_24 de Octubre de 2018_x000a_22 de Noviembre de 2018_x000a__x000a_Tomando en cuenta que se programaron 4 orientaciones en la vigencia, el resultado del indicador es del 100%._x000a__x000a_"/>
    <s v="5 actas de reuniones que contiene las sensibilizaciones sobre las tematicas de: Trámites y Servicios, Manual de Atención a la Ciudadanía, Lenguaje Incluyente, Atención y Recepción de PQRSD a través del SDQS y funcionalidades del sistema y Política de Gobierno Digital, las cuales estabn en custodia fidica en el archivo de Servicio al Ciudadano"/>
    <n v="1"/>
    <s v="Se han cumplido las actividades programas al corte de seguimiento"/>
    <s v="CUMPLIMIENTO"/>
  </r>
  <r>
    <x v="6"/>
    <s v="Servicio al Ciudadano"/>
    <s v="Director de Gestión Corporativa y CID"/>
    <s v="Dirección de Gestión Corporativa y Control Interno Disciplinario"/>
    <s v="Cobros indebidos por la realización de  trámites y servicios ante la CVP por parte de contratistas o funcionarios que pertenecen a la entidad."/>
    <s v="Abuso de servidores públicos que realizan cobros indebidos para realizar trámites o para prestar un servicio"/>
    <s v="Corrupción"/>
    <s v="El ciudadano desconoce que los trámites y servicios de la CVP son gratuitos y que no se requieren intermediarios - La información que se brinda a la ciudadanía relacionada con los trámites  no es veraz y oportuna."/>
    <s v="Acciones judiciales en contra de la entidad - Afectación de la imagen institucional  - Pérdida de confianza y credibilidad frente a  la entidad"/>
    <s v="Mayor"/>
    <s v="Posible"/>
    <s v="Alta"/>
    <s v="Se realizó evaluación a los controles asociados a los riesgos en términos relacionados con documentación, soportes, responsables, frecuencia y efectividad, evidenciándose una efectividad del 75%"/>
    <s v="Moderada"/>
    <s v="Para dar un manejo adecuado a este riesgo se plantea Prevenirlo, mediante el desarrollo de una acción consistente en: 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
    <s v="Una (1) campaña institucional para informar y sensibilizar a servidores públicos y ciudadanos sobre la gratuidad de los trámites y servicios y lo innecesario de los intermediarios en la CVP _x000a__x000a_Un (1) Informe de análisis de los resultados de las encuestas realizadas sobre la gratuidad de los trámites y servicios y lo innecesario de los intermediarios en la CVP"/>
    <s v="Director de Gestión Corporativa y CID"/>
    <d v="2018-05-17T00:00:00"/>
    <d v="2018-12-31T00:00:00"/>
    <s v="Nombre del indicador: Sensibilización sobre gratuidad de trámites y servicios_x000a__x000a_Fórmula: (Número de personas encuestadas que conocen sobre la gratuidad de trámites y servicios / Número de personas encuestadas)_x000a__x000a_89%"/>
    <s v="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_x000a__x000a_Para el mes de septiembre se tiene programado obtener el informe de análisis de los resultados de las encuestas realizadas sobre la gratuidad de los trámites y servicios y lo innecesario de los intermediarios en la CVP._x000a__x000a_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_x000a__x000a_El cálculo del indicador denominado “Sensibilización sobre gratuidad de trámites y servicios” nos determina que se ha avanzado en un 88,83% de las personas a encuestar._x000a__x000a_Fórmula: (Número de personas encuestadas que conocen sobre la gratuidad de trámites y servicios / Número de personas encuestadas)_x000a__x000a_Resultado: (159/179) * 100 = 88.83%"/>
    <s v="Se  desarrolló campaña  denominada &quot;360&quot;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_x000a__x000a_Se realizó &quot;INFORME DE ANÁLISIS DE LOS RESULTADOS DE LAS ENCUESTAS REALIZADAS SOBRE LA GRATUIDAD DE LOS TRÁMITES Y SERVICIOS Y LO INNECESARIO DE LOS INTERMEDIARIOS EN LA CAJA DE VIVIENDA POPULAR&quot; en el mes de Diciembre de 2018._x000a__x000a_El resultado de la evaluación del grado de conocimiento y comprensión de los mensajes_x000a_de gratuidad y de lo innecesario de los intermediarios, que se realizó mediante la_x000a_formulación de tres preguntas a 300 usuarios encuestados en el punto de Atención de_x000a_Servicio al Ciudadano, arrojó que de cada 100 ciudadanos que asisten a la Caja de la_x000a_Vivienda Popular, 89 reciben la información de gratuidad de trámites y servicios y no_x000a_recurrencia a intermediarios, y comprenden dichos mensajes. Es decir que el resultado del indicador es del 89%"/>
    <s v="Acta de reunión con la oficina asesora de Comunicaciones del 21/02/2018 donde se estructuro la campaña 360. _x000a__x000a_Campaña en Facebook, Twitter, carteleras digitales, pagina WEB, Intranet, fondo de pantalla de los computadores_x000a__x000a_INFORME DE ANÁLISIS DE LOS RESULTADOS DE LAS ENCUESTAS REALIZADAS SOBRE LA GRATUIDAD DE LOS TRÁMITES Y SERVICIOS Y LO INNECESARIO DE LOS INTERMEDIARIOS EN LA CAJA DE VIVIENDA POPULAR_x000a__x000a_"/>
    <n v="1"/>
    <s v="Se han cumplido las actividades programas al corte de seguimiento"/>
    <s v="CUMPLIMIENTO"/>
  </r>
  <r>
    <x v="7"/>
    <s v="208-TIT-Pr-05; 208-TIT-Pr-06; 208-TIT-Pr-07;208-TIT-Pr-08"/>
    <s v="Director de Urbanizaciones y Titulación"/>
    <s v="Dirección de Urbanizaciones y Titulación"/>
    <s v="Demora en el tiempo de trámite por reproceso de documentos"/>
    <s v="Emisión  tardía de las resoluciones para titular"/>
    <s v="Operacional"/>
    <s v="Errores en la revisión y/o registro en los avalúos, planos del lote, certificados catastrales y demás documentos que sirven de insumo en el proceso de titulación"/>
    <s v="Incumplimientos de las metas presupuestadas - Demoras en la titulación por reprocesos - Necesidad de revocatoria de actos administrativos que pueden llegar a generar costos adicionales - Perdida de credibilidad "/>
    <s v="Menor"/>
    <s v="Improbable"/>
    <s v="Bajo"/>
    <s v="Se realizó evaluación a los controles asociados a los riesgos en términos relacionados con documentación, soportes, responsables, frecuencia y efectividad, evidenciándose una efectividad del 85%"/>
    <s v="Bajo"/>
    <s v="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8"/>
    <s v="En el período de mayo a julio de 2018 se han titulado 131  predios por el mecanismo de cesión a título gratuito, los cuales han sido verificados de acuerdo a la lista de chequeo anexa a cada expediente"/>
    <s v="DIRECTOR DE URBANIZACIONES Y TITULACION"/>
    <d v="2018-05-03T00:00:00"/>
    <d v="2018-12-31T00:00:00"/>
    <n v="0.66"/>
    <s v="El  procedimiento de cesión a título gratuito incluye la lista de chequeo 208-TIT-Ft-64 para lo cual incluye los responsables de la conformación y revisión del expediente por componente social, técnico, jurídico y documental, ver en serv-cv11/calidad/7.proceso de urbanizaciones y titulación/formatos/208-TIT-Ft-64 lista de chequeo._x000a__x000a_En el período de mayo a julio de 2018 se han titulado 131  predios por el mecanismo de cesión a título gratuito, los cuales han sido verificados de acuerdo a la lista de chequeo anexa a cada expediente"/>
    <s v="Se cuenta con procedimiento 208-TIT-Pr-05 TITULACIÓN POR MECANISMO DE CESIÓN A TÍTULO GRATUITO incluye la lista de chequeo 208-TIT-Ft-64 para lo cual incluye los responsables de la conformación y revisión del expediente por componente social, técnico, jurídico y documental"/>
    <s v="serv-cv11/calidad/7.proceso de urbanizaciones y titulación/formatos/208-TIT-Ft-64 lista de chequeo."/>
    <n v="1"/>
    <s v="Se realizo actividad propuesta"/>
    <s v="CUMPLIMIENTO"/>
  </r>
  <r>
    <x v="7"/>
    <s v="208-TIT-Pr-02 "/>
    <s v="Director de Urbanizaciones y Titulación"/>
    <s v="Dirección de Urbanizaciones y Titulación"/>
    <s v="Favorecimiento a un contratista de obra, interventor y/o terceros, por parte del supervisor de la CVP,  frente a las modificaciones contractuales sin aval del comité Fiduciario y  pagos (anticipos)  sin soportes legales ni aprobaciones"/>
    <s v="Manejo inadecuado de los recursos programados para efectuarse por la Fiducia"/>
    <s v="Corrupción"/>
    <s v="Inadecuado seguimiento al cumplimiento de los contratos y de los pagos a la   Interventoría a través de la Fiduciaria Fidubogotá."/>
    <s v="No se puede cumplir con la meta de entrega de proyectos de vivienda - Retrasos en las entregas de las viviendas"/>
    <s v="Catastrófico"/>
    <s v="Excepcional"/>
    <s v="Moderada"/>
    <s v="Se realizó evaluación a los controles asociados a los riesgos en términos relacionados con documentación, soportes, responsables, frecuencia y efectividad, evidenciándose una efectividad del 100%"/>
    <s v="Baja"/>
    <s v="Para dar un manejo adecuado a este riesgo se plantea Prevenirlo, mediante el desarrollo de una acción consistente en: 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
    <s v="Para el segundo cuatrimestre se programaron 6 reuniones las cuales fueron realizadas según Actas Nos. 124 al 128 para el Comité Directivo y las Actas Nos. 34 al 36 para el Comité Técnico, las Actas se encuentran en la carpeta calidad 2018"/>
    <s v="DIRECTOR DE URBANIZACIONES Y TITULACION"/>
    <d v="2018-06-01T00:00:00"/>
    <d v="2018-12-31T00:00:00"/>
    <n v="0.66"/>
    <s v=" Para el segundo cuatrimestre en los Comités programados se tuvieron en cuenta las modificaciones contractuales, como se relacionan en cada una de los temas tratados así:                                      _x000a__x000a_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
    <s v="Para el segundo cuatrimestre en los Comités programados se tuvieron en cuenta las modificaciones contractuales, como se relacionan en cada una de los temas tratados así:                      _x000a__x000a_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_x000a__x000a_Para el tercer cuatrimestre en los Comités programados se tuvieron en cuenta las modificiaciones contracturales, como se relacionan en cada una de los temas tratados así:                                                   _x000a__x000a_Acta 129: aprobación de la disminución de la comisión fiduciaria estipulada en el contrato -1-30589 suscrito entre la fiduciaria Bogotá SA y la CVP, de 12 a 8 SMLV a partir del mes de julio de 2018 y la suscripción del correspondiente otrosí. Acta 37: suspensión del contrato de obra 30589-042-2014 suspensión contrato de interventoria 30589-044-2014; Acta 38: Aprobación de los términos de la posición a asumir en la audiencia de concilliación Ortega Roldán y Cia. Ltda. en contra de fideicomiso Fidubogotá-royecto Costrucción Vivienda Nueva. Acta 40: Recomendar al Comité Directivo Fiduciario el aprobar la suspensión del contrato de obra No. CPS-PCVN-3-1-30589-042-2014 y la suspensión del contrato de interventoria No. CPS-PCVN-3-1-30589-044-2014 con respecto al proyecto Arborizadora Manzanas 54 y 55. Acta 41: Aprobar la contratación de un perito, con el fin de que rinda un dictámen pericial de carácter técnico, para que el mismo sea presentado como prueba en el proceso arbitral incialmente en contra del fideicomiso Fidubogotá SA. proyecto Construcción vivienda nueva y de la CVP por parte de Ortega Roldán y Cia. Ltda. Acta 43: Aprobación de la suspensión del contrato de obra 30589-042-2014 y la suspensión de interventoria 30589-044-2014. Acta 44: Recomendar Al Comité Directivo Fiduciario la aprobación de la celebración de un otrosí al contrato de interventoria 30589-046-2015 a través del cual se efectúe la adición del valor de $175,968,980 para realizar la interventoria técnica, legal, administrativa y financiera respecto de la construcción y recibo por parte de EAAB._x000a__x000a_Se debe actualizar procedimiento 208-TIT-Pr-02 antes que se termine la vigencia."/>
    <s v="Actas se encuentran en la carpeta calidad 2018"/>
    <n v="0.5"/>
    <s v="_x000a_Falta actualizar procedimiento 208-TIT-Pr-02 antes que se termine la vigencia, lo cual se debe hacer antes que se termine la vigencia."/>
    <s v="INCUMPLIMIENTO"/>
  </r>
  <r>
    <x v="7"/>
    <s v="208-TIT-Pr-05; 208-TIT-Pr-06; 208-TIT-Pr-07;208-TIT-Pr-08"/>
    <s v="Director de Urbanizaciones y Titulación"/>
    <s v="Dirección de Urbanizaciones y Titulación"/>
    <s v=" Cobro de Dadivas y/o favores para adelantar cualquier etapa y/o actividad del proceso de titulación"/>
    <s v="Falta de credibilidad en los procesos de titulación por doble titulación de los predios"/>
    <s v="Corrupción"/>
    <s v="Manejo político detrás del proceso de titulaciones paralelo de la CVP con la comunidad - Legitimidad del evento generado por la costumbre de su uso por parte de la comunidad"/>
    <s v="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
    <s v="Catastrófico"/>
    <s v="Excepcional"/>
    <s v="Moderada"/>
    <s v="Se realizó evaluación a los controles asociados a los riesgos en términos relacionados con documentación, soportes, responsables, frecuencia y efectividad, evidenciándose una efectividad del 100%"/>
    <s v="Baja"/>
    <s v="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
    <s v="16 Actas  de socialización con la ciudadanía"/>
    <s v="DIRECTOR DE URBANIZACIONES Y TITULACION"/>
    <d v="2018-05-03T00:00:00"/>
    <d v="2018-12-31T00:00:00"/>
    <s v="66%_x000a_"/>
    <s v="La acción realizada al respecto ha consistido en efectuar reuniones de socialización con los ciudadanos acerca de los requisitos para titular, teniendo de poder reunir todos los documentos exigidos de acuerdo al check list, para los cuales se efectuaron 16 reuniones las cuales se encuentran en la carpeta de calidad 2018 de la DUT."/>
    <s v="Se efectuaron 16 reuniones de  socialización con los ciudadanos acerca de los requisitos para titular, teniendo de poder reunir todos los documentos exigidos de acuerdo al check list"/>
    <s v="Carpeta de calidad 2018 de la DUT"/>
    <n v="1"/>
    <s v="Se realizó la actividad propuesta."/>
    <s v="CUMPLIMIENTO"/>
  </r>
  <r>
    <x v="7"/>
    <s v="208-TIT-Pr-05; 208-TIT-Pr-06; 208-TIT-Pr-07;208-TIT-Pr-08"/>
    <s v="Director de Urbanizaciones y Titulación"/>
    <s v="Dirección de Urbanizaciones y Titulación"/>
    <s v="Manipulación de la información manifestada en: I) tráfico indebido;  o II)  guardar información valiosa para el desarrollo del proceso con el fin de favorecer a una de las partes, a cambio de una contraprestación."/>
    <s v="Fuga de información por falta de seguridad y control en la información digital y física"/>
    <s v="Corrupción"/>
    <s v="Mal ejercicio de la profesión buscando un beneficio personal anteponiéndolo a las metas institucionales - Aprovechamiento de terceros para obtener beneficios económicos y/o políticos"/>
    <s v="Sanciones o procesos disciplinarios para la DUT - Sanciones o procesos disciplinarios para la Entidad y/o Servidores Públicos. - Pérdida de credibilidad y confianza de la  imagen de la Caja de Vivienda Popular por parte de la comunidad."/>
    <s v="Catastrófico"/>
    <s v="Excepcional"/>
    <s v="Moderada"/>
    <s v="Se realizó evaluación a los controles asociados a los riesgos en términos relacionados con documentación, soportes, responsables, frecuencia y efectividad, evidenciándose una efectividad del 90%"/>
    <s v="Moderada"/>
    <s v="Para dar un manejo adecuado a este riesgo se plantea Prevenirlo, mediante el desarrollo de una acción consistente en: 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
    <s v="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
    <s v="DIRECTOR DE URBANIZACIONES Y TITULACION"/>
    <d v="2018-06-01T00:00:00"/>
    <d v="2018-12-31T00:00:00"/>
    <n v="0.66"/>
    <s v="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ver en serv-cv11/calidad/7.proceso de urbanizaciones y titulación/formatos/208-TIT-Ft-64 lista de chequeo y 208-TIT-Ft-65 lista de chequeo"/>
    <s v="Los procedimientos de cesión a título gratuito,  y transferencia de dominio por venta,  incluyen la lista de chequeo 208-TIT-Ft-64 y 208-TIT-Ft-63 respectivamente para lo cual incluye los responsables de la conformación y revisión del expediente por componente social, técnico, jurídico y documental._x000a__x000a_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
    <s v="serv-cv11/calidad/7.proceso de urbanizaciones y titulación/formatos/208-TIT-Ft-64 lista de chequeo y 208-TIT-Ft-65 lista de chequeo"/>
    <n v="1"/>
    <s v="Se realizó la actividad propuesta."/>
    <s v="CUMPLIMIENTO"/>
  </r>
  <r>
    <x v="8"/>
    <s v="Todos los del proceso."/>
    <s v="Subdirector Administrativo"/>
    <s v="Subdirección Administrativa"/>
    <s v="Deficiencias o ausencias en la prestación de servicios para el funcionamiento de la Entidad."/>
    <s v="Teniendo en cuenta que el proceso de Gestión Administrativa es el encargado de garantizar el funcionamiento de la entidad respecto a los aspectos administrativos, tales como aseo, vigilancia, inventarios, bienes inmuebles, papelería, fotocopiado, entre otros es importante realizar seguimiento a dichos aspectos para que la entidad logre su funcionamiento diariamente sin ningún tipo de ausencia en dicha prestación del servicio."/>
    <s v="Estratégico"/>
    <s v="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
    <s v="Baja ejecución presupuestal de la vigencia, reservas y pasivos exigibles para la contratación y ejecución de servicios que garanticen el funcionamiento administrativo de la Entidad. - Instalaciones deterioradas o con presentación de infraestructura inadecuada._x000a_ - Cierre de las instalaciones de la entidad por ausencia de servicios esenciales para su funcionamiento administrativo."/>
    <s v="Catastrófico"/>
    <s v="Probable"/>
    <s v="Extremo"/>
    <s v="Se realizó evaluación a los controles asociados a los riesgos en términos relacionados con documentación, soportes, responsables, frecuencia y efectividad, evidenciándose una efectividad del 80%"/>
    <s v="Medio"/>
    <s v="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istrativo ( e ) y se espera que esta acción finalice el 31/12/2018"/>
    <s v="Definición oficial de un funcionario o contratista responsable de realizar seguimiento a las actividades del Plan Anual de Adquisiciones._x000a__x000a_Una (1) matriz de contratación vigente diseñada, aprobada e implementada."/>
    <s v="Subdirector Administrativo"/>
    <d v="2018-04-01T00:00:00"/>
    <d v="2018-12-31T00:00:00"/>
    <s v="Cantidad de contratos publicados en SECOP II / Cantidad de contratos relacionas en el cuadro de seguimiento"/>
    <s v="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
    <s v="Se suscribió contrato 105 de 2018 con AMALIA JEANNETTE SANCHEZ GUIO, cuyo objeto es: PRESTAR LOS SERVICIOS PROFESIONALES PARA BRINDAR APOYO RESPECTO AL SEGUIMIENTO FINANCIERO Y PRESUPUESTAL DE LOS CONTRATOS A CARGO DE LA SUBDIRECCIÓN ADMINISTRATIVA. Se evidenciaron las obligaciones contractuales 1, 5 y 6, relacionadas directamente con la acción planteada. Se revisó la página del SECOP I: file:///C:/Users/itorresc/Downloads/DA_PROCESO_18-12-7588673_01002020_51542293.PDF_x000a__x000a_En la ruta: \\10.216.160.201\calidad\9. PROCESO GESTIÓN ADMINISTRATIVA\FORMATOS\FORMATOS SADM, se encontró el formato: CONTROL PROCESOS CONTRACTUALES, Código: 208-GA-Ft-123, versión 1, vigente desde el 24-Sep-2018._x000a_Se presenta archivo “cuadro de seguimiento de contratos Subdirección Administrativa 08-08-2018”, que se encuentra en la ruta: \\10.216.160.201\administrativa\DTOS. ADMINISTRATIVA 2018._x000a_El cuadro de seguimiento presentado es ligeramente diferente en tres campos en relación con el formato publicado en la carpeta de calidad debidamente aprobado, por lo que es necesario que la Subdirección Administrativa, utilice el formato que está aprobado o que realice los ajustes que sean pertinentes y que actualice el formato. Igualmente, el cuadro presentado, no contiene el encabezado del formato vigente en la carpeta de calidad, igualmente es preciso que se empleen debidamente los documentos del SIG y que los mismos sean revisados y actualizados según se requiera._x000a__x000a_No se entrega evidencia del indicador, en términos de su de su formulación, seguimiento, fuente y datos. Igualmente, el mismo no guarda coherencia con las acciones planteadas y no evidencia qué se pretende medir, por lo que es necesario revisarlo y modificarlo."/>
    <s v="Contrato 105 de 2018._x000a_SECOP I: file:///C:/Users/itorresc/Downloads/DA_PROCESO_18-12-7588673_01002020_51542293.PDF_x000a__x000a_En la ruta: \\10.216.160.201\calidad\9. PROCESO GESTIÓN ADMINISTRATIVA\FORMATOS\FORMATOS SADM, se encontró el formato: CONTROL PROCESOS CONTRACTUALES, Código: 208-GA-Ft-123, versión 1, vigente desde el 24-Sep-2018._x000a_Se presenta archivo “cuadro de seguimiento de contratos Subdirección Administrativa 08-08-2018”, que se encuentra en la ruta: \\10.216.160.201\administrativa\DTOS. ADMINISTRATIVA 2018."/>
    <n v="1"/>
    <s v="Se realizaron las actividades propuestas."/>
    <s v="CUMPLIMIENTO"/>
  </r>
  <r>
    <x v="8"/>
    <s v="Todos los del proceso."/>
    <s v="Subdirector Administrativo"/>
    <s v="Subdirección Administrativa"/>
    <s v="Alteración de la seguridad de las instalaciones y las personas que se encuentran en la entidad."/>
    <s v="Es importante realizar el control sobre las instalaciones de la entidad respecto a su seguridad, para garantizar la protección de las personas que se encuentran al interior de la misma, máxime cuando la Caja de la Vivienda Popular tiene sus propias instalaciones, edificio administrativo ubicado en el barrio Chapinero, carrera 13 # 54-30."/>
    <s v="Operacional"/>
    <s v="Ausencia de controles para el ingreso y permanencia en las instalaciones de la Caja de la Vivienda Popular. - Poca claridad en las instrucciones impartidas a la empresa que presta el servicio de vigilancia en la Entidad."/>
    <s v="Funcionarios y personal que presta sus servicios en la Entidad con percepción de inseguridad en las instalaciones. - Los usuarios externos ven vulnerable la gestión de la seguridad a las instalaciones._x000a_ - Siniestros, pérdidas y robos al interior de la entidad. "/>
    <s v="Mayor"/>
    <s v="Casi Seguro"/>
    <s v="Extremo"/>
    <s v="Se realizó evaluación a los controles asociados a los riesgos en términos relacionados con documentación, soportes, responsables, frecuencia y efectividad, evidenciándose una efectividad del 80%"/>
    <s v="Medio"/>
    <s v="Para dar un manejo adecuado a este riesgo se plantea Mitigarlo, mediante el desarrollo de una acción consistente en: Establecer protocolo de seguridad de la Caja de la Vivienda Popular que contenga lineamientos para el ingreso y permanencia de personas en la entidad y los requerimientos de seguridad necesarios para mantener el orden en la Entidad. El responsable de ejecutar es el/la Subdirector Administrativo ( e )_x000a_ Profesional Universitario Contratista, contrato 101 de 2018. y se espera que esta acción finalice el 31/12/2018"/>
    <s v="Un (1) protocolo de seguridad de la Caja de la Vivienda Popular estructurado, aprobado y publicado. "/>
    <s v="Subdirector Administrativo"/>
    <d v="2018-04-01T00:00:00"/>
    <d v="2018-12-31T00:00:00"/>
    <s v="Cantidad de incidentes de seguridad reportados / cantidad de incidentes de seguridad gestionados."/>
    <s v="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
    <s v="Respecto de la estructuración del protocolo:_x000a_Se suscribió el contrato 537 del 25-Ago-2018 con Cuidar Ltda., el cual en la obligación No. 5 indica, “elaborar y presentar estudios de seguridad al inicio y al finalizar el contrato, previa fecha acordada con el supervisor…”, se presentaron a Control Interno 13 archivos en .pdf denominados: CGH– GUI-001 deberes corporativo; CGH– GUI-002 prohibiciones.docx; CGR– GUI-004 consignas particulares caja de vivienda popular; CGR– PR0-001 control de acceso peatonal estado; CGR– PR0-002 inspección, verificación y control del perímetro y las instalaciones; CGR– PR-008 inspección con detector de metales; CGR– PRO-004 monitoreo de CCTV; CGR– PRO-005 atención de emergencias; CGR–PRO-006 cambio de turno; CGR-PRO-009 control de acceso vehicular; CGR-PRO-010 supervisión y control; COP– GUI-001 consignas generales estado; e inspección y estudio de seguridad CVP. Con lo anterior se cumple el criterio._x000a_Respecto de la aprobación del protocolo:_x000a_En el informe de supervisión No. 2 del 13-Sep-2018, publicado en el SECOP II, se indica para la obligación No. 5, “La obligación se cumplió a cabalidad, para ello fue aportado copia de estudio de seguridad al inicio de la ejecución contractual”. Con lo anterior se cumple el criterio._x000a_El documento no fue publicado._x000a__x000a_Al respecto se precisa que no se cumplió en debida forma con la actividad propuesta, ya que no se evidenció documento estricto que indicara la formulación del protocolo como tal, ni su aprobación. Por lo que es necesario que el proceso revise el riesgo y las actividades que se propongan para mitigarlo. No se entrega evidencia del indicador, en términos de su de su formulación, seguimiento, fuente y datos."/>
    <s v="Se presentaron a Control Interno 13 archivos en .pdf denominados: CGH– GUI-001 deberes corporativo; CGH– GUI-002 prohibiciones.docx; CGR– GUI-004 consignas particulares caja de vivienda popular; CGR– PR0-001 control de acceso peatonal estado; CGR– PR0-002 inspección, verificación y control del perímetro y las instalaciones; CGR– PR-008 inspección con detector de metales; CGR– PRO-004 monitoreo de CCTV; CGR– PRO-005 atención de emergencias; CGR–PRO-006 cambio de turno; CGR-PRO-009 control de acceso vehicular; CGR-PRO-010 supervisión y control; COP– GUI-001 consignas generales estado; e inspección y estudio de seguridad CVP. Documentos encontrados en el computador del profesional de apoyo a la supervisión, Iván Gómez._x000a_Respecto de la aprobación del protocolo:_x000a_En el informe de supervisión No. 2 del 13-Sep-2018, publicado en el SECOP II, se indica para la obligación No. 5, “La obligación se cumplió a cabalidad, para ello fue aportado copia de estudio de seguridad al inicio de la ejecución contractual”. Evidencia tomada del SECOP II._x000a_"/>
    <n v="0.66666666666666663"/>
    <s v="Se presentaron documentos de estructuración y aprobación, pero no de publicación. Se dio cumplimiento a 2 de 3 actividades propuestas para mitigar el riesgo."/>
    <s v="CUMPLIMIENTO PARCIAL"/>
  </r>
  <r>
    <x v="8"/>
    <s v="Todos los del proceso."/>
    <s v="Subdirector Administrativo"/>
    <s v="Subdirección Administrativa"/>
    <s v="Corrupción en las etapas contractuales de los contratos a cargo del proceso."/>
    <s v="Realizar gestiones con fines de lucro, prebendas o beneficios recibidos en los procesos de contratación o ejecución de contratos a cargo del proceso de Gestión Administrativa."/>
    <s v="Corrupción"/>
    <s v="Ausencia de ética profesional respecto a las supervisiones ejecutadas por los funcionarios del proceso de Gestión Administrativa o los apoyos de las supervisiones. - Poco conocimiento frente a la estructuración de procesos contractuales, supervisión de contratos y requerimientos de incumplimiento a los proveedores de la entidad."/>
    <s v="Resultados nefastos del funcionamiento administrativo de la entidad. - Investigaciones disciplinarias, penales, fiscales y administrativos por mala administración de los recursos. "/>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istrativo ( e )_x000a_Profesional Universitario contratista, contrato 102 de 2018_x000a_Profesional Universitario Contratista, contrato 101 de 2018. y se espera que esta acción finalice el 31/12/2018"/>
    <s v="Definición oficial de un funcionario o contratista responsable de realizar seguimiento a las actividades del Plan Anual de Adquisiciones._x000a__x000a_Una (1) matriz de contratación vigente diseñada, aprobada e implementada."/>
    <s v="Subdirector Administrativo"/>
    <d v="2018-04-01T00:00:00"/>
    <d v="2018-12-31T00:00:00"/>
    <s v="Cantidad de procesos presupuestados en el PAA / cantidad de procesos ejecutados PAA"/>
    <s v="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_x000a__x000a_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
    <s v="Se suscribió contrato 105 de 2018 con AMALIA JEANNETTE SANCHEZ GUIO, cuyo objeto es: PRESTAR LOS SERVICIOS PROFESIONALES PARA BRINDAR APOYO RESPECTO AL SEGUIMIENTO FINANCIERO Y PRESUPUESTAL DE LOS CONTRATOS A CARGO DE LA SUBDIRECCIÓN ADMINISTRATIVA. Se evidenciaron las obligaciones contractuales 1, 5 y 6, relacionadas directamente con la acción planteada. Se revisó la página del SECOP I: file:///C:/Users/itorresc/Downloads/DA_PROCESO_18-12-7588673_01002020_51542293.PDF_x000a__x000a_En la ruta: \\10.216.160.201\calidad\9. PROCESO GESTIÓN ADMINISTRATIVA\FORMATOS\FORMATOS SADM, se encontró el formato: CONTROL PROCESOS CONTRACTUALES, Código: 208-GA-Ft-123, versión 1, vigente desde el 24-Sep-2018._x000a_Se presenta archivo “cuadro de seguimiento de contratos Subdirección Administrativa 08-08-2018”, que se encuentra en la ruta: \\10.216.160.201\administrativa\DTOS. ADMINISTRATIVA 2018._x000a_El cuadro de seguimiento presentado es ligeramente diferente en tres campos en relación con el formato publicado en la carpeta de calidad debidamente aprobado, por lo que es necesario que la Subdirección Administrativa, utilice el formato que está aprobado o que realice los ajustes que sean pertinentes y que actualice el formato. Igualmente, el cuadro presentado, no contiene el encabezado del formato vigente en la carpeta de calidad, igualmente es preciso que se empleen debidamente los documentos del SIG y que los mismos sean revisados y actualizados según se requiera._x000a__x000a_No se entrega evidencia del indicador, en términos de su de su formulación, seguimiento, fuente y datos. Igualmente, el mismo no guarda coherencia con las acciones planteadas y no evidencia qué se pretende medir, por lo que es necesario revisarlo y modificarlo."/>
    <s v="Contrato 105 de 2018._x000a_SECOP I: file:///C:/Users/itorresc/Downloads/DA_PROCESO_18-12-7588673_01002020_51542293.PDF_x000a__x000a_En la ruta: \\10.216.160.201\calidad\9. PROCESO GESTIÓN ADMINISTRATIVA\FORMATOS\FORMATOS SADM, se encontró el formato: CONTROL PROCESOS CONTRACTUALES, Código: 208-GA-Ft-123, versión 1, vigente desde el 24-Sep-2018._x000a_Se presenta archivo “cuadro de seguimiento de contratos Subdirección Administrativa 08-08-2018”, que se encuentra en la ruta: \\10.216.160.201\administrativa\DTOS. ADMINISTRATIVA 2018."/>
    <n v="1"/>
    <s v="Se realizaron las actividades propuestas."/>
    <s v="CUMPLIMIENTO"/>
  </r>
  <r>
    <x v="9"/>
    <s v="Ejecución Presupuestal"/>
    <s v="Subdirector Financiero"/>
    <s v="Subdirección Financiera"/>
    <s v="Retrasos en la ejecución del presupuesto institucional programado "/>
    <s v="No ejecución de compromisos y giros en los presupuestos de vigencia, reserva y pasivos exigibles."/>
    <s v="Financiero"/>
    <s v="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
    <s v="Alta generación de reservas presupuestales. - Reclamaciones por parte de los contratistas y proveedores por incumplimiento en los pagos. - Impacto negativo en las apropiaciones presupuestales en futuras vigencias. - Castigo presupuestal."/>
    <s v="Mayor"/>
    <s v="Posible"/>
    <s v="Extrem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
    <s v="Un (1) sistema de Alertas Tempranas para los proyectos de inversión estructurado, aprobado y en ejecución."/>
    <s v="Profesionales de Presupuesto y Tesorería"/>
    <d v="2018-04-01T00:00:00"/>
    <d v="2018-12-31T00:00:00"/>
    <s v="No. De seguimientos realizados / No. De seguimientos programados * 100"/>
    <s v="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
    <s v="Se ha realizado el seguimiento a cada uno de los proyectos de inversión y de apoyo a la gestión realizada de compromisos y giros de vigencia mediante la matriz de seguimiento presupuestal,  pago de reservas y de pasivos exigibles. Adicionalmente se ha enviado a los proyectos de inversión el seguimiento al presupuesto durante los meses de febrero a diciembre._x000a__x000a_Se recomienda documentar la metodologia de alertas que se esta generando con el fin de que se mantenga en el tiempo"/>
    <s v="Matriz de seguimiento presupuestal _x000a_Ruta: \\10.216.160.201\Financiera\PRESUPUESTOS CVP\EJECUCIONES CVP 2018\SEGUIMIENTO PRESUPUESTAL"/>
    <n v="1"/>
    <s v="Se realiza actividad programada"/>
    <s v="CUMPLIMIENTO"/>
  </r>
  <r>
    <x v="9"/>
    <s v="Todos los procedimientos del proceso"/>
    <s v="Subdirector Financiero"/>
    <s v="Subdirección Financiera"/>
    <s v="Desconocimiento del marco legal aplicable ."/>
    <s v="La falta de actualización y desconocimiento de la normatividad contable y presupuestal vigente que afecta los procesos financieros de la CVP."/>
    <s v="Operacional"/>
    <s v="Falta de conocimiento en términos Contables y presupuestales - Falta de conocimiento y desactualización en la normatividad contable vigente"/>
    <s v=" Toma de decisiones sin fundamento legal. - Multas y sanciones. - Hallazgos y sanciones disciplinarias o fiscales"/>
    <s v="Moderado"/>
    <s v="Improbable"/>
    <s v="Medi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
    <s v="Una (1) metodologías de inducción para la socialización del marco normativo aplicable al proceso._x000a_Dos (2) mesas de trabajo en la que se socialicen las actualizaciones normativas vinculadas al proceso."/>
    <s v="Contador(a) - Profesional de presupuesto."/>
    <d v="2018-04-01T00:00:00"/>
    <d v="2018-12-31T00:00:00"/>
    <s v="No. De Mesas de trabajo de revisión de actualización de normatividad efectuadas/No. De mesas de trabajo programadas*100"/>
    <s v="Se han realizado mesas de trabajo, reuniones y capacitaciones a los servidores de la Subdirección Financiera para la implementación del nuevo marco normativo contable."/>
    <s v="Se han realizado mesas de trabajo, reuniones y capacitaciones a los servidores de la Subdirección Financiera para la implementación del nuevo marco normativo contable._x000a__x000a_Evidencia en la siguiente ruta:_x000a_\\CVPE3305\Planes de mejoramiento\PLAN DE MEJORAMIENTO 2018\Plan Anticorrupcion\Evidencias\Julio\1. Matriz de riesgos\1. Normatividad_x000a__x000a_\\CVPE3305\Planes de mejoramiento\PLAN DE MEJORAMIENTO 2018\Plan Anticorrupcion\Evidencias\Diciembre\1. Matriz de riesgos\2. Normatividad_x000a__x000a_Se realizó dos socializaciones, la primera se realizó al personal responsable de la parte de la parte financiera de los proyectos de inversión  la cual se realizó el 12 de Abril de 2018 y la segunda se realizó a los directivos de la CVP el día 25 de Octubre 2018"/>
    <s v="Mesas de trabajo_x000a__x000a_Evidencia en la siguiente ruta:_x000a_\\CVPE3305\Planes de mejoramiento\PLAN DE MEJORAMIENTO 2018\Plan Anticorrupcion\Evidencias\Julio\1. Matriz de riesgos\1. Normatividad_x000a__x000a_\\CVPE3305\Planes de mejoramiento\PLAN DE MEJORAMIENTO 2018\Plan Anticorrupcion\Evidencias\Diciembre\1. Matriz de riesgos\2. Normatividad_x000a__x000a_Socializaciones: _x000a_\\CVPE3305\Planes de mejoramiento\PLAN DE MEJORAMIENTO 2018\Plan de mejoramiento Control Interno\Evidencias\2018\76\12042018 CAPACITACION_x000a__x000a_\\CVPE3305\Planes de mejoramiento\PLAN DE MEJORAMIENTO 2018\Plan de mejoramiento Control Interno\Evidencias\2018\76\25102018 CAPACITACION_x000a__x000a__x000a__x000a_"/>
    <n v="1"/>
    <s v="Se realiza actividad programada"/>
    <s v="CUMPLIMIENTO"/>
  </r>
  <r>
    <x v="9"/>
    <s v="Operaciones de Tesorería"/>
    <s v="Subdirector Financiero"/>
    <s v="Subdirección Financiera"/>
    <s v="Baja rentabilidad de los recursos con los que cuenta la CVP "/>
    <s v="Las rentabilidades que ofrecen las entidades financieras no son las mas atractivas del mercado y/o por políticas económicas desfavorables."/>
    <s v="Financiero"/>
    <s v="Estancamiento de la rentabilidad ofrecida por las Entidades Financieras para beneficio propio. - Beneficiar a ciertas entidades financieras por medio de coimas o favores específicos sin un estudio de mercado adecuado."/>
    <s v="Disminución de los beneficios económicos. - Bajos rendimientos financieros para posibles reinversiones de capital."/>
    <s v="Mayor"/>
    <s v="Improbable"/>
    <s v="Moderada"/>
    <s v="Se realizó evaluación a los controles asociados a los riesgos en términos relacionados con documentación, soportes, responsables, frecuencia y efectividad, evidenciándose una efectividad del 70%"/>
    <s v="Baja"/>
    <s v="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a(o) y se espera que esta acción finalice el 31/12/2018"/>
    <s v="Un (1) Estudio de mercado de las ofertas de rentabilidad para la administración de la CVP."/>
    <s v="Tesorera(o)"/>
    <d v="2018-04-01T00:00:00"/>
    <d v="2018-12-31T00:00:00"/>
    <s v="No. De seguimientos realizados / No. De seguimientos programados * 100"/>
    <s v="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
    <s v="Se han colocado en los meses de mayo a diciembre de 2018, los recursos en las entidades financieras que están avaladas por la Secretaria Distrital de Hacienda y que ofrecen mayor rentabilidad. De igual manera se realiza el seguimiento del Estado de Tesorería en el cual se ven reflejadas las tasas de interés que ofrecen las entidades Financieras._x000a__x000a_El área de tesorería realizó revisión de las entidades mejor rankeadas según la Secretaria Distrital de Hacienda y una de las decisiones tomadas gracias a este análisis fue la que se tomó en el comité extraordinario Financiero del 09 de octubre de 2018, donde se decidió trasladar los recursos invertidos en el Banco de Occidente ya que su rendimiento era del 1,85% EA lo cual es bajo._x000a__x000a_Se recomienda documentar la forma en que se eligen los mejores bancos para colocar los recursos de la CVP."/>
    <s v="Tasa de interés que ofrecen entidades financieras y transacciones bancarias_x000a__x000a_Acta de comité extraordinario Financiero del 09/10/2018 en custodia del archivo del área de tesoreria."/>
    <n v="0.7"/>
    <s v="Se evidencia que se eligen los bancos que ofrecen mejores benefuicios para la CVP, pero no se evidencia un documento que reuna todas las variables que se usas para esta elección."/>
    <s v="CUMPLIMIENTO PARCIAL"/>
  </r>
  <r>
    <x v="10"/>
    <s v="Todos los del proceso."/>
    <s v="Subdirector Administrativo"/>
    <s v="Subdirección Administrativa"/>
    <s v="Pérdida o fuga de información asociada con malas prácticas de archivo."/>
    <s v="Las malas prácticas de archivo son las consideradas cuando hay ausencia de implementación de los instrumentos archivísticos y de los lineamientos dados por el proceso de Gestión Documental. "/>
    <s v="Estratégico"/>
    <s v="Archivos desorganizados por falta de aplicación de instrumentos archivísticos regulados por normas vigentes._x000a_ - Desconocimiento de lineamientos dados por el proceso de Gestión Documental para las buenas prácticas de archivo."/>
    <s v="Pérdida de documentación que impida la toma de decisiones o el cumplimiento de la misión de la Entidad. - Archivos desorganizados y que no son correspondientes a las tablas de retención documental."/>
    <s v="Mayor"/>
    <s v="Probable"/>
    <s v="Extrem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_x000a_Profesional contratista, contrato 083 de 2018 y se espera que esta acción finalice el 31/12/2018"/>
    <s v="Un (1) cronograma de visitas definido y cumplimiento efectivo al 100% del cronograma planteado para la vigencia."/>
    <s v="Subdirector Administrativo_x000a__x000a_Responsable Archivo "/>
    <d v="2018-04-01T00:00:00"/>
    <d v="2018-12-31T00:00:00"/>
    <s v="Número de visitas efectivamente realizadas / Número de visitas programas"/>
    <s v="Entre los meses de abril y agosto se han ejecutado 19 visitas según el cronograma de visitas realizado por el equipo SIGA. "/>
    <s v="Se estableció un cronograma de visitas definido, definiendo 57 visitas en todo el año, de las cuales se presentaron 42 actas de registro de reunión de las visitas correspondientes. Las actas de registro de reunión se encuentran disponibles en el archivo de gestión del proceso de gestión documental. Se recomienda que el cronograma sea codificado e incluido como documento de calidad."/>
    <s v="Se presentaron actas de registro de reunión de cada una de las visitas realizadas, disponibles en el archivo de gestión del proceso de gestión documental."/>
    <n v="0.73684210526315785"/>
    <s v="Quedan faltando 15 actas de resgitro de reunión."/>
    <s v="CUMPLIMIENTO PARCIAL"/>
  </r>
  <r>
    <x v="10"/>
    <s v="Todos los del proceso."/>
    <s v="Subdirector Administrativo"/>
    <s v="Subdirección Administrativa"/>
    <s v="Reactividad al cambio acerca de la Gestión Documental."/>
    <s v="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s v="Operacional"/>
    <s v="Desconocimiento de los lineamientos para la correcta gestión documental por parte de los colaboradores (funcionarios y contratistas de la Entidad). - Falta de empoderamiento y posicionamiento del Proceso encargado de la Gestión Documental."/>
    <s v="Retrasos en la implementación de los lineamientos de Gestión Documental. - Desactualización de la historia o información de la entidad debido a la reactividad de los cambios implementados."/>
    <s v="Catastrófico"/>
    <s v="Casi Seguro"/>
    <s v="Extremo"/>
    <s v="Se realizó evaluación a los controles asociados a los riesgos en términos relacionados con documentación, soportes, responsables, frecuencia y efectividad, evidenciándose una efectividad del 100%"/>
    <s v="Alto"/>
    <s v="Para dar un manejo adecuado a este riesgo se plantea Prevenirlo, mediante el desarrollo de una acción consistente en: 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_x000a_Profesional Especializado contratista, contrato 083 de 2018 y se espera que esta acción finalice el 31/12/2018"/>
    <s v="Un (1) cronograma establecido para las jornadas de sensibilización acerca de temas en Gestión Documental y evidencia de su cumplimiento efectivo para la vigencia. "/>
    <s v="Subdirector Administrativo_x000a__x000a_Responsable Archivo "/>
    <d v="2018-04-01T00:00:00"/>
    <d v="2018-12-31T00:00:00"/>
    <s v="Número de jornadas realizadas  tendientes a la Gestión del Cambio en temas documentales / Número de jornadas programadas."/>
    <s v="Se ha  realizado capacitaciones a _x000a_ -Dirección de Mejoramiento de Barrios (personal de archivos)_x000a_-Sensibilización sobre el reglamento interno de archivos y gestión documental para un total de 83 asistentes. _x000a_-Dirección de Reasentamientos se hizo sensibilización sobre aplicación de Tablas de Retención Documental _x000a_-Coordinación con el Archivo de Bogotá-Subdirección Distrital de Archivos para una jornada de sensibilización en la Caja de la Vivienda Popular para el día 24 de septiembre de 2018. "/>
    <s v="Se estableció un cronograma de sensibilizaciones definido, definiendo 19 en todo el año._x000a__x000a_Se han realizado capacitaciones en temas de gestión documental, organización de expedientes y reglamento interno de archivos en las siguientes fechas:_x000a__x000a_Dirección de Mejoramiento de Vivienda el 4 de abril de 2018_x000a_Dirección de Reasentamiento el 12 de marzo de 2018_x000a_Entidad en general: 21 de agosto, 25 de octubre (inducción), 26 de octubre y 24 de septiembre de 2018_x000a__x000a_Las anteriores sensibilizaciones/capacitaciones no cumplieron con lo dispuesto en el cronograma, sin embargo las que se hicieron de manera general cumplieron con el objetivo de sensibilizar a las diferentes áreas de la entidad._x000a__x000a_Se cuenta con formatos de asistencia los cuales se encuentran disponibles en el archivo de gestión del proceso de gestión documental."/>
    <s v="Se cuenta con formatos de asistencia los cuales se encuentran disponibles en el archivo de gestión del proceso de gestión documental."/>
    <n v="0.7"/>
    <s v="Las anteriores sensibilizaciones/capacitaciones no cumplieron con lo dispuesto en el cronograma"/>
    <s v="CUMPLIMIENTO PARCIAL"/>
  </r>
  <r>
    <x v="10"/>
    <s v="Todos los del proceso."/>
    <s v="Subdirector Administrativo"/>
    <s v="Subdirección Administrativa"/>
    <s v="Pérdida de información derivada de la desarticulación de la gestión de correspondencia en la entidad."/>
    <s v="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
    <s v="Cumplimiento"/>
    <s v="No existe Unificación del Formato Único de Ventanilla en la Caja de la Vivienda Popular. - Debilidad en la gestión de correspondencia entre dependencias. - _x000a_Control de correspondencia insuficiente."/>
    <s v="Incumplimiento a las partes interesadas, en los términos de las peticiones elevadas a la Caja de la Vivienda Popular, tanto internas, como externas. - Baja eficiencia en la gestión de correspondencia en la Caja de la Vivienda Popular."/>
    <s v="Catastrófico"/>
    <s v="Casi Seguro"/>
    <s v="Extremo"/>
    <s v="Se realizó evaluación a los controles asociados a los riesgos en términos relacionados con documentación, soportes, responsables, frecuencia y efectividad, evidenciándose una efectividad del 80%"/>
    <s v="Alto"/>
    <s v="Para dar un manejo adecuado a este riesgo se plantea Mitigarlo, mediante el desarrollo de una acción consistente en: Presentar propuesta a la Dirección de Gestión Corporativa y CID sobre la modificación de funciones de Gestión Documental para la articulación de las acciones._x000a__x000a_Estructurar y socializar la documentación del Formato Único de Ventanilla. El responsable de ejecutar es el/la Subdirector Administrativo ( e )_x000a_Profesional contratista, contrato 083 de 2018 y se espera que esta acción finalice el 31/12/2018"/>
    <s v="un (1) Oficio de remisión de propuesta de modificación de funciones a la Dirección de Gestión Corporativa y Comité Directivo. _x000a_Un Formato Único de Ventanilla Estructurado, aprobado, publicado y socializado."/>
    <s v="Subdirector Administrativo"/>
    <d v="2018-04-01T00:00:00"/>
    <d v="2018-12-31T00:00:00"/>
    <s v="Acto administrativo definiendo la función de correspondencia en la Subdirección Administrativa "/>
    <s v="El proyecto de acuerdo modificatorio fue remitido a la Dirección de Gestión Corporativa para la correspondiente revisión. "/>
    <s v="La Profesional Natacha Eslava envió correo a Silenia Torres el 25 de septiembre de 2017 en donde se anexa el proyecto de acuerdo modificatorio de funciones de la Dirección de Gestión Corporativa, de igual forma se reenvió el correo a la profesional Laura Ruiz el 2 de marzo de 2018 reiterando lo anterior. No obstante, la acción planteaba la remisión de un oficio solicitando lo anterior._x000a__x000a_De igual manera se planteaba un Formato Único de Ventanilla Estructurado, aprobado, publicado y socializado, el cual no se presenta.Sin embargo, en haras de mitigar el riesgo se modificó el Procedimiento 208-SADM-Pr-05 en su versión 7 vigente desde el 28 de diciembre de 2018, el cual incluye la fusión de gestión trámite documental con la recepción, radicación y distribución de las comunicaciones oficiales."/>
    <s v="Procedimiento 208-SADM-Pr-05 en su versión 7 vigente desde el 28 de diciembre de 2018 disponible en: \\10.216.160.201\calidad\11. PROCESO GESTIÓN DOCUMENTAL\PROCEDIMIENTOS\208-SADM-Pr-05 GESTIÓN Y TRÁMITE DOCUMENTAL"/>
    <n v="0.4"/>
    <s v="Falta oficio remitiendo proyecto de acuerdo modificatorio de funciones de la Dirección de Gestión Corporativa"/>
    <s v="INCUMPLIMIENTO"/>
  </r>
  <r>
    <x v="10"/>
    <s v="Todos los del proceso."/>
    <s v="Subdirector Administrativo"/>
    <s v="Subdirección Administrativa"/>
    <s v="Pérdida de información para la obtención de beneficios particulares."/>
    <s v="Se trata de actividades relacionadas con la afectación de expedientes tales como robos, desapariciones, adulteraciones, entre otros, con el fin de obtener beneficios propios o beneficiar a terceros."/>
    <s v="Corrupción"/>
    <s v="Ausencia de controles del personal que administra expedientes de los archivos de la entidad._x000a__x000a_ - Baja seguridad para los archivos de gestión de la entidad._x000a__x000a_ - Niveles de ética laboral bajos y poco conocimiento frente a la normatividad disciplinaria sobre obtención de beneficios particulares._x000a_ - Inexistencia del reglamento de Gestión Documental y del procedimiento para la pérdida de expedientes."/>
    <s v="Pérdida de documentación que impida la toma de decisiones o el cumplimiento de la misión de la Entidad.  _x000a__x000a_ - Pérdidas económicas en procesos judiciales por ausencia de material probatorio. _x000a__x000a_ - Sanciones penales, administrativas, fiscales y disciplinarias._x000a__x000a_ - Poca credibilidad de la entidad frente a las partes interesadas."/>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_x000a__x000a_Adoptar un procedimiento para el manejo de la pérdida de expedientes y un reglamento de Gestión Documental. El responsable de ejecutar es el/la Subdirector Administrativo ( e )_x000a_Profesional Especializado contratista, contrato 083 de 2018 y se espera que esta acción finalice el 31/12/2018"/>
    <s v="Un (1) Informe de verificación de condiciones de seguridad de los archivos de gestión y central y las conclusiones sobre los controles requeridos. _x000a__x000a_Una (1) socialización sobre las responsabilidades derivadas del manejo de la información y las consecuencias disciplinarias._x000a__x000a_Un (1) procedimiento para el manejo de la pérdida de expedientes _x000a__x000a_Un (1) reglamento de Gestión Documental."/>
    <s v="Subdirector Administrativo_x000a__x000a_Responsable Archivo "/>
    <d v="2018-04-01T00:00:00"/>
    <d v="2018-12-31T00:00:00"/>
    <s v="Verificación se seguridad de archivos 20%_x000a__x000a_Establecimiento de controles de seguridad para los archivos 30%_x000a__x000a_Documentación oficializada para la seguridad de la gestión documental 30%_x000a__x000a_Charla sobre responsabilidades disciplinarias por recibir beneficios particulares 20%"/>
    <s v="1. Se hizo la verificación por parte de la empresa de seguridad. Informe en elaboración pendiente de entrega._x000a_ _x000a_2. El día 21 de agosto se realizaron dos jornadas de sensibilización sobre el reglamento interno de archivos y las responsabilidades derivadas del manejo de la información y las consecuencias disciplinarias. a un total de 83 funcionarios y contratistas de todas las dependencias. _x000a_3. El procedimiento de reconstrucción de expedientes fue remitido para control de legalidad de la Dirección Jurídica en día 25 de julio de 2018._x000a_4. El reglamento interno de archivos fue adoptado mediante Resolución 2953 del 26 de julio de 2018 y socializada con los funcionarios y contratistas mediante jornada de sensibilización del 21 de agosto. "/>
    <s v="Se realizó un informe &quot;inspecciones de seguridad del archivo del caja de la vivienda popular&quot; que reposa como documento del expediente del contrato 537 de 2018._x000a__x000a_Se realizó Jornada de Sensibilización  &quot;Responsabilidades derivadas del manejo de la información - socilización reglamento interno de archivo y gestión documental&quot; el 21 de agosto de 2018. El formato de asistencia se encuentra disponible en el archivo de gestión del proceso de gestión documental._x000a__x000a_Se conformó el procedimiento &quot;Reconstrucción de expedientes&quot; 208-SADM-Pr-33 vigente desde el 20 de diciembre de 2018. Dando las directrices en caso de la pérdida de expedientes. Disponible en calidad en la siguiente ruta: \\10.216.160.201\calidad\11. PROCESO GESTIÓN DOCUMENTAL\PROCEDIMIENTOS\208-SADM-Pr-33 RECONSTRUCCION EXPEDIENTES V1_x000a__x000a_Se emitió la Resolución 2953 del 26 de julio de 2018 por la cual &quot;se adopta el Reglamento Interno de Archivo y Gestión Documental&quot; disponible en calidad en la siguiente ruta: \\10.216.160.201\calidad\11. PROCESO GESTIÓN DOCUMENTAL\DOCUMENTOS DE REFERENCIA"/>
    <s v="Informe que reposa como documento del expediente del contrato 537 de 2018._x000a__x000a_El formato de asistencia se encuentra disponible en el archivo de gestión del proceso de gestión documental._x000a__x000a_Procedimiento &quot;Reconstrucción de expedientes&quot; 208-SADM-Pr-33 Disponible en calidad en la siguiente ruta: \\10.216.160.201\calidad\11. PROCESO GESTIÓN DOCUMENTAL\PROCEDIMIENTOS\208-SADM-Pr-33 RECONSTRUCCION EXPEDIENTES V1_x000a__x000a_Resolución 2953 del 26 de julio de 2018, disponible en calidad en la siguiente ruta: \\10.216.160.201\calidad\11. PROCESO GESTIÓN DOCUMENTAL\DOCUMENTOS DE REFERENCIA"/>
    <n v="1"/>
    <s v="Se dio cumplimiento a las acciones planteadas"/>
    <s v="CUMPLIMIENTO"/>
  </r>
  <r>
    <x v="11"/>
    <s v="Todos los del proceso de Gestión del Talento Humano."/>
    <s v="Subdirector Administrativo"/>
    <s v="Subdirección Administrativa"/>
    <s v="Desfinanciamiento de necesidades del proceso."/>
    <s v="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
    <s v="Estratégico"/>
    <s v="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
    <s v="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nistración, como en lo misional."/>
    <s v="Mayor"/>
    <s v="Posible"/>
    <s v="Extremo"/>
    <s v="No se evidencian controles asociados al riesgo"/>
    <s v="Extremo"/>
    <s v="Para dar un manejo adecuado a este riesgo se plantea Prevenirlo, mediante el desarrollo de una acción consistente en: Incluir en el plan de acción de gestión de cada vigencia la actividad de realizar el seguimiento al plan de capacitación y realizar seguimiento al cumplimiento de las actividades programadas en la vigencia del contrato actual de capacitación._x000a__x000a_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istrativo ( e )_x000a_Profesional Universitario y se espera que esta acción finalice el 31/12/2018"/>
    <s v="Un (1) plan de acción con actividad incluida de seguimiento al plan de capacitaciones y soporte de un seguimiento trimestral (cuatro (4)para la vigencia 2018)._x000a__x000a_Definición de un (1) plan de trabajo para la estructuración del plan de capacitación contemplando las necesidades de las áreas. "/>
    <s v="Subdirector Administrativo "/>
    <d v="2018-05-03T00:00:00"/>
    <d v="2018-05-03T00:00:00"/>
    <s v="Un (1) plan de acción con actividad incluida de seguimiento al plan de capacitaciones_x000a__x000a_Definición de un (1) plan de trabajo para la estructuración del plan de capacitación contemplando las necesidades de las áreas. "/>
    <s v="Mediante Resolución No. 2202 del  1 de junio de 2018, se aprobó el  Plan Institucional de capacitación.                             _x000a__x000a_Se suscribió contrato de capacitación con la Universidad Distrital Francisco José de Caldas"/>
    <s v="Se evidencia denreo del PAG 2018 la formulaicón de la actividad &quot;Estructurar e implementar efectivamente el Plan de capacitaciones para los servidores públicos de la Caja de la Vivienda Popular.&quot;_x000a__x000a_Mediante Resolución No. 2202 del  1 de junio de 2018, se aprobó el  Plan Institucional de capacitación.                             _x000a__x000a_Se evidencia seguimiento al plan de capacitación del mediante informe realizado por la Subdirección Administrativa. "/>
    <s v="Plan Anual de Gstión- Talentot Humano_x000a__x000a_Ruta: \\10.216.160.201\calidad\21. CONSOLIDADO PLANES DE ACCIÓN DE GESTIÓN\2018\FORMULACIONES_x000a__x000a_Plan institucional de capacitaciones._x000a__x000a_Ruta: \\10.216.160.201\calidad\12. PROCESO GESTIÓN DEL TALENTO HUMANO\DOCUMENTOS REFERENCIA\PLAN DE CAPACITACIÓN_x000a_ _x000a_Informe Capacitaciones  Seguimiento 2018 con soportes_x000a__x000a_Ruta: \\10.216.160.201\administrativa\DTOS. ADMINISTRATIVA 2018"/>
    <n v="1"/>
    <s v="Se cumplieron las actividades programadas."/>
    <s v="CUMPLIMIENTO"/>
  </r>
  <r>
    <x v="11"/>
    <s v="Todos los del proceso de Gestión del Talento Humano"/>
    <s v="Subdirector Administrativo"/>
    <s v="Subdirección Administrativa"/>
    <s v="Deficiente desempeño laboral o no satisfactorio de los funcionarios de la Caja de la Vivienda Popular."/>
    <s v="Insuficiente seguimiento a la formulación de compromisos laborales, acuerdos o demás con los funcionarios de la Entidad, así mismo la como la inexistencia de seguimientos periódicos a dichos compromisos y la ejecución de la evaluación en los términos establecidos."/>
    <s v="Estratégico"/>
    <s v="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
    <s v="Deficiencias de los procesos del Sistema Integrado de Gestión, teniendo en cuenta que la evaluación de las dependencias hace parte integral del proceso de evaluación de los funcionarios de carrera adminis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
    <s v="Catastrófico"/>
    <s v="Probable"/>
    <s v="Extremo"/>
    <s v="Se realizó evaluación a los controles asociados a los riesgos en términos relacionados con documentación, soportes, responsables, frecuencia y efectividad, evidenciándose una efectividad del 100%"/>
    <s v="Medio"/>
    <s v="Para dar un manejo adecuado a este riesgo se plantea Mitigarlo, mediante el desarrollo de una acción consistente en: Formular, implementar y hacer seguimiento al plan de trabajo para realizar la formulación y seguimiento de los sistemas de evaluación de los funcionarios públicos de la Caja de la Vivienda Popular._x000a__x000a_Socializar las herramientas de gestión con el equipo de trabajo del Proceso de Gestión del Talento Humano y solicitar a los demás proceso que realicen la misma actividad. El responsable de ejecutar es el/la Subdirector Administrativo ( e ) y se espera que esta acción finalice el 31/12/2018"/>
    <s v="Un (1) plan de trabajo formulado para la formulación y seguimiento de los sistemas de evaluación de los funcionarios públicos._x000a__x000a_Acta y/o registro de asistencia a una (1) jornada de socialización de las herramientas de gestión._x000a__x000a_Un (1) oficio en el que se solicita a las dependencias la socialización de sus herramientas de gestión"/>
    <s v="Subdirector Administrativo "/>
    <d v="2018-05-03T00:00:00"/>
    <d v="2018-05-03T00:00:00"/>
    <s v="Un (1) plan de trabajo formulado para la formulación y seguimiento de los sistemas de evaluación de los funcionarios públicos._x000a__x000a_Un Acta y/o registro de asistencia a una (1) jornada de socialización de las herramientas de gestión._x000a__x000a_Un (1) oficio en el que se solicita a las dependencias la socialización de sus herramientas de gestión"/>
    <s v="Se ha realizado el seguimiento a la evaluación de acuerdo a los términos establecidos en los protocolos de los sistema de evaluación de la gestión y del desempeño, tal como consta en los memorandos realizados  para los evaluadores en el periodo reportado. "/>
    <s v="Se ha realizó el seguimiento a la evaluación de acuerdo a los términos establecidos en los protocolos de los sistema de evaluación de la gestión y del desempeño, tal como consta en los memorandos realizados  para los evaluadores en el periodo reportado. _x000a__x000a_No se evidencia un (1) plan de trabajo formulado para la formulación y seguimiento de los sistemas de evaluación de los funcionarios públicos._x000a__x000a_No se evidencia Acta y/o registro de asistencia a una (1) jornada de socialización de las herramientas de gestión._x000a__x000a_Se evidencia Memorando No. 2018IE15140 del 19/10/2018 dirigido a los Directores, Subdirectores,Jefe de Oficina Asesoras y Funcionarios se realizó la socialización de los Sistemas de Evaluación de Desempeño."/>
    <s v="Memorando No. 2018IE15140 del 19/10/2018 dirigido a los Directores, Subdirectores,Jefe de Oficina Asesoras y Funcionarios se realizó la socialización de los Sistemas de Evaluación de Desempeño."/>
    <n v="0.33"/>
    <s v="Se realizó 1 de los 3  productos solicitados."/>
    <s v="INCUMPLIMIENTO"/>
  </r>
  <r>
    <x v="11"/>
    <s v="Todos los del proceso de Gestión del Talento Humano"/>
    <s v="Subdirector Administrativo"/>
    <s v="Subdirección Administrativa"/>
    <s v="Posesión indebida en empleos de la planta de personal de la Caja de la Vivienda Popular."/>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_x000a_"/>
    <s v="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
    <s v="Catastrófico"/>
    <s v="Improbable"/>
    <s v="Alt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_x000a__x000a_Realizar la socialización al equipo de talento Humano de los cambios normativos aplicables y los puntos de control del Proceso de Talento Humano de tal forma que en caso de presentarse la creación de un cargo nuevo deberá adelantarse el estudio técnico pertin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_x000a__x000a_ El responsable de ejecutar es el/la Subdirector Administrativo ( e )_x000a_Profesional Universitario y se espera que esta acción finalice el 31/12/2018"/>
    <s v="Listados de asistencia y acta de reunión donde se desglose que se desarrolla la temática planteada en la acción frente a una  socialización de los cambios normativos aplicables y los puntos de control del Proceso de Talento Humano."/>
    <s v="Subdirector Administrativo "/>
    <d v="2018-05-03T00:00:00"/>
    <d v="2018-12-31T00:00:00"/>
    <s v="Listados de asistencia y acta de reunión donde se desglose que se desarrolla la temática planteada en la acción frente a una  socialización de los cambios normativos aplicables y los puntos de control del Proceso de Talento Humano."/>
    <s v="Las actividades planteadas se realizan  cada vez que se requiere, se  da aplicación a lo previsto en el decreto 648 de 2017 articulo 2.2.5.1.1que se materializa en el diligenciamiento del formato Cumplimiento de Requisitos Mínimos"/>
    <s v="Las actividades planteadas se realizan  cada vez que se requiere, se  da aplicación a lo previsto en el decreto 648 de 2017 articulo 2.2.5.1.1que se materializa en el diligenciamiento del formato Cumplimiento de Requisitos Mínimos_x000a__x000a_No se cuenta con evidencia de las capacitaciones realizadas"/>
    <s v="No se cuenta con evidencia de las capacitaciones realizadas"/>
    <n v="0"/>
    <s v="No se cuenta con evidencia de las capacitaciones realizadas"/>
    <s v="INCUMPLIMIENTO"/>
  </r>
  <r>
    <x v="11"/>
    <s v="Todos los del proceso de Gestión del Talento Humano"/>
    <s v="Subdirector Administrativo"/>
    <s v="Subdirección Administrativa"/>
    <s v="Aceptar el suministro de certificaciones falsas o que las expedidas por el proceso sean falsificadas. "/>
    <s v="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
    <s v="Corrupción"/>
    <s v="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_x000a_ - Desconocimiento de la normatividad en materia disciplinaria a efectos de presentar información falsa."/>
    <s v="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
    <s v="Catastrófico"/>
    <s v="Posible"/>
    <s v="Extrema"/>
    <s v="Se realizó evaluación a los controles asociados a los riesgos en términos relacionados con documentación, soportes, responsables, frecuencia y efectividad, evidenciándose una efectividad del 70%"/>
    <s v="Extrema"/>
    <s v="Para dar un manejo adecuado a este riesgo se plantea Prevenirlo, mediante el desarrollo de una acción consistente en: Incluir en el procedimiento &quot;Certificaciones laborales y pensionales&quot; una actividad para la verificación y validación de las novedades allegadas por el personal previo al cargue en el Sistema PERNO y Establecer un control digital de las certificaciones expedidas por la Subdirección Administrativa._x000a__x000a_Solicitud del establecimiento del número consecutivo de certificación en el Sistema Integrado de Gestión en la totalidad de expediciones por parte de la subdirección Administrativa. El responsable de ejecutar es el/la Subdirector Administrativo ( e )_x000a_Profesional universitario y se espera que esta acción finalice el 31/12/2018"/>
    <s v="Procedimiento &quot;Certificaciones laborales y pensionales&quot; actualizado, aprobado, publicado y socializado."/>
    <s v="Subdirector Administrativo "/>
    <d v="2018-05-03T00:00:00"/>
    <d v="2018-12-31T00:00:00"/>
    <s v="Procedimiento &quot;Certificaciones laborales y pensionales&quot; actualizado, aprobado, publicado y socializado."/>
    <s v="Existe un consecutivo de las certificaciones laborales y pensionales expedidas por la Subdirección Administrativa . Se esta adelantando el procedimiento relativo a este tema "/>
    <s v="Se cuenta con consecutivo de certificaciones laborales y pensionales expedidas por la Subdirección Administrativa._x000a__x000a_Se realizó actualización de procedimienro para certificaciones laborale y pensionales 208-SADM-Pt-20, en el cual se incluyo en la actividad numero 5 la acción solcitada, fue enviado al área de Planeación por correo electronico el día 31/12/2018 para su normalización_x000a_"/>
    <s v="Libro de Consecutivo bonos pensionales y certificaciones laborales_x000a__x000a_Correo electrónico dirigido a planeación con documento para normalizar_x000a_"/>
    <n v="0.7"/>
    <s v="Falta la normalización del procedimiento por parte de la Oficina Asesora de Planeación"/>
    <s v="CUMPLIMIENTO PARCIAL"/>
  </r>
  <r>
    <x v="12"/>
    <s v="208-DGC-Pr-16; 208-DGC-Pr-18; 208-DGC-Pr-20; 208-DGC-Pr-22; 208-DGC-Pr-24; 208-DGC-Pr-25"/>
    <s v="Director de Gestión Corporativa y CID"/>
    <s v="Dirección de Gestión Corporativa y Control Interno Disciplinario"/>
    <s v="Falta de documentación en los expedientes de los contratos o convenios suscritos por la Caja de la Vivienda Popular."/>
    <s v="Expedientes de los contratos o convenios sin los soportes de ejecución y supervisión"/>
    <s v="Operacional"/>
    <s v="Los supervisores no remiten la documentación completa relacionada con la ejecución de los contratos o convenios celebrados por la Entidad"/>
    <s v="Investigaciones y sanciones por parte de los órganos de contro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 El responsable de ejecutar es el/la Contratistas Dirección de Gestión Corporativa y CID_x000a_Director de Gestión Corporativa y CID."/>
    <s v="Una (1) matriz de seguimiento alimentada de manera mensual que mida la cantidad de informes de ejecución y supervisión radicados por contrato sobre los pagos efectuados por contrato "/>
    <s v="Director de Gestión Corporativa y CID"/>
    <d v="2018-05-15T00:00:00"/>
    <d v="2018-12-30T00:00:00"/>
    <n v="0.33"/>
    <s v="Se diligencia matriz por parte el área de archivo contractual, en el cual se evidencia la cantidad de informes de ejecución y supervisión radicados por contrato sobre los pagos efectuados."/>
    <s v="Se cuenta con Formato de Radicación de Cuentas de la Subdirección Financiera (208-SFIN-Ft-51)  en la que se describe el número de documentos presentados por cada contrato para el respectivo pago mensual. El archivo de la Dirección de Gestión Corporativa revisa que tanto el informe de supervisión como el informe de actividades esten en los documentos de la cuenta mensual,  estos datos son el suministro de la Matriz &quot;Estadística del archivo de gestión contractual&quot; en donde se tiene para cada contrato el cumplimiento mensual de los documentos requeridos._x000a__x000a_No obstante, dihca matriz no se encuentra publicada en la carpeta de calidad ni tiene un formato definido, por lo cual se recomienda adelantar esta acción para complementar lo desarrollado y mitigar el riesgo de manera efectiva."/>
    <s v="Matriz de seguimiento alimentada de manera mensual"/>
    <n v="0.9"/>
    <s v="Se cumple con la matriz de la acción y se recomienda normalizarla como documento de Calidad"/>
    <s v="CUMPLIMIENTO PARCIAL"/>
  </r>
  <r>
    <x v="12"/>
    <s v="208-DGC-Pr-16; 208-DGC-Pr-18; 208-DGC-Pr-20; 208-DGC-Pr-22; 208-DGC-Pr-24; 208-DGC-Pr-25"/>
    <s v="Director de Gestión Corporativa y CID"/>
    <s v="Dirección de Gestión Corporativa y Control Interno Disciplinario"/>
    <s v="Beneficiar a un tercero en los procesos de selección que adelante la Entidad"/>
    <s v="Direccionar los requisitos establecidos en el documento de estudios previos y en el pliego de condiciones, o su equivalente, por parte del personal involucrado en la estructuración del proceso de selección con el fin de favorecer a un tercero. "/>
    <s v="Corrupción"/>
    <s v="Documentos elaborados por los profesionales de manera fraudulenta y sin acatar la normatividad vigente _x000a_ - Pliegos que establecen reglas, fórmulas matemáticas, condiciones o requisitos para favorecer a determinados proponentes"/>
    <s v="Investigaciones y sanciones por parte de los órganos de control - Adquisición de bienes o servicios en condiciones desfavorables de participación, calidad y precios"/>
    <s v="Catastrófico"/>
    <s v="Improbable"/>
    <s v="Alta"/>
    <s v="Se realizó evaluación a los controles asociados a los riesgos en términos relacionados con documentación, soportes, responsables, frecuencia y efectividad, evidenciándose una efectividad del 100%"/>
    <s v="Alta"/>
    <s v="Para dar un manejo adecuado a este riesgo se plantea Prevenirlo, mediante el desarrollo de una acción consistente en: Elaborar estudios previos y pliegos de condiciones tipo de acuerdo con las orientaciones definidas en el Manual de Contratación 208-DGC-Mn-01, con la aprobación del Comité de Contratación en los casos que el Manual defina que debe reunirse. El responsable de ejecutar es el/la Contratistas Dirección de Gestión Corporativa y CID_x000a_Director de Gestión Corporativa y CID y se espera que esta acción finalice el 30/12/2018"/>
    <s v="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
    <s v="Director de Gestión Corporativa y CID"/>
    <d v="2018-05-15T00:00:00"/>
    <d v="2018-12-30T00:00:00"/>
    <n v="0.33"/>
    <s v="Se evidencian tres (3) actas de las mesas de trabajo efectuadas por los profesionales del grupo de contratación de los meses de mayo, junio y julio de 2018, en los cuales se verificó el contenido de los estudios previos que se adelantaron para el correspondiente mes."/>
    <s v="Se realizaron Mesas de Trabajo de revisión de los estudios previos elaborados en la entidad los días:_x000a__x000a_31 de mayo de 2018, 20 de junio de 2018, 6 de julio de 2018, 31 de agosto de 2018, 18 de septiembre de 2018, 1 de octubre de 2018, 15 de noviembre de 2018 y 6 de diciembre de 2018. Actas de reunión archivadas en: Archivo de la Dirección de Gestión Corporativa y CID (acciones de la matriz de riesgos del proceso)_x000a__x000a_Se cuenta con 8 de actas de reunión de las 8 planteadas"/>
    <s v="Actas de reunión archivadas en: Archivo de la Dirección de Gestión Corporativa y CID (acciones de la matriz de riesgos del proceso)"/>
    <n v="1"/>
    <s v="Se cumplió con las 8 actas planteadas"/>
    <s v="CUMPLIMIENTO"/>
  </r>
  <r>
    <x v="12"/>
    <s v="208-DGC-Pr-19 Imposición de multas"/>
    <s v="Director de Gestión Corporativa y CID"/>
    <s v="Dirección de Gestión Corporativa y Control Interno Disciplinario"/>
    <s v="No requerir al contratista por el incumplimiento de las obligaciones contractuales."/>
    <s v="Debilidades en el ejercicio de la supervisión, que no permita establecer oportunamente el incumplimiento a las obligaciones contractuales, para favorecer intereses particulares"/>
    <s v="Corrupción"/>
    <s v="Favorecimiento al contratista incumplido"/>
    <s v="Investigaciones y sanciones por parte de los órganos de control"/>
    <s v="Catastrófico"/>
    <s v="Improbable"/>
    <s v="Alta"/>
    <s v="Se realizó evaluación a los controles asociados a los riesgos en términos relacionados con documentación, soportes, responsables, frecuencia y efectividad, evidenciándose una efectividad del 85%"/>
    <s v="Alta"/>
    <s v="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 El responsable de ejecutar es el/la Contratistas Dirección de Gestión Corporativa y CID_x000a_Director de Gestión Corporativa y CID y se espera que esta acción finalice el 31/12/2018"/>
    <s v="Realizar una (1) sensibilización y un (1) memorando de buenas prácticas contractuales, con periodicidad trimestral, sobre la correcta aplicación del trámite de incumplimiento en ejercicio de las funciones de supervisión e interventoría"/>
    <s v="Director de Gestión Corporativa y CID"/>
    <d v="2018-06-01T00:00:00"/>
    <d v="2018-12-31T00:00:00"/>
    <n v="0.33"/>
    <s v="Se emite un memorando y una sensibilización de buenas prácticas contractuales en el cual se recuerda a los supervisores contractuales acerca de la obligación que tienen los supervisores contractuales de dar aplicación al trámite de incumplimiento."/>
    <s v="Se envió un memorando el 24 de octubre de 2018 con radicado 2018IE15262 por parte del Director de Gestión Corporativa y CID a los Directores, Subdirectores, Jefes de Oficina y Asesores en el que se invitó a la Jornada de Sensibilización en Gestión Documental de los Expedientes Contractuales (Unicidad) y lineamientos contractuales para el ejercicio de la función contractual en la Caja de la Vivienda Popular. Esta Sensibilización se realizó efectivamente el día 26 de octubre de 2018 en el auditorio de la entidad, se cuenta con listado de asistencia._x000a__x000a_Se envió un memorando el 5 de octubre de 2018 con radicado 2018IE14633 por parte del Director de Gestión Corporativa y CID a los Directores, Subdirectores, Jefes de Oficina, Asesores, Funcionarios de Planta y Contratistas de la Caja de la Vivienda Popular, en el que se remiten las buenas prácticas contractuales (estrategias para el fenecimiento de la cuenta - Contraloría Distrital del Plan de Auditoria Distrital - PAD 2019)_x000a__x000a_Se envió un memorando el 15 de noviembre de 2018 con radicado 2018IE16720 por parte del Director de Gestión Corporativa y CID a los Directores, Subdirectores, Jefes de Oficina, Asesores, en el que se remiten lineamiento y directrices en materia contractual con ocasión al cierre de la vigencia 2018 e inicios vigencia 2019._x000a__x000a_Se envió un memorando el 8 de noviembre de 2018 con radicado 2018IE16204 por  parte del Director de Gestión Corporativa y CID a Directores, Ordenadores del Gasto, Subdirectores, Asesores, Jefes de Oficina, Profesionales y Contratistas encargados del proceso contractual en cada una de las áreas, en el que se remite las etapas de planeación de los procesos contractuales._x000a__x000a_Con base al cumplimiento de la sensibilización y de los memorandos de buenas prácticas contractuales se determina el cumplimiento de la acción."/>
    <s v="Se cuenta con Memorando 2018IE15262 del 24 de octubre de 2018 de invitación a la Sensibilización y con listado de asistencia del 26 de octubre de 2018._x000a__x000a_Se cuenta con:_x000a_Memorando 2018IE14633 del 5 de octubre de 2018_x000a_Memorando 2018IE16720 del 15 de noviembre de 2018_x000a_Memorando 2018IE16204 del 8 de noviembre de 2018_x000a_En donde se remiten buenas prácticas contractuales._x000a__x000a_"/>
    <n v="1"/>
    <s v="Con base al cumplimiento de la sensibilización y de los memorandos de buenas prácticas contractuales se determina el cumplimiento de la acción."/>
    <s v="CUMPLIMIENTO"/>
  </r>
  <r>
    <x v="13"/>
    <s v="Soporte Técnico"/>
    <s v="Jefe Oficina de Tecnologías de la Información y las Comunicaciones"/>
    <s v="Oficina Tecnologías de la Información y las Comunicaciones"/>
    <s v="Indisponibilidad en las herramientas y/o equipos de cómputo"/>
    <s v="Falla y/o falta de equipos, o indisponibilidad de los mismos, por factores internos o externos, que afecten el normal desarrollo de las labores diarias en la CVP"/>
    <s v="Operacional"/>
    <s v="Deterioro o mal manejo de los equipos tecnológicos,  que genera indisponib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ícil rotación en el mercado para su reparación"/>
    <s v="Pérdida de productividad o respuestas tardías a las necesidades de los grupos de interés - reprocesos o ejecución  de procesos manuales o alternos - Daños, en algunos casos irreparables, de las herramientas tecnológicas. - Necesidad de recursos económicos adicionales para solventar este tipo de eventos."/>
    <s v="Moderado"/>
    <s v="Probable"/>
    <s v="Alto"/>
    <s v="Se realizó evaluación a los controles asociados a los riesgos en términos relacionados con documentación, soportes, responsables, frecuencia y efectividad, evidenciándose una efectividad del 55%"/>
    <s v="Alto"/>
    <s v="Para dar un manejo adecuado a este riesgo se plantea Prevenirlo, mediante el desarrollo de una acción consistente en:- Realizar charlas pedagógicas trimestrales y comunicaciones mensuales acerca del buen uso de las herramientas tecnológicas._x000a_-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
    <s v="Disminución en indisponibilidad o incidentes reportados que afecten el normal funcionamiento de los equipos de cómputo mediante:_x000a_tres charlas en el año 2018 frente al buen uso de las herramientas tecnológicas._x000a_Estructura documental del proceso Gestión Tecnología de la Información y Comunicaciones actualizada, aprobada y publicada (1 proceso y 2 procedimientos)"/>
    <s v="Jefe Oficina Tecnologías de la Información y las Comunicaciones"/>
    <d v="2018-05-16T00:00:00"/>
    <d v="2018-12-31T00:00:00"/>
    <n v="0.66"/>
    <s v="- Evidencia de charlas de sensibilización y comunicaciones sobre el buen uso de las herramientas tecnológicas._x000a_- Evidencia mesas de trabajo para la documentación del procedimiento disciplinario con el área correspondiente, y un borrador de dicho procedimiento o el documento oficial.'"/>
    <s v="Se realizaron 3 charalas de sensibilización de la oficina TICS en las fechas: 10/09/2018, 27/06/2018 y el 11/07/2018_x000a__x000a_Se actualizo 208-PLA-Ft-59 CARACTERIZACIÓN DEL PROCESO TECNOLOGÍA DE LA INFORMACIÓN Y LAS COMUNICACIONES con vigencia 25/04/2018 , los procedimientos 208-TIC-Pr-04  PRESTAMO DE EQUIPOS AUDIOVISUALES V2 con vigencia14/09/2018 y 208-TIC-Pr-11 DESARROLLO Y MANTENIMIENTO DE SOFTWARE V2  con vigencia 13/12/2018"/>
    <s v="3 Actas de sensibilización de la oficina TICS en custodia del archivo de la oficina TICs_x000a__x000a_Cracterización y procesimientos actuallizados los cuales se encuentran en la siguiente ruta: \\10.216.160.201\calidad\14. PROCESO GESTIÓN TECNOLOGÍA DE LA INFORMACIÓN Y COMUNICACIONES"/>
    <n v="1"/>
    <s v="Se cumplio con la acción programada"/>
    <s v="CUMPLIMIENTO"/>
  </r>
  <r>
    <x v="13"/>
    <s v="Todos los procedimientos"/>
    <s v="Jefe Oficina de Tecnologías de la Información y las Comunicaciones"/>
    <s v="Oficina Tecnologías de la Información y las Comunicaciones"/>
    <s v="Reprocesos y/o desconocimiento del alcance y operatividad del proceso Gestión TIC"/>
    <s v="Dado el cambio organizacional que modificó el Mapa de Procesos que integra el Plan Estratégico de la Caja de la Vivienda Popular, el cual dio origen al proceso de Gestión TIC con un enfoque estratégico, se pueden generar reprocesos y/o desconocimiento en la forma de operar con respecto al alcance de la nueva oficina TIC. "/>
    <s v="Operacional"/>
    <s v="Procedimientos desactualizados y/o no documentados  - Procedimientos desactualizados y/o no documentados  - Procedimientos desactualizados y/o no documentados "/>
    <s v="Falta de claridad en la forma en que se deben ejecutar las funciones de la Oficina TIC - Falta de registro y/o seguimiento de los productos y servicios generados por la Oficina TIC a través de su proceso. - Reprocesos al interior de la Oficina TIC y en otras dependencias"/>
    <s v="Moderado"/>
    <s v="Casi Seguro"/>
    <s v="Extremo"/>
    <s v="Se realizó evaluación a los controles asociados a los riesgos en términos relacionados con documentación, soportes, responsables, frecuencia y efectividad, evidenciándose una efectividad del 65%"/>
    <s v="Alto"/>
    <s v="Para dar un manejo adecuado a este riesgo se plantea Prevenirlo, mediante el desarrollo de una acción consistente en: Documentar completamente los procedimientos, manuales, instructivos, formatos y demás documentación requerida, de conformidad con el alcance del proceso Gestión Tecnologías de la Información y las Comunicaciones"/>
    <s v="Proceso Gestión Tecnologías de la Información y las Comunicaciones documentado, actualizado, aprobado y publicado, alineado al Plan Estratégico de la CVP"/>
    <s v="Jefe Oficina Tecnologías de la Información y las Comunicaciones"/>
    <d v="2018-05-15T00:00:00"/>
    <d v="2018-12-31T00:00:00"/>
    <n v="0.66"/>
    <s v="Procedimientos, manuales, instructivos, formatos y demás documentación del Proceso Gestión Tecnologías de la Información y las Comunicaciones, actualizados y divulgados."/>
    <s v="Se realizó documentación de los procedimientos del proceso gestión TIC los cuales se remitieron al área de planeación mediante memorando 2018IE18700 con asunto: Actualización y remisión documentos proceso gestión tecnologías de la Información y las comunicaciones."/>
    <s v="Memorando 2018IE18700 con asunto: Actualización y remisión documentos proceso gestión tecnologías de la Información y las comunicaciones._x000a__x000a_\\10.216.160.201\calidad\14. PROCESO GESTIÓN TECNOLOGÍA DE LA INFORMACIÓN Y COMUNICACIONES"/>
    <n v="0.8"/>
    <s v="Se realizó la actividad propuesta, se debe solicitar poublicación en carpeta de calidad al área de planeación."/>
    <s v="CUMPLIMIENTO PARCIAL"/>
  </r>
  <r>
    <x v="13"/>
    <s v="Seguridad Informática"/>
    <s v="Jefe Oficina de Tecnologías de la Información y las Comunicaciones"/>
    <s v="Oficina Tecnologías de la Información y las Comunicaciones"/>
    <s v="Fuga de información_x000a_y/o mal manejo de la misma"/>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para beneficio propio y/o de terceros, por personal interno o intrusión de un externo a la entidad y/o a la red de la CVP. - -Acceso no autorizado a los equipos y/o redes de computo. - - Robo y/o manipulación de información sensible"/>
    <s v="* Falta de credibilidad en la información generada por la entidad. - * Posibles procesos judiciales en contra de la entidad - * Investigaciones disciplinarias_x000a_ - * Uso de información sensible con fines maliciosos"/>
    <s v="Catastrófico"/>
    <s v="Posible"/>
    <s v="Extrema"/>
    <s v="Se realizó evaluación a los controles asociados a los riesgos en términos relacionados con documentación, soportes, responsables, frecuencia y efectividad, evidenciándose una efectividad del 80%"/>
    <s v="Moderada"/>
    <s v="Para dar un manejo adecuado a este riesgo se plantea Mitigarlo, mediante el desarrollo de una acción consistente en: Realizar charlas pedagógicas semestrales que apoyen la sensibilización de los funcionarios y/o contratistas de la entidad con respecto al cuidado y buen manejo de la información._x000a_Generar comunicaciones mensuales al interior de la entidad, con el fin de propender por la seguridad de la información."/>
    <s v="Registro de asistencia de las dos charlas para la vigencia 2018 que realice la Oficina TIC de sensibilización respecto a la importancia de la seguridad de la información en la Entidad."/>
    <s v="Jefe Oficina Tecnologías de la Información y las Comunicaciones"/>
    <d v="2018-05-15T00:00:00"/>
    <d v="2018-12-31T00:00:00"/>
    <n v="0.66"/>
    <s v="- Evidencia de charlas de sensibilización y comunicaciones sobre cuidado y buen manejo de la información."/>
    <s v="Se realizarón dos charlas de sensibilización de segurudad de la informacón, la primera se realizó el 10/09/2018 y la segunda el 23 de Agosto de 2018"/>
    <s v="2 Actas de sensibilización _x000a_\\10.216.160.201\calidad\30. PRESENTACIONES E INFORMES\SISTEMA INTEGRADO DE GESTIÓN\2018\SEMANA LUCHA ANTICORRUPCIÓN\DIA 5 - DATOS ABIERTOS y en custodia de la Oficina TICS_x000a__x000a_"/>
    <n v="1"/>
    <s v="Se realizó la actividad propuesta."/>
    <s v="CUMPLIMIENTO"/>
  </r>
  <r>
    <x v="14"/>
    <s v="Auditoría Interna y Visitas"/>
    <s v="Asesor de Control Interno"/>
    <s v="Asesoría de Control Interno"/>
    <s v="Incumplimiento del Plan Anual Auditorías aprobado para la vigencia"/>
    <s v="Incumplimiento de las acciones planteadas incluidas en el Plan Anual de Auditorías."/>
    <s v="Operacional"/>
    <s v="Personal Insuficiente para la ejecución de las actividades planteadas - Reprogramación de actividades o procesos de auditoría que modifican el Plan establecido - Demora en la generación de informes que prolongan los procesos de auditoría - Falta de idoneidad del equipo auditor"/>
    <s v="Incumplimiento de elementos legales aplicables a control Interno_x000a_ - Hallazgos por parte de entes de control"/>
    <s v="Moderado"/>
    <s v="Probable"/>
    <s v="Alto"/>
    <s v="Se realizó evaluación a los controles asociados a los riesgos en terminos relacionados con documentación, soportes, responsables, frecuencia y efectividad, evidenciandose una efectividad del 100%"/>
    <s v="Medio"/>
    <s v="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
    <s v="Cuatro (4) informes de seguimiento al avance del Plan Anual de Auditorías"/>
    <s v="Asesora de Control Interno"/>
    <d v="2018-01-01T00:00:00"/>
    <d v="2018-12-31T00:00:00"/>
    <s v="(# de reportes de seguimiento al Plan Anual de Auditorías - PAA / 4) X 100%"/>
    <s v="El 26ene2018 se entregó la formulación del PAA a la OAP por correo electrónico._x000a__x000a_El primer seguimiento se realizó el 05Ene2018, correspondiente al corte del 31Dic2017._x000a__x000a_El segundo seguimiento se realizó el 23Abr2018, correspondiente al corte 31MAr2018._x000a__x000a_El tercer seguimiento se realizó el 10Jul2018, correspondiente al corte 30Jun2018._x000a__x000a_Evidencias en correo electrónico y ruta: \\Serv-backup\Historico Control Interno\6. Herramientas de Control Interno\2017 Herramientas Control Interno_x000a__x000a_\\10.216.160.201\control interno\2018\2. 036 INFORMES\.036.8 DE GESTIÓN\HERRAMIENTAS\04. PLAN DE ACCIÓN DE GESTIÓN"/>
    <s v="El primer seguimiento se realizó el 05 de enero de 2018, correspondiente al corte del 31 de diciembre de 2017._x000a__x000a_Evidencia en hoja de Excel y ruta: \\Serv-backup\Historico Control Interno\6. Herramientas de Control Interno\2017 Herramientas Control Interno\6.1 Plan Acción Control Interno_x000a__x000a_El segundo seguimiento se realizó el 23 de abril de 2018, correspondiente al corte de 31 de marzo de 2018._x000a__x000a_El tercer seguimiento se realizó el 10 de julio de 2018, correspondiente al corte de 30 de junio de 2018._x000a__x000a_El cuarto seguimiento se realizó el 12 de octubre de 2018, correspondiente al corte de 30 septiembre de 2018._x000a__x000a_Evidencias en correos electrónicos remitidos al Jefe de Planeación y publicados en la ruta: \\10.216.160.201\calidad\25. AUDITORIAS\2018\PLAN ANUAL DE AUDITORIAS"/>
    <s v="Evidencia en hoja de Excel y ruta: \\Serv-backup\Historico Control Interno\6. Herramientas de Control Interno\2017 Herramientas Control Interno\6.1 Plan Acción Control Interno_x000a__x000a_Evidencias en correos electrónicos remitidos al Jefe de Planeación y publicados en la ruta: \\10.216.160.201\calidad\25. AUDITORIAS\2018\PLAN ANUAL DE AUDITORIAS"/>
    <n v="1"/>
    <s v="Se realizaron las actividades programas"/>
    <s v="CUMPLIMIENTO"/>
  </r>
  <r>
    <x v="14"/>
    <s v="Auditoría Interna y Visitas"/>
    <s v="Asesor de Control Interno"/>
    <s v="Asesoría de Control Interno"/>
    <s v="Documentación errada de hallazgos y conceptos de seguimiento tras revisión de herramientas de gestión de los procesos"/>
    <s v="Se puede presentar la documentación errada de hallazgos por la complejudad del reporte en los instrumentos de gestión establecidos para los procesos de la CVP"/>
    <s v="Operacional"/>
    <s v="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
    <s v="Dificultad para el seguimiento de las acciones planteadas - Carga operacional adicional por el mal planteamiento de las acciones relacionadas. - Ineficiencia operativa general - Resultados por dependencias y/o procesos que no corresponden a la realidad"/>
    <s v="Moderado"/>
    <s v="Posible"/>
    <s v="Alto"/>
    <s v="Se realizó evaluación a los controles asociados a los riesgos en terminos relacionados con documentación, soportes, responsables, frecuencia y efectividad, evidenciandose una efectividad del 100%"/>
    <s v="Medio"/>
    <s v="Para dar un manejo adecuado a este riesgo se plantea Mitigarlo, mediante el desarrollo de una acción consistente en:Gestionar 4 capacitaciones que permitan optimizar el uso de las herramientas de gestión formuladas para los procesos y áreas de la entidad._x000a_(Plan de Acción y estrategia anticorrupción; Diseño de Indicadores; Gestión de Riesgos; Análisis de causas y formulación de acciones) El responsable de ejecutar es el/la Asesora de Control Interno y se espera que esta acción finalice el 31/12/2018"/>
    <s v="Cuatro (4) Capacitaciones para el uso de herramientas de Gestión."/>
    <s v="Asesora de Control Interno"/>
    <d v="2018-01-01T00:00:00"/>
    <d v="2018-12-31T00:00:00"/>
    <s v="(# de capacitaciones para el uso de herramientas de Gestión / 4) X 100%"/>
    <s v="Se realizan dos capacitaciones y un taller. Una por parte de Control interno y una (Gestión de Indicadores) por parte de la Oficina Asesora de Planeación (Herramientas de planeación)._x000a_Se realizó una serie de talleres para la formulaicón del mapa de riesgos actual en mayo de 2018. (gestión de riesgos)"/>
    <s v="Se realizaron las siguientes capacitaciones y talleres en los siguientes temas:_x000a__x000a_El 24 de enero de 2018 se realizó la capacitación en herramientas de gestión, en donde se expusieron temas como indicadores y gestión de riesgos._x000a__x000a_Mediante memorando 2018IE935 del 1 de febrero de 2018 la Asesoría de Control Interno solicitó a la Oficina Asesora de Planeación la programación de una capacitación en herramientas de gestión para dar cumplimiento al Plan Anual de Auditorías, posteriormente mediante memorando 2018IE1417 la Oficina Asesora de Planeación invita a la Jornada de capacitación y sensibilización sobre Herramientas de gestión Institucionales de la Caja de la Vivienda Popular, esta jornada se desarrolló el 15 de febrero de 2018._x000a__x000a_En los meses de abril y mayo se realizaron una serie de talleres para la reformulación del mapa de riesgos por procesos y de corrupción con las diferentes áreas de la entidad, donde se incluyó la capacitación en la metodología del DAFP._x000a__x000a_El 16 de mayo de 2018 se realizó el taller práctico causa – raíz en el marco de los análisis de causas de los Planes de Mejoramiento._x000a__x000a_Como evidencia de los anteriores eventos, se cuenta con listados de asistencia en \\10.216.160.201\control interno\2018\4. APOYO\5. InducciónYCapacitación"/>
    <s v="Como evidencia de los anteriores eventos, se cuenta con listados de asistencia en \\10.216.160.201\control interno\2018\4. APOYO\5. InducciónYCapacitación"/>
    <n v="1"/>
    <s v="Se realizaron las actividades programas"/>
    <s v="CUMPLIMIENTO"/>
  </r>
  <r>
    <x v="14"/>
    <s v="Auditoría Interna y Visitas"/>
    <s v="Asesor de Control Interno"/>
    <s v="Asesoría de Control Interno"/>
    <s v="Omitir Hallazgos identificados en los informes de CI"/>
    <s v="Omitir hallazgos de manera consiente y voluntaria en los informes durante el proceso de auditoría o generación de informes de Ley."/>
    <s v="Corrupción"/>
    <s v="Falta de objetividad  de los auditores por algún tipo de compromiso - Interés en obtener dádivas por la omisión de reporte de inconsistencias - Debilidad en valores éticos y morales_x000a_Falta de idoneidad del equipo auditor - Desconocimiento de la cultura del autocontrol"/>
    <s v="Hallazgos por parte de los entes de control  - Pérdidas económicas para la entidad - Posible afectación a la operación de los procesos"/>
    <s v="Catastrofico"/>
    <s v="Improbable"/>
    <s v="Alta"/>
    <s v="Se realizó evaluación a los controles asociados a los riesgos en terminos relacionados con documentación, soportes, responsables, frecuencia y efectividad, evidenciandose una efectividad del 60%"/>
    <s v="Moderada"/>
    <s v="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
    <s v="Dos (2) actividades de sensibilización relacionadas con elementos éticos y roles a desempeñar por parte de Control Interno."/>
    <s v="Asesora de Control Interno"/>
    <d v="2018-01-01T00:00:00"/>
    <d v="2018-12-31T00:00:00"/>
    <s v="(# de actividades de sensibilización realizadas / 2) X 100%"/>
    <s v="Se realizó una charla en la jornada de inducción del 23Feb2018 y en la jornada del 04Sep2018. Se enviaron presentaciones a Nelsy Arévalo por correo electrónico. Como evidencia está el listado de asistencia."/>
    <s v="Las actividades de sensibilización relacionadas con elementos éticos y roles a desempeñar por Control Interno se realizan en el marco de las jornadas de Inducción y Reinducción de la entidad en las cuales participa la Asesoría de Control Interno._x000a__x000a_La primera jornada se realizó el 2 de marzo, la segunda jornada se realizó el 4 de septiembre y la última del año se hizo el  25 de octubre. Como evidencia de lo anterior, se cuenta con listados de asistencia  en  \\10.216.160.201\control interno\2018\4. APOYO\5. InducciónYCapacitación"/>
    <s v="Se cuenta con listados de asistencia  en  \\10.216.160.201\control interno\2018\4. APOYO\5. InducciónYCapacitación"/>
    <n v="1"/>
    <s v="Se realizaron las actividades programas"/>
    <s v="CUMPLIMIENTO"/>
  </r>
  <r>
    <x v="15"/>
    <s v="Control Interno Disciplinario"/>
    <s v="Director de Gestión Corporativa y CID"/>
    <s v="Dirección de Gestión Corporativa y Control Interno Disciplinario"/>
    <s v="Violación de la reserva legal de los procesos disciplinarios"/>
    <s v="Conforme a lo consagrado en el artículo 95 de la Ley 734 de 2002,  las actuaciones disciplinarias serán reservadas hasta cuando se formule el pliego de cargos o la providencia que ordene el archivo definitivo, sin perjuicio de los derechos de los sujetos procesales. "/>
    <s v="Operacional"/>
    <s v="La poca seguridad de la oficina de Control Interno Disciplinario de la Entidad dificulta la reserva legar del proceso. - Falta de capacitación del personal que recibe y asigna las quejas disciplinarias al personal competente. - Ausencia de sistemas de información que permitan dar trazabilidad al proceso disciplinario"/>
    <s v="Sanciones por parte de los entes de control. - Pérdida de información. - Pérdida de la buena imagen y credibilidad de la Entidad."/>
    <s v="Insignificante"/>
    <s v="Posible"/>
    <s v="Bajo"/>
    <s v="Se realizó evaluación a los controles asociados a los riesgos en terminos relacionados con documentación, soportes, responsables, frecuencia y efectividad, evidenciandose una efectividad del 60%"/>
    <s v="Bajo"/>
    <s v="Para dar un manejo adecuado a este riesgo se plantea Prevenirlo, mediante el desarrollo de una acción consistente en: _x000a_Implementar un documento donde se le haga saber a los investigados y testigos de la actuación la obligación de guardar la confidencialidad y reserva legal del proceso disciplinario."/>
    <s v="Preservación de la Reserva Legal de la actuación disciplinaria y cumplimiento de lo dispuesto en el artículo 95 de la Ley 734 de 2002."/>
    <s v="Director de Gestión Corporativa y CID"/>
    <d v="2018-05-15T00:00:00"/>
    <d v="2018-12-30T00:00:00"/>
    <n v="0.5"/>
    <s v="Se crea el formato Reserva Actuación Disciplinaria 208-CID-ft-33, en donde los investigados y los testigos se comprometen a guardar  la actuación disciplinaria de los procesos en curso, hasta la fecha se viene aplicando el formato a las declaraciones juramentadas y a las versiones libres rendidas en las oficina de control interno disciplinario."/>
    <s v="Se cuenta el formato 208-CID-Ft-33 (Reserva actuación disciplinaria) vigente desde el 18 de junio de 2018, el cual cumple con Preservación de la Reserva Legal de la actuación disciplinaria y cumplimiento de lo dispuesto en el artículo 95 de la Ley 734 de 2002. Adicionalmente este formato se encuentra integrado en el Procedimiento 208-CID-Pr-01 (Control Interno Disciplinario) vigente desde el 13 de diciembre de 2018, esto se evidencia en la actividad 25 donde se establece que. &quot; El testigo se compromete a mantener la confidencialidad de toda la información durante el proceso de investigación, se registra su compromiso en el formato que se adjunta en la carpeta del investigado&quot; y se hace referencia exacta del formato mencionado._x000a__x000a_En función del cumplimiento de la realización del formato se da por cumplida la acción planteada."/>
    <s v="Formato 208-CID-Ft-33 (Reserva actuación disciplinaria) vigente desde el 18 de junio de 2018_x000a__x000a_Procedimiento 208-CID-Pr-01 (Control Interno Disciplinario) vigente desde el 13 de diciembre de 2018_x000a__x000a_Disponibles en: \\10.216.160.201\calidad\15. PROCESO GESTIÓN DEL CONTROL INTERNO DISCIPLINARIO_x000a_"/>
    <n v="1"/>
    <s v="Se cumple con los documentos establecidos."/>
    <s v="CUMPLIMIENTO"/>
  </r>
  <r>
    <x v="15"/>
    <s v="Control Interno Disciplinario"/>
    <s v="Director de Gestión Corporativa y CID"/>
    <s v="Dirección de Gestión Corporativa y Control Interno Disciplinario"/>
    <s v="Obstaculizar la acción disciplinaria en sus diferentes etapas que conlleven a la prescripción de la acción. "/>
    <s v="Dilación de los procesos disciplinarios que ocasionen la prescripción del mismo. Por parte de los operadores disciplinarios."/>
    <s v="Corrupción"/>
    <s v="Recibir Dadivas_x000a_Negligencia en el ejercicio de las funciones"/>
    <s v="Acciones judiciales en contra de la CVP - Perdida del objetivo de la accion disciplinaria - Acciones disciplinarias por parte de los entes de control (Procuraduria y Personeria) "/>
    <s v="Mayor"/>
    <s v="Improbable"/>
    <s v="Moderada"/>
    <s v="Se realizó evaluación a los controles asociados a los riesgos en terminos relacionados con documentación, soportes, responsables, frecuencia y efectividad, evidenciandose una efectividad del 70%"/>
    <s v="Baja"/>
    <s v="Para dar un manejo adecuado a este riesgo se plantea Prevenirlo, mediante el desarrollo de una acción consistente en:  _x000a_Se realizaran mesas de trabajo por parte de los operadores disciplinarios de manera trimestral dentro de las cuales se verificaran el numero de procesos en curso, estado actual de los procesos y etapa en que se encuentre."/>
    <s v="Que las actuaciones disciplinarias se desarrollen en el marco de lo dispuesto en la Ley 734 de 2002 y que ningún proceso prescriba."/>
    <s v="Director de Gestión Corporativa y CID"/>
    <d v="2018-05-15T00:00:00"/>
    <d v="2018-12-30T00:00:00"/>
    <n v="0.5"/>
    <s v="Hasta la fecha se han realizado una mesa de trabajo por parte de los funcionarios de la oficina de Control Interno Disciplinario en las cuales se verifican los procesos en curso, el estado actual de los procesos así: Se adelantó revisión periódica que arrojó como resultado a corte del 8 de agosto del presente año, 54 procesos en curso. Se utilizó la herramienta (Hoja de cálculo en formato Excel) en donde se registra la base de datos de los procesos que adelanta la oficina CID. _x000a_A la fecha se cuentan con 54 actuaciones disciplinarias vigentes, las cuales se encuentran determinadas por anualidad de la siguiente manera: del 2015: 1 Proceso que se encuentran en apertura de investigación; 2016, 14 Procesos de los cuales 3 se encuentran en cierre de investigación, 5 en apertura de investigación y 6 en indagación preliminar; 2017, 31 Procesos que se encuentran en indagación preliminar; y para el 2018, 8 Procesos que se encuentran en indagación preliminar._x000a_El proceso de CID en el segundo trimestre ha realizado 9 autos de archivo de los cuales son del año 2016._x000a_Para la vigencia 2018, a corte del 1 de agosto se han recibido 15 quejas e informes dando como resultado 7 autos inhibitorios y 8 indagaciones preliminares que hacen parte de los 54 procesos en curso._x000a_Adicionalmente se han adelantado actuaciones que corresponden al curso del proceso disciplinario tales como: (apertura de investigación, cierre de investigación, acumulación de proceso, autos de pruebas, etc.)_x000a_"/>
    <s v="Se realizaron mesas de trabajo (Verificación de procesos vigentes, Oficina de Control Interno Disciplinario) el 1 de agosto de 2018 y el 13 de diciembre de 2018, se cuenta con actas de reunión que se encuentran en Carpeta &quot;Evidencias Matriz de Riesgos 2018&quot;_x000a__x000a_Se realizó mesa de trabajo (revisión estado de los procesos) entre el 11 y 12 de septiembre de 2018,  se cuenta con actas de reunión que se encuentran en Carpeta &quot;Evidencias Matriz de Riesgos 2018&quot;_x000a__x000a_Debido a que se cumple con las actas planteadas se da por cumplida la acción, no obstante se recomienda en la casilla 16. poner el resultado específico."/>
    <s v="Actas de reunión que se encuentran en Carpeta &quot;Evidencias Matriz de Riesgos 2018&quot;"/>
    <n v="1"/>
    <s v="Debido a que se cumple con las actas planteadas se da por cumplida la acción, no obstante se recomienda en la casilla 16. poner el resultado específico."/>
    <s v="CUMPLIMIENT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
  <location ref="A3:B20" firstHeaderRow="1" firstDataRow="1" firstDataCol="1"/>
  <pivotFields count="26">
    <pivotField axis="axisRow" showAll="0">
      <items count="18">
        <item x="0"/>
        <item x="1"/>
        <item x="2"/>
        <item x="3"/>
        <item x="4"/>
        <item x="5"/>
        <item x="7"/>
        <item x="6"/>
        <item x="8"/>
        <item x="9"/>
        <item x="10"/>
        <item x="11"/>
        <item x="12"/>
        <item x="13"/>
        <item m="1" x="16"/>
        <item x="15"/>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0"/>
  </rowFields>
  <rowItems count="17">
    <i>
      <x/>
    </i>
    <i>
      <x v="1"/>
    </i>
    <i>
      <x v="2"/>
    </i>
    <i>
      <x v="3"/>
    </i>
    <i>
      <x v="4"/>
    </i>
    <i>
      <x v="5"/>
    </i>
    <i>
      <x v="6"/>
    </i>
    <i>
      <x v="7"/>
    </i>
    <i>
      <x v="8"/>
    </i>
    <i>
      <x v="9"/>
    </i>
    <i>
      <x v="10"/>
    </i>
    <i>
      <x v="11"/>
    </i>
    <i>
      <x v="12"/>
    </i>
    <i>
      <x v="13"/>
    </i>
    <i>
      <x v="15"/>
    </i>
    <i>
      <x v="16"/>
    </i>
    <i t="grand">
      <x/>
    </i>
  </rowItems>
  <colItems count="1">
    <i/>
  </colItems>
  <dataFields count="1">
    <dataField name="Calificación  " fld="23" subtotal="average" baseField="0" baseItem="0" numFmtId="10"/>
  </dataFields>
  <formats count="42">
    <format dxfId="148">
      <pivotArea collapsedLevelsAreSubtotals="1" fieldPosition="0">
        <references count="1">
          <reference field="0" count="0"/>
        </references>
      </pivotArea>
    </format>
    <format dxfId="147">
      <pivotArea grandRow="1" outline="0" collapsedLevelsAreSubtotals="1" fieldPosition="0"/>
    </format>
    <format dxfId="146">
      <pivotArea type="all" dataOnly="0" outline="0" fieldPosition="0"/>
    </format>
    <format dxfId="145">
      <pivotArea outline="0" collapsedLevelsAreSubtotals="1" fieldPosition="0"/>
    </format>
    <format dxfId="144">
      <pivotArea field="0" type="button" dataOnly="0" labelOnly="1" outline="0" axis="axisRow" fieldPosition="0"/>
    </format>
    <format dxfId="143">
      <pivotArea dataOnly="0" labelOnly="1" outline="0" axis="axisValues" fieldPosition="0"/>
    </format>
    <format dxfId="142">
      <pivotArea dataOnly="0" labelOnly="1" fieldPosition="0">
        <references count="1">
          <reference field="0" count="0"/>
        </references>
      </pivotArea>
    </format>
    <format dxfId="141">
      <pivotArea dataOnly="0" labelOnly="1" grandRow="1" outline="0" fieldPosition="0"/>
    </format>
    <format dxfId="140">
      <pivotArea dataOnly="0" labelOnly="1" outline="0" axis="axisValues" fieldPosition="0"/>
    </format>
    <format dxfId="139">
      <pivotArea outline="0" collapsedLevelsAreSubtotals="1" fieldPosition="0"/>
    </format>
    <format dxfId="138">
      <pivotArea dataOnly="0" labelOnly="1" outline="0" axis="axisValues" fieldPosition="0"/>
    </format>
    <format dxfId="137">
      <pivotArea dataOnly="0" labelOnly="1" outline="0" axis="axisValues" fieldPosition="0"/>
    </format>
    <format dxfId="136">
      <pivotArea grandRow="1" outline="0" collapsedLevelsAreSubtotals="1" fieldPosition="0"/>
    </format>
    <format dxfId="135">
      <pivotArea dataOnly="0" labelOnly="1" grandRow="1" outline="0" fieldPosition="0"/>
    </format>
    <format dxfId="134">
      <pivotArea outline="0" collapsedLevelsAreSubtotals="1" fieldPosition="0"/>
    </format>
    <format dxfId="133">
      <pivotArea outline="0" collapsedLevelsAreSubtotals="1" fieldPosition="0"/>
    </format>
    <format dxfId="132">
      <pivotArea type="all" dataOnly="0" outline="0" fieldPosition="0"/>
    </format>
    <format dxfId="131">
      <pivotArea outline="0" collapsedLevelsAreSubtotals="1" fieldPosition="0"/>
    </format>
    <format dxfId="130">
      <pivotArea field="0" type="button" dataOnly="0" labelOnly="1" outline="0" axis="axisRow" fieldPosition="0"/>
    </format>
    <format dxfId="129">
      <pivotArea dataOnly="0" labelOnly="1" outline="0" axis="axisValues" fieldPosition="0"/>
    </format>
    <format dxfId="128">
      <pivotArea dataOnly="0" labelOnly="1" fieldPosition="0">
        <references count="1">
          <reference field="0" count="0"/>
        </references>
      </pivotArea>
    </format>
    <format dxfId="127">
      <pivotArea dataOnly="0" labelOnly="1" grandRow="1" outline="0" fieldPosition="0"/>
    </format>
    <format dxfId="126">
      <pivotArea dataOnly="0" labelOnly="1" outline="0" axis="axisValues" fieldPosition="0"/>
    </format>
    <format dxfId="125">
      <pivotArea field="0" type="button" dataOnly="0" labelOnly="1" outline="0" axis="axisRow" fieldPosition="0"/>
    </format>
    <format dxfId="124">
      <pivotArea dataOnly="0" labelOnly="1" outline="0" axis="axisValues" fieldPosition="0"/>
    </format>
    <format dxfId="123">
      <pivotArea dataOnly="0" labelOnly="1" outline="0" axis="axisValues" fieldPosition="0"/>
    </format>
    <format dxfId="122">
      <pivotArea dataOnly="0" labelOnly="1" grandRow="1" outline="0" fieldPosition="0"/>
    </format>
    <format dxfId="121">
      <pivotArea outline="0" collapsedLevelsAreSubtotals="1" fieldPosition="0"/>
    </format>
    <format dxfId="120">
      <pivotArea collapsedLevelsAreSubtotals="1" fieldPosition="0">
        <references count="1">
          <reference field="0" count="1">
            <x v="1"/>
          </reference>
        </references>
      </pivotArea>
    </format>
    <format dxfId="119">
      <pivotArea collapsedLevelsAreSubtotals="1" fieldPosition="0">
        <references count="1">
          <reference field="0" count="1">
            <x v="10"/>
          </reference>
        </references>
      </pivotArea>
    </format>
    <format dxfId="118">
      <pivotArea collapsedLevelsAreSubtotals="1" fieldPosition="0">
        <references count="1">
          <reference field="0" count="1">
            <x v="11"/>
          </reference>
        </references>
      </pivotArea>
    </format>
    <format dxfId="117">
      <pivotArea collapsedLevelsAreSubtotals="1" fieldPosition="0">
        <references count="1">
          <reference field="0" count="1">
            <x v="2"/>
          </reference>
        </references>
      </pivotArea>
    </format>
    <format dxfId="116">
      <pivotArea collapsedLevelsAreSubtotals="1" fieldPosition="0">
        <references count="1">
          <reference field="0" count="1">
            <x v="4"/>
          </reference>
        </references>
      </pivotArea>
    </format>
    <format dxfId="115">
      <pivotArea collapsedLevelsAreSubtotals="1" fieldPosition="0">
        <references count="1">
          <reference field="0" count="1">
            <x v="5"/>
          </reference>
        </references>
      </pivotArea>
    </format>
    <format dxfId="114">
      <pivotArea collapsedLevelsAreSubtotals="1" fieldPosition="0">
        <references count="1">
          <reference field="0" count="1">
            <x v="7"/>
          </reference>
        </references>
      </pivotArea>
    </format>
    <format dxfId="113">
      <pivotArea collapsedLevelsAreSubtotals="1" fieldPosition="0">
        <references count="1">
          <reference field="0" count="1">
            <x v="15"/>
          </reference>
        </references>
      </pivotArea>
    </format>
    <format dxfId="112">
      <pivotArea collapsedLevelsAreSubtotals="1" fieldPosition="0">
        <references count="1">
          <reference field="0" count="1">
            <x v="0"/>
          </reference>
        </references>
      </pivotArea>
    </format>
    <format dxfId="111">
      <pivotArea collapsedLevelsAreSubtotals="1" fieldPosition="0">
        <references count="1">
          <reference field="0" count="1">
            <x v="3"/>
          </reference>
        </references>
      </pivotArea>
    </format>
    <format dxfId="110">
      <pivotArea collapsedLevelsAreSubtotals="1" fieldPosition="0">
        <references count="1">
          <reference field="0" count="1">
            <x v="6"/>
          </reference>
        </references>
      </pivotArea>
    </format>
    <format dxfId="109">
      <pivotArea collapsedLevelsAreSubtotals="1" fieldPosition="0">
        <references count="1">
          <reference field="0" count="2">
            <x v="8"/>
            <x v="9"/>
          </reference>
        </references>
      </pivotArea>
    </format>
    <format dxfId="108">
      <pivotArea collapsedLevelsAreSubtotals="1" fieldPosition="0">
        <references count="1">
          <reference field="0" count="2">
            <x v="12"/>
            <x v="13"/>
          </reference>
        </references>
      </pivotArea>
    </format>
    <format dxfId="107">
      <pivotArea collapsedLevelsAreSubtotals="1" fieldPosition="0">
        <references count="1">
          <reference field="0" count="1">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file:///\\10.216.160.201\calidad\30.%20PRESENTACIONES%20E%20INFORMES\SISTEMA%20INTEGRADO%20DE%20GESTI&#211;N\2018\CONTEXTUALIZACION%20CODIGO%20DE%20INTEGRIDAD\LISTADOS%20DE%20ASISTENCIA" TargetMode="External"/><Relationship Id="rId1" Type="http://schemas.openxmlformats.org/officeDocument/2006/relationships/hyperlink" Target="http://www.cajaviviendapopular.gov.co/?q=content/transparenci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file:///\\10.216.160.201\calidad\38.%20MIPG\PRIMERA%20DIMENSION%20-%20TALENTO%20HUMANO\POLITICA%20DE%20INTEGRIDAD\DOCUMENTOS%20DE%20REFERENCIA\INTEGRIDAD\4.%20IMPLEMENTACION\Actividad%202%20-%20Aplicar%20herramienta%20seleccionada" TargetMode="External"/><Relationship Id="rId2" Type="http://schemas.openxmlformats.org/officeDocument/2006/relationships/hyperlink" Target="file:///\\10.216.160.201\calidad\38.%20MIPG\PRIMERA%20DIMENSION%20-%20TALENTO%20HUMANO\POLITICA%20DE%20INTEGRIDAD\DOCUMENTOS%20DE%20REFERENCIA\INTEGRIDAD\3.%20DIAGNOSTICO\Actividad%203%20-%20Analizar%20y%20presentar%20resultados" TargetMode="External"/><Relationship Id="rId1" Type="http://schemas.openxmlformats.org/officeDocument/2006/relationships/hyperlink" Target="file:///\\10.216.160.201\calidad\38.%20MIPG\PRIMERA%20DIMENSION%20-%20TALENTO%20HUMANO\POLITICA%20DE%20INTEGRIDAD\DOCUMENTOS%20DE%20REFERENCIA\INTEGRIDAD\3.%20DIAGNOSTICO"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file:///\\10.216.160.201\comunicaciones\2018\1130.036.8%20-%20Gesti&#243;nPlaneaci&#243;n%20y%20Corp\FUSS%20-%20Dir%20Gesti&#243;n%20Corporativa%20CID\03%20Marzo\TRANSPARENCIA%0a%0a" TargetMode="External"/><Relationship Id="rId1" Type="http://schemas.openxmlformats.org/officeDocument/2006/relationships/hyperlink" Target="file:///\\10.216.160.201\calidad\14.%20PROCESO%20GESTI&#211;N%20TECNOLOG&#205;A%20DE%20LA%20INFORMACI&#211;N%20Y%20COMUNICACIONES"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ajaviviendapopular.gov.co/?q=Nosotros/Informes/informe-de-ejecucion-del-presupuesto-de-gastos-e-inversion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ajaviviendapopular.gov.co/?q=transparencia-0" TargetMode="External"/><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q=transparencia-0" TargetMode="External"/><Relationship Id="rId12" Type="http://schemas.openxmlformats.org/officeDocument/2006/relationships/printerSettings" Target="../printerSettings/printerSettings8.bin"/><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q=estrategia-anticorrupcion" TargetMode="External"/><Relationship Id="rId11" Type="http://schemas.openxmlformats.org/officeDocument/2006/relationships/hyperlink" Target="https://www.cajaviviendapopular.gov.co/?q=informacion-adicional" TargetMode="External"/><Relationship Id="rId5" Type="http://schemas.openxmlformats.org/officeDocument/2006/relationships/hyperlink" Target="http://datosabiertos.bogota.gov.co/dataset?page=3" TargetMode="External"/><Relationship Id="rId10" Type="http://schemas.openxmlformats.org/officeDocument/2006/relationships/hyperlink" Target="https://www.cajaviviendapopular.gov.co/?q=transparencia-0"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q=transparencia-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B8" sqref="B8"/>
    </sheetView>
  </sheetViews>
  <sheetFormatPr baseColWidth="10" defaultColWidth="9.140625" defaultRowHeight="15" x14ac:dyDescent="0.25"/>
  <cols>
    <col min="1" max="1" width="9.85546875" bestFit="1" customWidth="1"/>
    <col min="2" max="2" width="24.5703125" bestFit="1" customWidth="1"/>
  </cols>
  <sheetData>
    <row r="3" spans="1:4" x14ac:dyDescent="0.25">
      <c r="A3" t="s">
        <v>622</v>
      </c>
      <c r="B3" t="s">
        <v>623</v>
      </c>
    </row>
    <row r="4" spans="1:4" x14ac:dyDescent="0.25">
      <c r="A4" s="46">
        <v>0</v>
      </c>
      <c r="B4" t="s">
        <v>624</v>
      </c>
    </row>
    <row r="5" spans="1:4" x14ac:dyDescent="0.25">
      <c r="A5" s="46">
        <v>0.1</v>
      </c>
      <c r="B5" t="s">
        <v>625</v>
      </c>
      <c r="C5" s="46">
        <v>1</v>
      </c>
      <c r="D5" t="str">
        <f>+IF(C5="","",IF(C5=$A$4,B4,IF(OR(C5=A5,C5=A6,C5=A7,C5=A8,C5=A9),B5,IF(OR(C5=A10,C5=A11,C5=A12,C5=A13),B6,B7))))</f>
        <v>CUMPLIMIENTO</v>
      </c>
    </row>
    <row r="6" spans="1:4" x14ac:dyDescent="0.25">
      <c r="A6" s="46">
        <v>0.2</v>
      </c>
      <c r="B6" t="s">
        <v>626</v>
      </c>
    </row>
    <row r="7" spans="1:4" x14ac:dyDescent="0.25">
      <c r="A7" s="46">
        <v>0.3</v>
      </c>
      <c r="B7" t="s">
        <v>628</v>
      </c>
    </row>
    <row r="8" spans="1:4" x14ac:dyDescent="0.25">
      <c r="A8" s="46">
        <v>0.4</v>
      </c>
      <c r="B8" t="s">
        <v>627</v>
      </c>
    </row>
    <row r="9" spans="1:4" x14ac:dyDescent="0.25">
      <c r="A9" s="46">
        <v>0.5</v>
      </c>
    </row>
    <row r="10" spans="1:4" x14ac:dyDescent="0.25">
      <c r="A10" s="46">
        <v>0.6</v>
      </c>
    </row>
    <row r="11" spans="1:4" x14ac:dyDescent="0.25">
      <c r="A11" s="46">
        <v>0.7</v>
      </c>
    </row>
    <row r="12" spans="1:4" x14ac:dyDescent="0.25">
      <c r="A12" s="46">
        <v>0.8</v>
      </c>
    </row>
    <row r="13" spans="1:4" x14ac:dyDescent="0.25">
      <c r="A13" s="46">
        <v>0.9</v>
      </c>
    </row>
    <row r="14" spans="1:4" x14ac:dyDescent="0.25">
      <c r="A14" s="46">
        <v>1</v>
      </c>
    </row>
    <row r="15" spans="1:4" x14ac:dyDescent="0.25">
      <c r="A15" t="s">
        <v>117</v>
      </c>
    </row>
  </sheetData>
  <dataValidations disablePrompts="1" count="1">
    <dataValidation type="list" allowBlank="1" showInputMessage="1" showErrorMessage="1" sqref="C5">
      <formula1>$A$4:$A$15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15"/>
  <sheetViews>
    <sheetView showGridLines="0" topLeftCell="I1" zoomScale="55" zoomScaleNormal="55" workbookViewId="0">
      <pane ySplit="3" topLeftCell="A4" activePane="bottomLeft" state="frozen"/>
      <selection pane="bottomLeft" activeCell="L4" sqref="L4:O11"/>
    </sheetView>
  </sheetViews>
  <sheetFormatPr baseColWidth="10" defaultColWidth="10.85546875" defaultRowHeight="12.75" x14ac:dyDescent="0.2"/>
  <cols>
    <col min="1" max="1" width="9.28515625" style="13" customWidth="1"/>
    <col min="2" max="2" width="27.28515625" style="11" customWidth="1"/>
    <col min="3" max="3" width="18.85546875" style="11" customWidth="1"/>
    <col min="4" max="5" width="12" style="11" customWidth="1"/>
    <col min="6" max="6" width="22.85546875" style="11" customWidth="1"/>
    <col min="7" max="7" width="21.7109375" style="11" customWidth="1"/>
    <col min="8" max="8" width="84.42578125" style="11" customWidth="1"/>
    <col min="9" max="9" width="10.85546875" style="13" customWidth="1"/>
    <col min="10" max="10" width="47" style="11" customWidth="1"/>
    <col min="11" max="11" width="29" style="11" customWidth="1"/>
    <col min="12" max="12" width="97.28515625" style="14" customWidth="1"/>
    <col min="13" max="13" width="34.140625" style="11" customWidth="1"/>
    <col min="14" max="14" width="24.140625" style="11" customWidth="1"/>
    <col min="15" max="15" width="20.42578125" style="11" customWidth="1"/>
    <col min="16" max="16" width="23.5703125" style="13" customWidth="1"/>
    <col min="17" max="16384" width="10.85546875" style="59"/>
  </cols>
  <sheetData>
    <row r="1" spans="1:18" ht="30" customHeight="1" x14ac:dyDescent="0.2">
      <c r="A1" s="477" t="s">
        <v>180</v>
      </c>
      <c r="B1" s="478"/>
      <c r="C1" s="478"/>
      <c r="D1" s="478"/>
      <c r="E1" s="478"/>
      <c r="F1" s="478"/>
      <c r="G1" s="478"/>
      <c r="H1" s="478"/>
      <c r="I1" s="478"/>
      <c r="J1" s="478"/>
      <c r="K1" s="479"/>
      <c r="L1" s="405" t="s">
        <v>850</v>
      </c>
      <c r="M1" s="406"/>
      <c r="N1" s="406"/>
      <c r="O1" s="406"/>
      <c r="P1" s="407"/>
    </row>
    <row r="2" spans="1:18" ht="32.25" customHeight="1" x14ac:dyDescent="0.2">
      <c r="A2" s="480"/>
      <c r="B2" s="481"/>
      <c r="C2" s="481"/>
      <c r="D2" s="481"/>
      <c r="E2" s="481"/>
      <c r="F2" s="481"/>
      <c r="G2" s="481"/>
      <c r="H2" s="481"/>
      <c r="I2" s="481"/>
      <c r="J2" s="481"/>
      <c r="K2" s="482"/>
      <c r="L2" s="483"/>
      <c r="M2" s="484"/>
      <c r="N2" s="484"/>
      <c r="O2" s="484"/>
      <c r="P2" s="485"/>
    </row>
    <row r="3" spans="1:18" s="89" customFormat="1" ht="48" thickBot="1" x14ac:dyDescent="0.25">
      <c r="A3" s="123" t="s">
        <v>45</v>
      </c>
      <c r="B3" s="124" t="s">
        <v>98</v>
      </c>
      <c r="C3" s="124" t="s">
        <v>99</v>
      </c>
      <c r="D3" s="124" t="s">
        <v>100</v>
      </c>
      <c r="E3" s="124" t="s">
        <v>101</v>
      </c>
      <c r="F3" s="124" t="s">
        <v>102</v>
      </c>
      <c r="G3" s="124" t="s">
        <v>103</v>
      </c>
      <c r="H3" s="124" t="s">
        <v>104</v>
      </c>
      <c r="I3" s="125" t="s">
        <v>55</v>
      </c>
      <c r="J3" s="124" t="s">
        <v>105</v>
      </c>
      <c r="K3" s="126" t="s">
        <v>106</v>
      </c>
      <c r="L3" s="130" t="s">
        <v>850</v>
      </c>
      <c r="M3" s="131" t="s">
        <v>103</v>
      </c>
      <c r="N3" s="131" t="s">
        <v>619</v>
      </c>
      <c r="O3" s="131" t="s">
        <v>620</v>
      </c>
      <c r="P3" s="132" t="s">
        <v>621</v>
      </c>
    </row>
    <row r="4" spans="1:18" ht="225" x14ac:dyDescent="0.2">
      <c r="A4" s="246">
        <v>1</v>
      </c>
      <c r="B4" s="156" t="s">
        <v>496</v>
      </c>
      <c r="C4" s="156" t="s">
        <v>497</v>
      </c>
      <c r="D4" s="157">
        <v>43132</v>
      </c>
      <c r="E4" s="157">
        <v>43465</v>
      </c>
      <c r="F4" s="156" t="s">
        <v>498</v>
      </c>
      <c r="G4" s="153" t="s">
        <v>499</v>
      </c>
      <c r="H4" s="158" t="s">
        <v>786</v>
      </c>
      <c r="I4" s="159">
        <v>1</v>
      </c>
      <c r="J4" s="158" t="s">
        <v>787</v>
      </c>
      <c r="K4" s="158" t="s">
        <v>117</v>
      </c>
      <c r="L4" s="351" t="s">
        <v>787</v>
      </c>
      <c r="M4" s="351" t="s">
        <v>1112</v>
      </c>
      <c r="N4" s="397">
        <v>1</v>
      </c>
      <c r="O4" s="351" t="s">
        <v>788</v>
      </c>
      <c r="P4" s="136" t="str">
        <f>+IF(N4="","",IF(N4&lt;=59%,"INCUMPLIMIENTO",IF(AND(N4&gt;59%,N4&lt;100%),"CUMPLIMIENTO PARCIAL",IF(N4=100%,"CUMPLIMIENTO",IF(N4="N/A","N/A","INFORMACIÓN MAL DILIGENCIADA")))))</f>
        <v>CUMPLIMIENTO</v>
      </c>
      <c r="Q4" s="134"/>
      <c r="R4" s="133"/>
    </row>
    <row r="5" spans="1:18" ht="193.5" customHeight="1" x14ac:dyDescent="0.2">
      <c r="A5" s="246">
        <v>2</v>
      </c>
      <c r="B5" s="156" t="s">
        <v>500</v>
      </c>
      <c r="C5" s="156" t="s">
        <v>497</v>
      </c>
      <c r="D5" s="157">
        <v>43132</v>
      </c>
      <c r="E5" s="157">
        <v>43465</v>
      </c>
      <c r="F5" s="156" t="s">
        <v>501</v>
      </c>
      <c r="G5" s="153" t="s">
        <v>502</v>
      </c>
      <c r="H5" s="158" t="s">
        <v>616</v>
      </c>
      <c r="I5" s="159">
        <v>1</v>
      </c>
      <c r="J5" s="158" t="s">
        <v>617</v>
      </c>
      <c r="K5" s="158" t="s">
        <v>117</v>
      </c>
      <c r="L5" s="351" t="s">
        <v>1226</v>
      </c>
      <c r="M5" s="351" t="s">
        <v>773</v>
      </c>
      <c r="N5" s="397">
        <v>1</v>
      </c>
      <c r="O5" s="351" t="s">
        <v>788</v>
      </c>
      <c r="P5" s="136" t="str">
        <f t="shared" ref="P5:P11" si="0">+IF(N5="","",IF(N5&lt;=59%,"INCUMPLIMIENTO",IF(AND(N5&gt;59%,N5&lt;100%),"CUMPLIMIENTO PARCIAL",IF(N5=100%,"CUMPLIMIENTO",IF(N5="N/A","N/A","INFORMACIÓN MAL DILIGENCIADA")))))</f>
        <v>CUMPLIMIENTO</v>
      </c>
      <c r="Q5" s="135"/>
    </row>
    <row r="6" spans="1:18" s="90" customFormat="1" ht="136.5" customHeight="1" x14ac:dyDescent="0.2">
      <c r="A6" s="246">
        <v>3</v>
      </c>
      <c r="B6" s="156" t="s">
        <v>503</v>
      </c>
      <c r="C6" s="156" t="s">
        <v>40</v>
      </c>
      <c r="D6" s="157">
        <v>43132</v>
      </c>
      <c r="E6" s="157">
        <v>43465</v>
      </c>
      <c r="F6" s="156" t="s">
        <v>501</v>
      </c>
      <c r="G6" s="153" t="s">
        <v>504</v>
      </c>
      <c r="H6" s="158"/>
      <c r="I6" s="159">
        <v>0</v>
      </c>
      <c r="J6" s="158" t="s">
        <v>505</v>
      </c>
      <c r="K6" s="158"/>
      <c r="L6" s="351" t="s">
        <v>1114</v>
      </c>
      <c r="M6" s="351" t="s">
        <v>1227</v>
      </c>
      <c r="N6" s="397">
        <v>0.5</v>
      </c>
      <c r="O6" s="351" t="s">
        <v>1115</v>
      </c>
      <c r="P6" s="136" t="str">
        <f t="shared" si="0"/>
        <v>INCUMPLIMIENTO</v>
      </c>
    </row>
    <row r="7" spans="1:18" s="90" customFormat="1" ht="165" x14ac:dyDescent="0.2">
      <c r="A7" s="246">
        <v>4</v>
      </c>
      <c r="B7" s="156" t="s">
        <v>1017</v>
      </c>
      <c r="C7" s="156" t="s">
        <v>506</v>
      </c>
      <c r="D7" s="157">
        <v>43132</v>
      </c>
      <c r="E7" s="157">
        <v>43465</v>
      </c>
      <c r="F7" s="156" t="s">
        <v>789</v>
      </c>
      <c r="G7" s="153" t="s">
        <v>790</v>
      </c>
      <c r="H7" s="160"/>
      <c r="I7" s="161">
        <v>0</v>
      </c>
      <c r="J7" s="138" t="s">
        <v>507</v>
      </c>
      <c r="K7" s="158"/>
      <c r="L7" s="351" t="s">
        <v>1039</v>
      </c>
      <c r="M7" s="382" t="s">
        <v>1036</v>
      </c>
      <c r="N7" s="359">
        <v>1</v>
      </c>
      <c r="O7" s="351" t="s">
        <v>1038</v>
      </c>
      <c r="P7" s="136" t="str">
        <f t="shared" si="0"/>
        <v>CUMPLIMIENTO</v>
      </c>
    </row>
    <row r="8" spans="1:18" ht="207.75" customHeight="1" x14ac:dyDescent="0.2">
      <c r="A8" s="246">
        <v>5</v>
      </c>
      <c r="B8" s="156" t="s">
        <v>508</v>
      </c>
      <c r="C8" s="156" t="s">
        <v>509</v>
      </c>
      <c r="D8" s="157">
        <v>43132</v>
      </c>
      <c r="E8" s="242">
        <v>43465</v>
      </c>
      <c r="F8" s="156" t="s">
        <v>510</v>
      </c>
      <c r="G8" s="153" t="s">
        <v>511</v>
      </c>
      <c r="H8" s="138" t="s">
        <v>512</v>
      </c>
      <c r="I8" s="161">
        <v>0.3</v>
      </c>
      <c r="J8" s="138" t="s">
        <v>513</v>
      </c>
      <c r="K8" s="158" t="s">
        <v>117</v>
      </c>
      <c r="L8" s="351" t="s">
        <v>1228</v>
      </c>
      <c r="M8" s="398" t="s">
        <v>1116</v>
      </c>
      <c r="N8" s="397">
        <v>1</v>
      </c>
      <c r="O8" s="351" t="s">
        <v>788</v>
      </c>
      <c r="P8" s="136" t="str">
        <f t="shared" si="0"/>
        <v>CUMPLIMIENTO</v>
      </c>
    </row>
    <row r="9" spans="1:18" ht="165" x14ac:dyDescent="0.2">
      <c r="A9" s="246">
        <v>7</v>
      </c>
      <c r="B9" s="156" t="s">
        <v>181</v>
      </c>
      <c r="C9" s="156" t="s">
        <v>182</v>
      </c>
      <c r="D9" s="157">
        <v>43132</v>
      </c>
      <c r="E9" s="157">
        <v>43465</v>
      </c>
      <c r="F9" s="156" t="s">
        <v>183</v>
      </c>
      <c r="G9" s="154" t="s">
        <v>184</v>
      </c>
      <c r="H9" s="138" t="s">
        <v>237</v>
      </c>
      <c r="I9" s="161">
        <v>0.66</v>
      </c>
      <c r="J9" s="138"/>
      <c r="K9" s="158"/>
      <c r="L9" s="351" t="s">
        <v>1101</v>
      </c>
      <c r="M9" s="351" t="s">
        <v>1102</v>
      </c>
      <c r="N9" s="359">
        <v>1</v>
      </c>
      <c r="O9" s="351" t="s">
        <v>788</v>
      </c>
      <c r="P9" s="136" t="str">
        <f t="shared" si="0"/>
        <v>CUMPLIMIENTO</v>
      </c>
    </row>
    <row r="10" spans="1:18" ht="258" customHeight="1" x14ac:dyDescent="0.2">
      <c r="A10" s="232">
        <v>8</v>
      </c>
      <c r="B10" s="155" t="s">
        <v>185</v>
      </c>
      <c r="C10" s="156" t="s">
        <v>182</v>
      </c>
      <c r="D10" s="157">
        <v>43101</v>
      </c>
      <c r="E10" s="157">
        <v>43465</v>
      </c>
      <c r="F10" s="155" t="s">
        <v>186</v>
      </c>
      <c r="G10" s="162" t="s">
        <v>187</v>
      </c>
      <c r="H10" s="139" t="s">
        <v>791</v>
      </c>
      <c r="I10" s="161">
        <v>0.66</v>
      </c>
      <c r="J10" s="138"/>
      <c r="K10" s="158"/>
      <c r="L10" s="351" t="s">
        <v>1103</v>
      </c>
      <c r="M10" s="351" t="s">
        <v>1104</v>
      </c>
      <c r="N10" s="359">
        <v>1</v>
      </c>
      <c r="O10" s="351" t="s">
        <v>788</v>
      </c>
      <c r="P10" s="136" t="str">
        <f t="shared" si="0"/>
        <v>CUMPLIMIENTO</v>
      </c>
    </row>
    <row r="11" spans="1:18" ht="409.6" customHeight="1" x14ac:dyDescent="0.2">
      <c r="A11" s="246">
        <v>9</v>
      </c>
      <c r="B11" s="156" t="s">
        <v>273</v>
      </c>
      <c r="C11" s="156" t="s">
        <v>270</v>
      </c>
      <c r="D11" s="157">
        <v>43101</v>
      </c>
      <c r="E11" s="157">
        <v>43465</v>
      </c>
      <c r="F11" s="156" t="s">
        <v>274</v>
      </c>
      <c r="G11" s="153" t="s">
        <v>275</v>
      </c>
      <c r="H11" s="139" t="s">
        <v>956</v>
      </c>
      <c r="I11" s="161">
        <v>0.5</v>
      </c>
      <c r="J11" s="138"/>
      <c r="K11" s="158"/>
      <c r="L11" s="351" t="s">
        <v>1229</v>
      </c>
      <c r="M11" s="351" t="s">
        <v>1230</v>
      </c>
      <c r="N11" s="359">
        <v>1</v>
      </c>
      <c r="O11" s="351" t="s">
        <v>788</v>
      </c>
      <c r="P11" s="136" t="str">
        <f t="shared" si="0"/>
        <v>CUMPLIMIENTO</v>
      </c>
    </row>
    <row r="12" spans="1:18" x14ac:dyDescent="0.2">
      <c r="L12" s="12"/>
    </row>
    <row r="14" spans="1:18" x14ac:dyDescent="0.2">
      <c r="L14" s="12"/>
    </row>
    <row r="15" spans="1:18" x14ac:dyDescent="0.2">
      <c r="L15" s="12"/>
    </row>
  </sheetData>
  <autoFilter ref="A3:P11"/>
  <mergeCells count="2">
    <mergeCell ref="A1:K2"/>
    <mergeCell ref="L1:P2"/>
  </mergeCells>
  <conditionalFormatting sqref="D9:E10">
    <cfRule type="timePeriod" dxfId="14" priority="16" timePeriod="lastWeek">
      <formula>AND(TODAY()-ROUNDDOWN(D9,0)&gt;=(WEEKDAY(TODAY())),TODAY()-ROUNDDOWN(D9,0)&lt;(WEEKDAY(TODAY())+7))</formula>
    </cfRule>
  </conditionalFormatting>
  <conditionalFormatting sqref="D7:E7">
    <cfRule type="timePeriod" dxfId="13" priority="15" timePeriod="lastWeek">
      <formula>AND(TODAY()-ROUNDDOWN(D7,0)&gt;=(WEEKDAY(TODAY())),TODAY()-ROUNDDOWN(D7,0)&lt;(WEEKDAY(TODAY())+7))</formula>
    </cfRule>
  </conditionalFormatting>
  <conditionalFormatting sqref="D8:E8">
    <cfRule type="timePeriod" dxfId="12" priority="13" timePeriod="lastWeek">
      <formula>AND(TODAY()-ROUNDDOWN(D8,0)&gt;=(WEEKDAY(TODAY())),TODAY()-ROUNDDOWN(D8,0)&lt;(WEEKDAY(TODAY())+7))</formula>
    </cfRule>
  </conditionalFormatting>
  <hyperlinks>
    <hyperlink ref="G9" r:id="rId1"/>
    <hyperlink ref="M8" r:id="rId2"/>
  </hyperlinks>
  <printOptions horizontalCentered="1"/>
  <pageMargins left="0" right="0" top="0" bottom="0" header="0" footer="0"/>
  <pageSetup scale="65" pageOrder="overThenDown" orientation="landscape" r:id="rId3"/>
  <extLst>
    <ext xmlns:x14="http://schemas.microsoft.com/office/spreadsheetml/2009/9/main" uri="{78C0D931-6437-407d-A8EE-F0AAD7539E65}">
      <x14:conditionalFormattings>
        <x14:conditionalFormatting xmlns:xm="http://schemas.microsoft.com/office/excel/2006/main">
          <x14:cfRule type="cellIs" priority="5" operator="equal" id="{F35D4383-306F-4F63-9D3D-E2846CFED61B}">
            <xm:f>LISTAS!$B$8</xm:f>
            <x14:dxf>
              <fill>
                <patternFill>
                  <bgColor rgb="FF00B0F0"/>
                </patternFill>
              </fill>
            </x14:dxf>
          </x14:cfRule>
          <xm:sqref>Q4</xm:sqref>
        </x14:conditionalFormatting>
        <x14:conditionalFormatting xmlns:xm="http://schemas.microsoft.com/office/excel/2006/main">
          <x14:cfRule type="cellIs" priority="6" operator="equal" id="{3B8CA3FF-1F9A-4CE9-BA28-7FB1540B7610}">
            <xm:f>LISTAS!$B$7</xm:f>
            <x14:dxf>
              <fill>
                <patternFill>
                  <bgColor rgb="FF92D050"/>
                </patternFill>
              </fill>
            </x14:dxf>
          </x14:cfRule>
          <x14:cfRule type="cellIs" priority="7" operator="equal" id="{CCEC846C-13A8-494F-8E69-2B69D4BD96E2}">
            <xm:f>LISTAS!$B$6</xm:f>
            <x14:dxf>
              <fill>
                <patternFill>
                  <bgColor rgb="FFFFFF00"/>
                </patternFill>
              </fill>
            </x14:dxf>
          </x14:cfRule>
          <x14:cfRule type="containsText" priority="8" operator="containsText" id="{82D4046F-1F09-4377-846B-38807EA8806A}">
            <xm:f>NOT(ISERROR(SEARCH(LISTAS!$B$4,Q4)))</xm:f>
            <xm:f>LISTAS!$B$4</xm:f>
            <x14:dxf>
              <fill>
                <patternFill>
                  <bgColor rgb="FFFF0000"/>
                </patternFill>
              </fill>
            </x14:dxf>
          </x14:cfRule>
          <xm:sqref>Q4</xm:sqref>
        </x14:conditionalFormatting>
        <x14:conditionalFormatting xmlns:xm="http://schemas.microsoft.com/office/excel/2006/main">
          <x14:cfRule type="cellIs" priority="1" operator="equal" id="{68F74A7F-9B74-419B-9488-CAF5EF8DB3C5}">
            <xm:f>LISTAS!$B$8</xm:f>
            <x14:dxf>
              <fill>
                <patternFill>
                  <bgColor rgb="FF00B0F0"/>
                </patternFill>
              </fill>
            </x14:dxf>
          </x14:cfRule>
          <xm:sqref>P4:P11</xm:sqref>
        </x14:conditionalFormatting>
        <x14:conditionalFormatting xmlns:xm="http://schemas.microsoft.com/office/excel/2006/main">
          <x14:cfRule type="cellIs" priority="2" operator="equal" id="{00E2697B-6D1C-49DD-BCE0-A9B151B30409}">
            <xm:f>LISTAS!$B$7</xm:f>
            <x14:dxf>
              <fill>
                <patternFill>
                  <bgColor rgb="FF92D050"/>
                </patternFill>
              </fill>
            </x14:dxf>
          </x14:cfRule>
          <x14:cfRule type="cellIs" priority="3" operator="equal" id="{D8BD520E-1D38-458C-8CEA-13DB4CDAB5B4}">
            <xm:f>LISTAS!$B$6</xm:f>
            <x14:dxf>
              <fill>
                <patternFill>
                  <bgColor rgb="FFFFFF00"/>
                </patternFill>
              </fill>
            </x14:dxf>
          </x14:cfRule>
          <x14:cfRule type="containsText" priority="4" operator="containsText" id="{4650E7A0-0E3C-4E0B-BBE8-22FAEC798831}">
            <xm:f>NOT(ISERROR(SEARCH(LISTAS!$B$4,P4)))</xm:f>
            <xm:f>LISTAS!$B$4</xm:f>
            <x14:dxf>
              <fill>
                <patternFill>
                  <bgColor rgb="FFFF0000"/>
                </patternFill>
              </fill>
            </x14:dxf>
          </x14:cfRule>
          <xm:sqref>P4:P11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24"/>
  <sheetViews>
    <sheetView showGridLines="0" zoomScale="55" zoomScaleNormal="55" workbookViewId="0">
      <pane xSplit="1" ySplit="4" topLeftCell="B5" activePane="bottomRight" state="frozen"/>
      <selection pane="topRight" activeCell="B1" sqref="B1"/>
      <selection pane="bottomLeft" activeCell="A5" sqref="A5"/>
      <selection pane="bottomRight" activeCell="I8" sqref="I8"/>
    </sheetView>
  </sheetViews>
  <sheetFormatPr baseColWidth="10" defaultRowHeight="27.75" customHeight="1" x14ac:dyDescent="0.25"/>
  <cols>
    <col min="1" max="1" width="21.140625" customWidth="1"/>
    <col min="2" max="2" width="11.85546875" customWidth="1"/>
    <col min="3" max="3" width="49.5703125" customWidth="1"/>
    <col min="4" max="4" width="43.42578125" customWidth="1"/>
    <col min="5" max="5" width="46.5703125" customWidth="1"/>
    <col min="6" max="6" width="48.140625" customWidth="1"/>
    <col min="7" max="8" width="16.7109375" customWidth="1"/>
    <col min="9" max="9" width="68.85546875" customWidth="1"/>
    <col min="10" max="10" width="52.28515625" customWidth="1"/>
    <col min="11" max="11" width="17.85546875" bestFit="1" customWidth="1"/>
    <col min="12" max="12" width="27.42578125" style="20" customWidth="1"/>
    <col min="13" max="13" width="21.28515625" style="20" customWidth="1"/>
    <col min="14" max="16384" width="11.42578125" style="20"/>
  </cols>
  <sheetData>
    <row r="1" spans="1:13" ht="27.75" customHeight="1" x14ac:dyDescent="0.25">
      <c r="A1" s="491" t="s">
        <v>952</v>
      </c>
      <c r="B1" s="492"/>
      <c r="C1" s="492"/>
      <c r="D1" s="492"/>
      <c r="E1" s="492"/>
      <c r="F1" s="492"/>
      <c r="G1" s="492"/>
      <c r="H1" s="493"/>
      <c r="I1" s="408" t="s">
        <v>850</v>
      </c>
      <c r="J1" s="409"/>
      <c r="K1" s="409"/>
      <c r="L1" s="409"/>
      <c r="M1" s="410"/>
    </row>
    <row r="2" spans="1:13" ht="27.75" customHeight="1" x14ac:dyDescent="0.25">
      <c r="A2" s="494"/>
      <c r="B2" s="495"/>
      <c r="C2" s="495"/>
      <c r="D2" s="495"/>
      <c r="E2" s="495"/>
      <c r="F2" s="495"/>
      <c r="G2" s="495"/>
      <c r="H2" s="496"/>
      <c r="I2" s="408"/>
      <c r="J2" s="409"/>
      <c r="K2" s="409"/>
      <c r="L2" s="409"/>
      <c r="M2" s="410"/>
    </row>
    <row r="3" spans="1:13" ht="27.75" customHeight="1" thickBot="1" x14ac:dyDescent="0.3">
      <c r="A3" s="497" t="s">
        <v>188</v>
      </c>
      <c r="B3" s="499" t="s">
        <v>189</v>
      </c>
      <c r="C3" s="499"/>
      <c r="D3" s="501" t="s">
        <v>190</v>
      </c>
      <c r="E3" s="499" t="s">
        <v>99</v>
      </c>
      <c r="F3" s="503" t="s">
        <v>229</v>
      </c>
      <c r="G3" s="499" t="s">
        <v>191</v>
      </c>
      <c r="H3" s="505"/>
      <c r="I3" s="411"/>
      <c r="J3" s="412"/>
      <c r="K3" s="412"/>
      <c r="L3" s="412"/>
      <c r="M3" s="413"/>
    </row>
    <row r="4" spans="1:13" ht="41.25" customHeight="1" thickBot="1" x14ac:dyDescent="0.3">
      <c r="A4" s="498"/>
      <c r="B4" s="500"/>
      <c r="C4" s="500"/>
      <c r="D4" s="502"/>
      <c r="E4" s="500"/>
      <c r="F4" s="504"/>
      <c r="G4" s="121" t="s">
        <v>792</v>
      </c>
      <c r="H4" s="122" t="s">
        <v>793</v>
      </c>
      <c r="I4" s="127" t="s">
        <v>618</v>
      </c>
      <c r="J4" s="128" t="s">
        <v>103</v>
      </c>
      <c r="K4" s="128" t="s">
        <v>619</v>
      </c>
      <c r="L4" s="128" t="s">
        <v>620</v>
      </c>
      <c r="M4" s="129" t="s">
        <v>621</v>
      </c>
    </row>
    <row r="5" spans="1:13" ht="27.75" customHeight="1" x14ac:dyDescent="0.25">
      <c r="A5" s="314"/>
      <c r="B5" s="315"/>
      <c r="C5" s="315"/>
      <c r="D5" s="316"/>
      <c r="E5" s="315"/>
      <c r="F5" s="316"/>
      <c r="G5" s="316"/>
      <c r="H5" s="317"/>
      <c r="I5" s="318"/>
      <c r="J5" s="319"/>
      <c r="K5" s="319"/>
      <c r="L5" s="319"/>
      <c r="M5" s="320"/>
    </row>
    <row r="6" spans="1:13" ht="187.5" customHeight="1" x14ac:dyDescent="0.25">
      <c r="A6" s="510" t="s">
        <v>192</v>
      </c>
      <c r="B6" s="115">
        <v>1</v>
      </c>
      <c r="C6" s="116" t="s">
        <v>794</v>
      </c>
      <c r="D6" s="117" t="s">
        <v>230</v>
      </c>
      <c r="E6" s="117" t="s">
        <v>37</v>
      </c>
      <c r="F6" s="118" t="s">
        <v>514</v>
      </c>
      <c r="G6" s="119">
        <v>43221</v>
      </c>
      <c r="H6" s="120">
        <v>43252</v>
      </c>
      <c r="I6" s="351" t="s">
        <v>762</v>
      </c>
      <c r="J6" s="399" t="s">
        <v>1105</v>
      </c>
      <c r="K6" s="359">
        <v>1</v>
      </c>
      <c r="L6" s="351" t="s">
        <v>763</v>
      </c>
      <c r="M6" s="49" t="str">
        <f>+IF(K6="","",IF(K6&lt;=59%,"INCUMPLIMIENTO",IF(AND(K6&gt;59%,K6&lt;100%),"CUMPLIMIENTO PARCIAL",IF(K6=100%,"CUMPLIMIENTO",IF(K6="N/A","N/A","INFORMACIÓN MAL DILIGENCIADA")))))</f>
        <v>CUMPLIMIENTO</v>
      </c>
    </row>
    <row r="7" spans="1:13" ht="105" x14ac:dyDescent="0.25">
      <c r="A7" s="510"/>
      <c r="B7" s="15">
        <v>2</v>
      </c>
      <c r="C7" s="17" t="s">
        <v>193</v>
      </c>
      <c r="D7" s="17" t="s">
        <v>194</v>
      </c>
      <c r="E7" s="17" t="s">
        <v>37</v>
      </c>
      <c r="F7" s="489" t="s">
        <v>954</v>
      </c>
      <c r="G7" s="506">
        <v>43221</v>
      </c>
      <c r="H7" s="508">
        <v>43282</v>
      </c>
      <c r="I7" s="351" t="s">
        <v>1106</v>
      </c>
      <c r="J7" s="351" t="s">
        <v>1231</v>
      </c>
      <c r="K7" s="359">
        <v>1</v>
      </c>
      <c r="L7" s="351" t="s">
        <v>768</v>
      </c>
      <c r="M7" s="49" t="str">
        <f t="shared" ref="M7:M19" si="0">+IF(K7="","",IF(K7&lt;=59%,"INCUMPLIMIENTO",IF(AND(K7&gt;59%,K7&lt;100%),"CUMPLIMIENTO PARCIAL",IF(K7=100%,"CUMPLIMIENTO",IF(K7="N/A","N/A","INFORMACIÓN MAL DILIGENCIADA")))))</f>
        <v>CUMPLIMIENTO</v>
      </c>
    </row>
    <row r="8" spans="1:13" ht="78.75" customHeight="1" x14ac:dyDescent="0.25">
      <c r="A8" s="510"/>
      <c r="B8" s="15">
        <v>3</v>
      </c>
      <c r="C8" s="16" t="s">
        <v>195</v>
      </c>
      <c r="D8" s="17" t="s">
        <v>196</v>
      </c>
      <c r="E8" s="22" t="s">
        <v>40</v>
      </c>
      <c r="F8" s="490"/>
      <c r="G8" s="507"/>
      <c r="H8" s="509"/>
      <c r="I8" s="351" t="s">
        <v>764</v>
      </c>
      <c r="J8" s="351" t="s">
        <v>765</v>
      </c>
      <c r="K8" s="359">
        <v>1</v>
      </c>
      <c r="L8" s="351" t="s">
        <v>858</v>
      </c>
      <c r="M8" s="49" t="str">
        <f t="shared" si="0"/>
        <v>CUMPLIMIENTO</v>
      </c>
    </row>
    <row r="9" spans="1:13" ht="360" x14ac:dyDescent="0.25">
      <c r="A9" s="511"/>
      <c r="B9" s="21">
        <v>4</v>
      </c>
      <c r="C9" s="22" t="s">
        <v>197</v>
      </c>
      <c r="D9" s="22" t="s">
        <v>217</v>
      </c>
      <c r="E9" s="22" t="s">
        <v>40</v>
      </c>
      <c r="F9" s="22" t="s">
        <v>953</v>
      </c>
      <c r="G9" s="29">
        <v>43313</v>
      </c>
      <c r="H9" s="105">
        <v>43343</v>
      </c>
      <c r="I9" s="351" t="s">
        <v>857</v>
      </c>
      <c r="J9" s="351" t="s">
        <v>955</v>
      </c>
      <c r="K9" s="400">
        <f>(18/34)</f>
        <v>0.52941176470588236</v>
      </c>
      <c r="L9" s="351" t="s">
        <v>859</v>
      </c>
      <c r="M9" s="49" t="str">
        <f t="shared" si="0"/>
        <v>INCUMPLIMIENTO</v>
      </c>
    </row>
    <row r="10" spans="1:13" ht="90" x14ac:dyDescent="0.25">
      <c r="A10" s="486" t="s">
        <v>198</v>
      </c>
      <c r="B10" s="35">
        <v>1</v>
      </c>
      <c r="C10" s="17" t="s">
        <v>218</v>
      </c>
      <c r="D10" s="16" t="s">
        <v>219</v>
      </c>
      <c r="E10" s="22" t="s">
        <v>220</v>
      </c>
      <c r="F10" s="36" t="s">
        <v>766</v>
      </c>
      <c r="G10" s="29">
        <v>43313</v>
      </c>
      <c r="H10" s="105">
        <v>43343</v>
      </c>
      <c r="I10" s="351" t="s">
        <v>766</v>
      </c>
      <c r="J10" s="351" t="s">
        <v>767</v>
      </c>
      <c r="K10" s="359">
        <v>1</v>
      </c>
      <c r="L10" s="351" t="s">
        <v>768</v>
      </c>
      <c r="M10" s="49" t="str">
        <f t="shared" si="0"/>
        <v>CUMPLIMIENTO</v>
      </c>
    </row>
    <row r="11" spans="1:13" ht="153.75" customHeight="1" x14ac:dyDescent="0.25">
      <c r="A11" s="486"/>
      <c r="B11" s="35">
        <v>2</v>
      </c>
      <c r="C11" s="17" t="s">
        <v>795</v>
      </c>
      <c r="D11" s="16" t="s">
        <v>199</v>
      </c>
      <c r="E11" s="17" t="s">
        <v>154</v>
      </c>
      <c r="F11" s="87"/>
      <c r="G11" s="29">
        <v>43313</v>
      </c>
      <c r="H11" s="105">
        <v>43343</v>
      </c>
      <c r="I11" s="351" t="s">
        <v>1041</v>
      </c>
      <c r="J11" s="351" t="s">
        <v>1040</v>
      </c>
      <c r="K11" s="359">
        <v>1</v>
      </c>
      <c r="L11" s="351" t="s">
        <v>1038</v>
      </c>
      <c r="M11" s="49" t="str">
        <f t="shared" si="0"/>
        <v>CUMPLIMIENTO</v>
      </c>
    </row>
    <row r="12" spans="1:13" ht="180" x14ac:dyDescent="0.25">
      <c r="A12" s="486"/>
      <c r="B12" s="30">
        <v>3</v>
      </c>
      <c r="C12" s="31" t="s">
        <v>221</v>
      </c>
      <c r="D12" s="31" t="s">
        <v>222</v>
      </c>
      <c r="E12" s="22" t="s">
        <v>182</v>
      </c>
      <c r="F12" s="22" t="s">
        <v>796</v>
      </c>
      <c r="G12" s="29">
        <v>43221</v>
      </c>
      <c r="H12" s="105">
        <v>43435</v>
      </c>
      <c r="I12" s="401" t="s">
        <v>796</v>
      </c>
      <c r="J12" s="351" t="s">
        <v>1232</v>
      </c>
      <c r="K12" s="359">
        <v>1</v>
      </c>
      <c r="L12" s="351" t="s">
        <v>768</v>
      </c>
      <c r="M12" s="49" t="str">
        <f t="shared" si="0"/>
        <v>CUMPLIMIENTO</v>
      </c>
    </row>
    <row r="13" spans="1:13" ht="90" x14ac:dyDescent="0.25">
      <c r="A13" s="486" t="s">
        <v>200</v>
      </c>
      <c r="B13" s="35">
        <v>1</v>
      </c>
      <c r="C13" s="17" t="s">
        <v>223</v>
      </c>
      <c r="D13" s="16" t="s">
        <v>219</v>
      </c>
      <c r="E13" s="22" t="s">
        <v>216</v>
      </c>
      <c r="F13" s="36">
        <v>0</v>
      </c>
      <c r="G13" s="29">
        <v>43344</v>
      </c>
      <c r="H13" s="105">
        <v>43373</v>
      </c>
      <c r="I13" s="351" t="s">
        <v>1233</v>
      </c>
      <c r="J13" s="351" t="s">
        <v>1117</v>
      </c>
      <c r="K13" s="359">
        <v>1</v>
      </c>
      <c r="L13" s="351" t="s">
        <v>858</v>
      </c>
      <c r="M13" s="49" t="str">
        <f t="shared" si="0"/>
        <v>CUMPLIMIENTO</v>
      </c>
    </row>
    <row r="14" spans="1:13" ht="75" x14ac:dyDescent="0.25">
      <c r="A14" s="486"/>
      <c r="B14" s="35">
        <v>2</v>
      </c>
      <c r="C14" s="16" t="s">
        <v>201</v>
      </c>
      <c r="D14" s="16" t="s">
        <v>224</v>
      </c>
      <c r="E14" s="31" t="s">
        <v>202</v>
      </c>
      <c r="F14" s="37">
        <v>0</v>
      </c>
      <c r="G14" s="29">
        <v>43344</v>
      </c>
      <c r="H14" s="105">
        <v>43373</v>
      </c>
      <c r="I14" s="351" t="s">
        <v>1118</v>
      </c>
      <c r="J14" s="398" t="s">
        <v>1119</v>
      </c>
      <c r="K14" s="359">
        <v>1</v>
      </c>
      <c r="L14" s="351" t="s">
        <v>858</v>
      </c>
      <c r="M14" s="49" t="str">
        <f t="shared" si="0"/>
        <v>CUMPLIMIENTO</v>
      </c>
    </row>
    <row r="15" spans="1:13" ht="63.75" x14ac:dyDescent="0.25">
      <c r="A15" s="486"/>
      <c r="B15" s="35">
        <v>3</v>
      </c>
      <c r="C15" s="16" t="s">
        <v>203</v>
      </c>
      <c r="D15" s="16" t="s">
        <v>204</v>
      </c>
      <c r="E15" s="22" t="s">
        <v>225</v>
      </c>
      <c r="F15" s="36">
        <v>0</v>
      </c>
      <c r="G15" s="29">
        <v>43344</v>
      </c>
      <c r="H15" s="105">
        <v>43373</v>
      </c>
      <c r="I15" s="351" t="s">
        <v>1120</v>
      </c>
      <c r="J15" s="398" t="s">
        <v>1121</v>
      </c>
      <c r="K15" s="359">
        <v>1</v>
      </c>
      <c r="L15" s="351" t="s">
        <v>858</v>
      </c>
      <c r="M15" s="49" t="str">
        <f t="shared" si="0"/>
        <v>CUMPLIMIENTO</v>
      </c>
    </row>
    <row r="16" spans="1:13" ht="90" x14ac:dyDescent="0.25">
      <c r="A16" s="487" t="s">
        <v>205</v>
      </c>
      <c r="B16" s="38">
        <v>1</v>
      </c>
      <c r="C16" s="39" t="s">
        <v>226</v>
      </c>
      <c r="D16" s="40" t="s">
        <v>219</v>
      </c>
      <c r="E16" s="22" t="s">
        <v>216</v>
      </c>
      <c r="F16" s="41">
        <v>0</v>
      </c>
      <c r="G16" s="29">
        <v>43374</v>
      </c>
      <c r="H16" s="105">
        <v>43434</v>
      </c>
      <c r="I16" s="351" t="s">
        <v>1234</v>
      </c>
      <c r="J16" s="351" t="s">
        <v>1117</v>
      </c>
      <c r="K16" s="359">
        <v>1</v>
      </c>
      <c r="L16" s="351" t="s">
        <v>858</v>
      </c>
      <c r="M16" s="49" t="str">
        <f t="shared" si="0"/>
        <v>CUMPLIMIENTO</v>
      </c>
    </row>
    <row r="17" spans="1:13" ht="76.5" x14ac:dyDescent="0.25">
      <c r="A17" s="487"/>
      <c r="B17" s="38">
        <v>2</v>
      </c>
      <c r="C17" s="39" t="s">
        <v>206</v>
      </c>
      <c r="D17" s="40" t="s">
        <v>204</v>
      </c>
      <c r="E17" s="22" t="s">
        <v>208</v>
      </c>
      <c r="F17" s="41">
        <v>0</v>
      </c>
      <c r="G17" s="29">
        <v>43374</v>
      </c>
      <c r="H17" s="105">
        <v>43434</v>
      </c>
      <c r="I17" s="351" t="s">
        <v>1126</v>
      </c>
      <c r="J17" s="398" t="s">
        <v>1122</v>
      </c>
      <c r="K17" s="359">
        <v>1</v>
      </c>
      <c r="L17" s="351" t="s">
        <v>858</v>
      </c>
      <c r="M17" s="49" t="str">
        <f t="shared" si="0"/>
        <v>CUMPLIMIENTO</v>
      </c>
    </row>
    <row r="18" spans="1:13" ht="60" x14ac:dyDescent="0.25">
      <c r="A18" s="488" t="s">
        <v>207</v>
      </c>
      <c r="B18" s="35">
        <v>1</v>
      </c>
      <c r="C18" s="17" t="s">
        <v>227</v>
      </c>
      <c r="D18" s="17" t="s">
        <v>228</v>
      </c>
      <c r="E18" s="31" t="s">
        <v>208</v>
      </c>
      <c r="F18" s="37">
        <v>0</v>
      </c>
      <c r="G18" s="29">
        <v>43435</v>
      </c>
      <c r="H18" s="105">
        <v>43465</v>
      </c>
      <c r="I18" s="351" t="s">
        <v>1235</v>
      </c>
      <c r="J18" s="351" t="s">
        <v>1123</v>
      </c>
      <c r="K18" s="359">
        <v>1</v>
      </c>
      <c r="L18" s="351" t="s">
        <v>858</v>
      </c>
      <c r="M18" s="49" t="str">
        <f t="shared" si="0"/>
        <v>CUMPLIMIENTO</v>
      </c>
    </row>
    <row r="19" spans="1:13" ht="90" x14ac:dyDescent="0.25">
      <c r="A19" s="488"/>
      <c r="B19" s="35">
        <v>2</v>
      </c>
      <c r="C19" s="16" t="s">
        <v>797</v>
      </c>
      <c r="D19" s="16" t="s">
        <v>798</v>
      </c>
      <c r="E19" s="22" t="s">
        <v>40</v>
      </c>
      <c r="F19" s="36">
        <v>0</v>
      </c>
      <c r="G19" s="29">
        <v>43435</v>
      </c>
      <c r="H19" s="105">
        <v>43465</v>
      </c>
      <c r="I19" s="351" t="s">
        <v>1236</v>
      </c>
      <c r="J19" s="351" t="s">
        <v>1117</v>
      </c>
      <c r="K19" s="359">
        <v>1</v>
      </c>
      <c r="L19" s="351" t="s">
        <v>858</v>
      </c>
      <c r="M19" s="49" t="str">
        <f t="shared" si="0"/>
        <v>CUMPLIMIENTO</v>
      </c>
    </row>
    <row r="24" spans="1:13" ht="27.75" customHeight="1" x14ac:dyDescent="0.25">
      <c r="D24" s="18"/>
    </row>
  </sheetData>
  <autoFilter ref="A5:M19"/>
  <mergeCells count="16">
    <mergeCell ref="I1:M3"/>
    <mergeCell ref="A10:A12"/>
    <mergeCell ref="A13:A15"/>
    <mergeCell ref="A16:A17"/>
    <mergeCell ref="A18:A19"/>
    <mergeCell ref="F7:F8"/>
    <mergeCell ref="A1:H2"/>
    <mergeCell ref="A3:A4"/>
    <mergeCell ref="B3:C4"/>
    <mergeCell ref="D3:D4"/>
    <mergeCell ref="E3:E4"/>
    <mergeCell ref="F3:F4"/>
    <mergeCell ref="G3:H3"/>
    <mergeCell ref="G7:G8"/>
    <mergeCell ref="H7:H8"/>
    <mergeCell ref="A6:A9"/>
  </mergeCells>
  <hyperlinks>
    <hyperlink ref="J14" r:id="rId1"/>
    <hyperlink ref="J15" r:id="rId2"/>
    <hyperlink ref="J17" r:id="rId3"/>
  </hyperlinks>
  <printOptions horizontalCentered="1"/>
  <pageMargins left="0" right="0" top="0.39370078740157483" bottom="0" header="0" footer="0"/>
  <pageSetup scale="75" pageOrder="overThenDown" orientation="landscape" r:id="rId4"/>
  <extLst>
    <ext xmlns:x14="http://schemas.microsoft.com/office/spreadsheetml/2009/9/main" uri="{78C0D931-6437-407d-A8EE-F0AAD7539E65}">
      <x14:conditionalFormattings>
        <x14:conditionalFormatting xmlns:xm="http://schemas.microsoft.com/office/excel/2006/main">
          <x14:cfRule type="cellIs" priority="1" operator="equal" id="{7A479706-7FB4-48DA-A410-2ADC85A3730D}">
            <xm:f>LISTAS!$B$8</xm:f>
            <x14:dxf>
              <fill>
                <patternFill>
                  <bgColor rgb="FF00B0F0"/>
                </patternFill>
              </fill>
            </x14:dxf>
          </x14:cfRule>
          <xm:sqref>M6:M19</xm:sqref>
        </x14:conditionalFormatting>
        <x14:conditionalFormatting xmlns:xm="http://schemas.microsoft.com/office/excel/2006/main">
          <x14:cfRule type="cellIs" priority="2" operator="equal" id="{883B4F16-C562-482D-A2B3-C1B0FDD9A192}">
            <xm:f>LISTAS!$B$7</xm:f>
            <x14:dxf>
              <fill>
                <patternFill>
                  <bgColor rgb="FF92D050"/>
                </patternFill>
              </fill>
            </x14:dxf>
          </x14:cfRule>
          <x14:cfRule type="cellIs" priority="3" operator="equal" id="{169E0F66-E00C-447B-A911-C38AD5B34F1F}">
            <xm:f>LISTAS!$B$6</xm:f>
            <x14:dxf>
              <fill>
                <patternFill>
                  <bgColor rgb="FFFFFF00"/>
                </patternFill>
              </fill>
            </x14:dxf>
          </x14:cfRule>
          <x14:cfRule type="containsText" priority="4" operator="containsText" id="{03D1505C-9BCE-40F9-9A0D-F37E19441E16}">
            <xm:f>NOT(ISERROR(SEARCH(LISTAS!$B$4,M6)))</xm:f>
            <xm:f>LISTAS!$B$4</xm:f>
            <x14:dxf>
              <fill>
                <patternFill>
                  <bgColor rgb="FFFF0000"/>
                </patternFill>
              </fill>
            </x14:dxf>
          </x14:cfRule>
          <xm:sqref>M6:M19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zoomScale="70" zoomScaleNormal="70" workbookViewId="0">
      <selection activeCell="G9" sqref="G9"/>
    </sheetView>
  </sheetViews>
  <sheetFormatPr baseColWidth="10" defaultColWidth="25.28515625" defaultRowHeight="15" x14ac:dyDescent="0.25"/>
  <cols>
    <col min="5" max="5" width="66.42578125" customWidth="1"/>
  </cols>
  <sheetData>
    <row r="1" spans="1:5" x14ac:dyDescent="0.25">
      <c r="A1" s="402" t="s">
        <v>811</v>
      </c>
      <c r="B1" s="402"/>
      <c r="C1" s="402"/>
      <c r="D1" s="402"/>
      <c r="E1" s="402"/>
    </row>
    <row r="2" spans="1:5" x14ac:dyDescent="0.25">
      <c r="A2" s="402" t="s">
        <v>1134</v>
      </c>
      <c r="B2" s="402"/>
      <c r="C2" s="402"/>
      <c r="D2" s="402"/>
      <c r="E2" s="402"/>
    </row>
    <row r="3" spans="1:5" x14ac:dyDescent="0.25">
      <c r="A3" s="402" t="s">
        <v>1135</v>
      </c>
      <c r="B3" s="402"/>
      <c r="C3" s="402"/>
      <c r="D3" s="402"/>
      <c r="E3" s="402"/>
    </row>
    <row r="4" spans="1:5" ht="24" x14ac:dyDescent="0.25">
      <c r="A4" s="69" t="s">
        <v>800</v>
      </c>
      <c r="B4" s="70" t="s">
        <v>801</v>
      </c>
      <c r="C4" s="70" t="s">
        <v>1133</v>
      </c>
      <c r="D4" s="70" t="s">
        <v>802</v>
      </c>
      <c r="E4" s="70" t="s">
        <v>803</v>
      </c>
    </row>
    <row r="5" spans="1:5" ht="178.5" x14ac:dyDescent="0.25">
      <c r="A5" s="71" t="s">
        <v>804</v>
      </c>
      <c r="B5" s="85">
        <v>51</v>
      </c>
      <c r="C5" s="85">
        <v>35</v>
      </c>
      <c r="D5" s="86">
        <f>+GETPIVOTDATA("CALIFICACIÓN",'Resultados riesgos'!$A$3)</f>
        <v>0.86879428964568262</v>
      </c>
      <c r="E5" s="83" t="s">
        <v>1237</v>
      </c>
    </row>
    <row r="6" spans="1:5" ht="178.5" x14ac:dyDescent="0.25">
      <c r="A6" s="71" t="s">
        <v>805</v>
      </c>
      <c r="B6" s="85">
        <v>3</v>
      </c>
      <c r="C6" s="85">
        <v>0</v>
      </c>
      <c r="D6" s="86">
        <f>+AVERAGE('2. ANTITRAMITES'!AJ6:AJ8)</f>
        <v>0.17521367521367517</v>
      </c>
      <c r="E6" s="83" t="s">
        <v>1238</v>
      </c>
    </row>
    <row r="7" spans="1:5" ht="63.75" x14ac:dyDescent="0.25">
      <c r="A7" s="71" t="s">
        <v>806</v>
      </c>
      <c r="B7" s="85">
        <v>23</v>
      </c>
      <c r="C7" s="85">
        <v>20</v>
      </c>
      <c r="D7" s="86">
        <f>+AVERAGE('3. RENDICION DE CUENTAS'!I6:I31)</f>
        <v>0.91557971014492767</v>
      </c>
      <c r="E7" s="83" t="s">
        <v>1239</v>
      </c>
    </row>
    <row r="8" spans="1:5" ht="89.25" x14ac:dyDescent="0.25">
      <c r="A8" s="71" t="s">
        <v>807</v>
      </c>
      <c r="B8" s="85">
        <v>10</v>
      </c>
      <c r="C8" s="85">
        <v>7</v>
      </c>
      <c r="D8" s="86">
        <f>+AVERAGE('4. ATENCION AL CIUDADANO'!I6:I20)</f>
        <v>0.93333333333333335</v>
      </c>
      <c r="E8" s="52" t="s">
        <v>1240</v>
      </c>
    </row>
    <row r="9" spans="1:5" ht="63.75" x14ac:dyDescent="0.25">
      <c r="A9" s="71" t="s">
        <v>848</v>
      </c>
      <c r="B9" s="85">
        <v>26</v>
      </c>
      <c r="C9" s="85">
        <v>21</v>
      </c>
      <c r="D9" s="86">
        <f>+AVERAGE('5. TRANSPARENCIA'!O6:O35)</f>
        <v>0.98666666666666669</v>
      </c>
      <c r="E9" s="52" t="s">
        <v>1241</v>
      </c>
    </row>
    <row r="10" spans="1:5" ht="63.75" x14ac:dyDescent="0.25">
      <c r="A10" s="71" t="s">
        <v>808</v>
      </c>
      <c r="B10" s="85">
        <v>8</v>
      </c>
      <c r="C10" s="85">
        <v>7</v>
      </c>
      <c r="D10" s="86">
        <f>+AVERAGE('6. INICIATIVAS-A'!N4:N11)</f>
        <v>0.9375</v>
      </c>
      <c r="E10" s="52" t="s">
        <v>1242</v>
      </c>
    </row>
    <row r="11" spans="1:5" ht="76.5" x14ac:dyDescent="0.25">
      <c r="A11" s="71" t="s">
        <v>809</v>
      </c>
      <c r="B11" s="85">
        <v>14</v>
      </c>
      <c r="C11" s="85">
        <v>13</v>
      </c>
      <c r="D11" s="86">
        <f>+AVERAGE('7. CODIGO DE INTEGRIDAD-A'!K6:K19)</f>
        <v>0.96638655462184875</v>
      </c>
      <c r="E11" s="52" t="s">
        <v>1243</v>
      </c>
    </row>
    <row r="12" spans="1:5" x14ac:dyDescent="0.25">
      <c r="A12" s="72" t="s">
        <v>810</v>
      </c>
      <c r="B12" s="73">
        <f>SUM(B5:B11)</f>
        <v>135</v>
      </c>
      <c r="C12" s="73">
        <f>SUM(C5:C11)</f>
        <v>103</v>
      </c>
      <c r="D12" s="74">
        <f>+AVERAGE('1. MAPA DE RIESGOS '!W5:W52,'2. ANTITRAMITES'!AJ6:AJ8,'3. RENDICION DE CUENTAS'!I6:I31,'4. ATENCION AL CIUDADANO'!I6:I20,'5. TRANSPARENCIA'!O25:O35,'6. INICIATIVAS-A'!N4:N11,'7. CODIGO DE INTEGRIDAD-A'!K6:K19)</f>
        <v>0.88573948285200665</v>
      </c>
      <c r="E12" s="75"/>
    </row>
  </sheetData>
  <mergeCells count="3">
    <mergeCell ref="A1:E1"/>
    <mergeCell ref="A2:E2"/>
    <mergeCell ref="A3:E3"/>
  </mergeCells>
  <pageMargins left="0.7" right="0.7"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D11" sqref="D11"/>
    </sheetView>
  </sheetViews>
  <sheetFormatPr baseColWidth="10" defaultRowHeight="15" x14ac:dyDescent="0.25"/>
  <cols>
    <col min="1" max="1" width="55.85546875" bestFit="1" customWidth="1"/>
    <col min="2" max="2" width="12" customWidth="1"/>
  </cols>
  <sheetData>
    <row r="1" spans="1:3" x14ac:dyDescent="0.25">
      <c r="A1" s="88" t="s">
        <v>1136</v>
      </c>
    </row>
    <row r="2" spans="1:3" x14ac:dyDescent="0.25">
      <c r="A2" t="s">
        <v>849</v>
      </c>
      <c r="B2" s="79"/>
    </row>
    <row r="3" spans="1:3" x14ac:dyDescent="0.25">
      <c r="A3" s="81" t="s">
        <v>812</v>
      </c>
      <c r="B3" s="302" t="s">
        <v>813</v>
      </c>
    </row>
    <row r="4" spans="1:3" x14ac:dyDescent="0.25">
      <c r="A4" s="80" t="s">
        <v>477</v>
      </c>
      <c r="B4" s="322">
        <v>0.875</v>
      </c>
    </row>
    <row r="5" spans="1:3" x14ac:dyDescent="0.25">
      <c r="A5" s="80" t="s">
        <v>41</v>
      </c>
      <c r="B5" s="321">
        <v>0.66666666666666663</v>
      </c>
    </row>
    <row r="6" spans="1:3" x14ac:dyDescent="0.25">
      <c r="A6" s="80" t="s">
        <v>680</v>
      </c>
      <c r="B6" s="323">
        <v>1</v>
      </c>
    </row>
    <row r="7" spans="1:3" x14ac:dyDescent="0.25">
      <c r="A7" s="80" t="s">
        <v>328</v>
      </c>
      <c r="B7" s="322">
        <v>0.84375</v>
      </c>
    </row>
    <row r="8" spans="1:3" x14ac:dyDescent="0.25">
      <c r="A8" s="80" t="s">
        <v>238</v>
      </c>
      <c r="B8" s="323">
        <v>1</v>
      </c>
    </row>
    <row r="9" spans="1:3" x14ac:dyDescent="0.25">
      <c r="A9" s="80" t="s">
        <v>516</v>
      </c>
      <c r="B9" s="323">
        <v>1</v>
      </c>
    </row>
    <row r="10" spans="1:3" x14ac:dyDescent="0.25">
      <c r="A10" s="80" t="s">
        <v>560</v>
      </c>
      <c r="B10" s="322">
        <v>0.875</v>
      </c>
    </row>
    <row r="11" spans="1:3" x14ac:dyDescent="0.25">
      <c r="A11" s="80" t="s">
        <v>540</v>
      </c>
      <c r="B11" s="323">
        <v>1</v>
      </c>
    </row>
    <row r="12" spans="1:3" x14ac:dyDescent="0.25">
      <c r="A12" s="80" t="s">
        <v>401</v>
      </c>
      <c r="B12" s="322">
        <v>0.88888888888888884</v>
      </c>
      <c r="C12" s="20"/>
    </row>
    <row r="13" spans="1:3" x14ac:dyDescent="0.25">
      <c r="A13" s="80" t="s">
        <v>305</v>
      </c>
      <c r="B13" s="322">
        <v>0.9</v>
      </c>
    </row>
    <row r="14" spans="1:3" x14ac:dyDescent="0.25">
      <c r="A14" s="80" t="s">
        <v>276</v>
      </c>
      <c r="B14" s="321">
        <v>0.7092105263157894</v>
      </c>
    </row>
    <row r="15" spans="1:3" x14ac:dyDescent="0.25">
      <c r="A15" s="80" t="s">
        <v>415</v>
      </c>
      <c r="B15" s="321">
        <v>0.50750000000000006</v>
      </c>
    </row>
    <row r="16" spans="1:3" x14ac:dyDescent="0.25">
      <c r="A16" s="80" t="s">
        <v>584</v>
      </c>
      <c r="B16" s="322">
        <v>0.96666666666666667</v>
      </c>
    </row>
    <row r="17" spans="1:2" x14ac:dyDescent="0.25">
      <c r="A17" s="80" t="s">
        <v>600</v>
      </c>
      <c r="B17" s="322">
        <v>0.93333333333333324</v>
      </c>
    </row>
    <row r="18" spans="1:2" x14ac:dyDescent="0.25">
      <c r="A18" s="80" t="s">
        <v>975</v>
      </c>
      <c r="B18" s="323">
        <v>1</v>
      </c>
    </row>
    <row r="19" spans="1:2" x14ac:dyDescent="0.25">
      <c r="A19" s="80" t="s">
        <v>814</v>
      </c>
      <c r="B19" s="323">
        <v>1</v>
      </c>
    </row>
    <row r="20" spans="1:2" x14ac:dyDescent="0.25">
      <c r="A20" s="82" t="s">
        <v>799</v>
      </c>
      <c r="B20" s="110">
        <v>0.86879428964568262</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selection activeCell="A20" sqref="A20"/>
    </sheetView>
  </sheetViews>
  <sheetFormatPr baseColWidth="10" defaultRowHeight="15" x14ac:dyDescent="0.25"/>
  <cols>
    <col min="1" max="1" width="54.7109375" customWidth="1"/>
    <col min="2" max="2" width="11.42578125" customWidth="1"/>
    <col min="3" max="3" width="14.140625" bestFit="1" customWidth="1"/>
    <col min="4" max="4" width="13.7109375" customWidth="1"/>
    <col min="5" max="5" width="13" customWidth="1"/>
    <col min="6" max="6" width="15.42578125" customWidth="1"/>
    <col min="7" max="7" width="12.42578125" customWidth="1"/>
    <col min="8" max="8" width="13.5703125" customWidth="1"/>
  </cols>
  <sheetData>
    <row r="2" spans="1:8" ht="5.25" customHeight="1" x14ac:dyDescent="0.25"/>
    <row r="3" spans="1:8" ht="30" x14ac:dyDescent="0.25">
      <c r="A3" s="19" t="s">
        <v>812</v>
      </c>
      <c r="B3" s="310" t="s">
        <v>1132</v>
      </c>
      <c r="C3" s="310" t="s">
        <v>1127</v>
      </c>
      <c r="D3" s="310" t="s">
        <v>806</v>
      </c>
      <c r="E3" s="310" t="s">
        <v>1128</v>
      </c>
      <c r="F3" s="309" t="s">
        <v>1129</v>
      </c>
      <c r="G3" s="309" t="s">
        <v>808</v>
      </c>
      <c r="H3" s="309" t="s">
        <v>1130</v>
      </c>
    </row>
    <row r="4" spans="1:8" x14ac:dyDescent="0.25">
      <c r="A4" s="19" t="s">
        <v>477</v>
      </c>
      <c r="B4" s="308">
        <v>0.875</v>
      </c>
      <c r="C4" s="306"/>
      <c r="D4" s="303">
        <f>+AVERAGE('3. RENDICION DE CUENTAS'!I6,'3. RENDICION DE CUENTAS'!I7,'3. RENDICION DE CUENTAS'!I8,'3. RENDICION DE CUENTAS'!I9,'3. RENDICION DE CUENTAS'!I15,'3. RENDICION DE CUENTAS'!I16,'3. RENDICION DE CUENTAS'!I18,'3. RENDICION DE CUENTAS'!I20,'3. RENDICION DE CUENTAS'!I22,'3. RENDICION DE CUENTAS'!I31)</f>
        <v>0.8058333333333334</v>
      </c>
      <c r="E4" s="306"/>
      <c r="F4" s="303">
        <f>+AVERAGE('5. TRANSPARENCIA'!O6,'5. TRANSPARENCIA'!O7,'5. TRANSPARENCIA'!O8,'5. TRANSPARENCIA'!O12)</f>
        <v>1</v>
      </c>
      <c r="G4" s="303">
        <f>+AVERAGE('6. INICIATIVAS-A'!N8)</f>
        <v>1</v>
      </c>
      <c r="H4" s="303">
        <f>+AVERAGE('7. CODIGO DE INTEGRIDAD-A'!K6,'7. CODIGO DE INTEGRIDAD-A'!K7,'7. CODIGO DE INTEGRIDAD-A'!K10)</f>
        <v>1</v>
      </c>
    </row>
    <row r="5" spans="1:8" x14ac:dyDescent="0.25">
      <c r="A5" s="19" t="s">
        <v>41</v>
      </c>
      <c r="B5" s="308">
        <v>0.66666666666666663</v>
      </c>
      <c r="C5" s="306"/>
      <c r="D5" s="303">
        <f>+AVERAGE('3. RENDICION DE CUENTAS'!I11,'3. RENDICION DE CUENTAS'!I12,'3. RENDICION DE CUENTAS'!I13,'3. RENDICION DE CUENTAS'!I14,'3. RENDICION DE CUENTAS'!I15,'3. RENDICION DE CUENTAS'!I16,'3. RENDICION DE CUENTAS'!I19,'3. RENDICION DE CUENTAS'!I20,'3. RENDICION DE CUENTAS'!I22)</f>
        <v>0.88888888888888884</v>
      </c>
      <c r="E5" s="303">
        <f>+AVERAGE('4. ATENCION AL CIUDADANO'!I14)</f>
        <v>1</v>
      </c>
      <c r="F5" s="303">
        <f>+AVERAGE('5. TRANSPARENCIA'!O6,'5. TRANSPARENCIA'!O7,'5. TRANSPARENCIA'!O8,'5. TRANSPARENCIA'!O9,'5. TRANSPARENCIA'!O10,'5. TRANSPARENCIA'!O12,'5. TRANSPARENCIA'!O14,'5. TRANSPARENCIA'!O18,'5. TRANSPARENCIA'!O20,'5. TRANSPARENCIA'!O21,'5. TRANSPARENCIA'!O22,'5. TRANSPARENCIA'!O27,'5. TRANSPARENCIA'!O28,'5. TRANSPARENCIA'!O30,'5. TRANSPARENCIA'!O31,'5. TRANSPARENCIA'!O34,'5. TRANSPARENCIA'!O35)</f>
        <v>0.99509803921568629</v>
      </c>
      <c r="G5" s="303">
        <f>+AVERAGE('6. INICIATIVAS-A'!N9,'6. INICIATIVAS-A'!N10)</f>
        <v>1</v>
      </c>
      <c r="H5" s="303">
        <f>+AVERAGE('7. CODIGO DE INTEGRIDAD-A'!K12)</f>
        <v>1</v>
      </c>
    </row>
    <row r="6" spans="1:8" x14ac:dyDescent="0.25">
      <c r="A6" s="19" t="s">
        <v>680</v>
      </c>
      <c r="B6" s="308">
        <v>1</v>
      </c>
      <c r="C6" s="306"/>
      <c r="D6" s="306"/>
      <c r="E6" s="306"/>
      <c r="F6" s="303">
        <f>+AVERAGE('5. TRANSPARENCIA'!O22)</f>
        <v>1</v>
      </c>
      <c r="G6" s="306"/>
      <c r="H6" s="306"/>
    </row>
    <row r="7" spans="1:8" x14ac:dyDescent="0.25">
      <c r="A7" s="19" t="s">
        <v>328</v>
      </c>
      <c r="B7" s="308">
        <v>0.84375</v>
      </c>
      <c r="C7" s="306"/>
      <c r="D7" s="303">
        <f>+AVERAGE('3. RENDICION DE CUENTAS'!I23,'3. RENDICION DE CUENTAS'!I29)</f>
        <v>1</v>
      </c>
      <c r="E7" s="306"/>
      <c r="F7" s="306"/>
      <c r="G7" s="306"/>
      <c r="H7" s="306"/>
    </row>
    <row r="8" spans="1:8" x14ac:dyDescent="0.25">
      <c r="A8" s="19" t="s">
        <v>238</v>
      </c>
      <c r="B8" s="308">
        <v>1</v>
      </c>
      <c r="C8" s="303">
        <f>+AVERAGE('2. ANTITRAMITES'!AJ8)</f>
        <v>0.25</v>
      </c>
      <c r="D8" s="303">
        <f>+AVERAGE('3. RENDICION DE CUENTAS'!I14,'3. RENDICION DE CUENTAS'!I30)</f>
        <v>1</v>
      </c>
      <c r="E8" s="306"/>
      <c r="F8" s="306"/>
      <c r="G8" s="303">
        <f>+AVERAGE('6. INICIATIVAS-A'!N11)</f>
        <v>1</v>
      </c>
      <c r="H8" s="306"/>
    </row>
    <row r="9" spans="1:8" x14ac:dyDescent="0.25">
      <c r="A9" s="19" t="s">
        <v>516</v>
      </c>
      <c r="B9" s="308">
        <v>1</v>
      </c>
      <c r="C9" s="306"/>
      <c r="D9" s="303">
        <f>+AVERAGE('3. RENDICION DE CUENTAS'!I11,'3. RENDICION DE CUENTAS'!I24,'3. RENDICION DE CUENTAS'!I26)</f>
        <v>1</v>
      </c>
      <c r="E9" s="306"/>
      <c r="F9" s="306"/>
      <c r="G9" s="306"/>
      <c r="H9" s="306"/>
    </row>
    <row r="10" spans="1:8" x14ac:dyDescent="0.25">
      <c r="A10" s="19" t="s">
        <v>560</v>
      </c>
      <c r="B10" s="308">
        <v>0.875</v>
      </c>
      <c r="C10" s="306"/>
      <c r="D10" s="303">
        <f>+AVERAGE('3. RENDICION DE CUENTAS'!I12,'3. RENDICION DE CUENTAS'!I27)</f>
        <v>1</v>
      </c>
      <c r="E10" s="306"/>
      <c r="F10" s="306"/>
      <c r="G10" s="306"/>
      <c r="H10" s="306"/>
    </row>
    <row r="11" spans="1:8" x14ac:dyDescent="0.25">
      <c r="A11" s="19" t="s">
        <v>540</v>
      </c>
      <c r="B11" s="308">
        <v>1</v>
      </c>
      <c r="C11" s="306"/>
      <c r="D11" s="303">
        <f>+AVERAGE('3. RENDICION DE CUENTAS'!I7)</f>
        <v>1</v>
      </c>
      <c r="E11" s="303">
        <f>+AVERAGE('4. ATENCION AL CIUDADANO'!I9,'4. ATENCION AL CIUDADANO'!I11,'4. ATENCION AL CIUDADANO'!I13,'4. ATENCION AL CIUDADANO'!I16,'4. ATENCION AL CIUDADANO'!I18,'4. ATENCION AL CIUDADANO'!I19)</f>
        <v>0.97222222222222221</v>
      </c>
      <c r="F11" s="303">
        <f>+AVERAGE('5. TRANSPARENCIA'!O14,'5. TRANSPARENCIA'!O15,'5. TRANSPARENCIA'!O17,'5. TRANSPARENCIA'!O27,'5. TRANSPARENCIA'!O31,'5. TRANSPARENCIA'!O32,'5. TRANSPARENCIA'!O34,'5. TRANSPARENCIA'!O35)</f>
        <v>0.95833333333333337</v>
      </c>
      <c r="G11" s="306"/>
      <c r="H11" s="306"/>
    </row>
    <row r="12" spans="1:8" x14ac:dyDescent="0.25">
      <c r="A12" s="19" t="s">
        <v>401</v>
      </c>
      <c r="B12" s="308">
        <v>0.88888888888888884</v>
      </c>
      <c r="C12" s="306"/>
      <c r="D12" s="306"/>
      <c r="E12" s="306"/>
      <c r="F12" s="303">
        <f>+AVERAGE('5. TRANSPARENCIA'!O25)</f>
        <v>1</v>
      </c>
      <c r="G12" s="303">
        <f>+AVERAGE('6. INICIATIVAS-A'!N4,'6. INICIATIVAS-A'!N5,'6. INICIATIVAS-A'!N6,'6. INICIATIVAS-A'!N8)</f>
        <v>0.875</v>
      </c>
      <c r="H12" s="303">
        <f>+AVERAGE('7. CODIGO DE INTEGRIDAD-A'!K8,'7. CODIGO DE INTEGRIDAD-A'!K9,'7. CODIGO DE INTEGRIDAD-A'!K10,'7. CODIGO DE INTEGRIDAD-A'!K13,'7. CODIGO DE INTEGRIDAD-A'!K14,'7. CODIGO DE INTEGRIDAD-A'!K15,'7. CODIGO DE INTEGRIDAD-A'!K16,'7. CODIGO DE INTEGRIDAD-A'!K17,'7. CODIGO DE INTEGRIDAD-A'!K18,'7. CODIGO DE INTEGRIDAD-A'!K19)</f>
        <v>0.95294117647058818</v>
      </c>
    </row>
    <row r="13" spans="1:8" x14ac:dyDescent="0.25">
      <c r="A13" s="19" t="s">
        <v>305</v>
      </c>
      <c r="B13" s="308">
        <v>0.9</v>
      </c>
      <c r="C13" s="303">
        <f>+AVERAGE('2. ANTITRAMITES'!AJ6,'2. ANTITRAMITES'!AJ7)</f>
        <v>0.1378205128205128</v>
      </c>
      <c r="D13" s="303">
        <f>+AVERAGE('3. RENDICION DE CUENTAS'!I21)</f>
        <v>1</v>
      </c>
      <c r="E13" s="306"/>
      <c r="F13" s="306"/>
      <c r="G13" s="306"/>
      <c r="H13" s="306"/>
    </row>
    <row r="14" spans="1:8" x14ac:dyDescent="0.25">
      <c r="A14" s="19" t="s">
        <v>276</v>
      </c>
      <c r="B14" s="308">
        <v>0.7092105263157894</v>
      </c>
      <c r="C14" s="306"/>
      <c r="D14" s="306"/>
      <c r="E14" s="303">
        <f>+AVERAGE('4. ATENCION AL CIUDADANO'!I6)</f>
        <v>1</v>
      </c>
      <c r="F14" s="303">
        <f>+AVERAGE('5. TRANSPARENCIA'!O23,'5. TRANSPARENCIA'!O26)</f>
        <v>1</v>
      </c>
      <c r="G14" s="306"/>
      <c r="H14" s="306"/>
    </row>
    <row r="15" spans="1:8" x14ac:dyDescent="0.25">
      <c r="A15" s="19" t="s">
        <v>415</v>
      </c>
      <c r="B15" s="308">
        <v>0.50750000000000006</v>
      </c>
      <c r="C15" s="306"/>
      <c r="D15" s="306"/>
      <c r="E15" s="306"/>
      <c r="F15" s="306"/>
      <c r="G15" s="303">
        <f>+AVERAGE('6. INICIATIVAS-A'!N4,'6. INICIATIVAS-A'!N5,'6. INICIATIVAS-A'!N8)</f>
        <v>1</v>
      </c>
      <c r="H15" s="306"/>
    </row>
    <row r="16" spans="1:8" x14ac:dyDescent="0.25">
      <c r="A16" s="19" t="s">
        <v>584</v>
      </c>
      <c r="B16" s="308">
        <v>0.96666666666666667</v>
      </c>
      <c r="C16" s="306"/>
      <c r="D16" s="306"/>
      <c r="E16" s="303">
        <f>+AVERAGE('4. ATENCION AL CIUDADANO'!I7)</f>
        <v>1</v>
      </c>
      <c r="F16" s="303">
        <f>+AVERAGE('5. TRANSPARENCIA'!O6,'5. TRANSPARENCIA'!O7,'5. TRANSPARENCIA'!O8,'5. TRANSPARENCIA'!O9,'5. TRANSPARENCIA'!O11,'5. TRANSPARENCIA'!O12,'5. TRANSPARENCIA'!O16,'5. TRANSPARENCIA'!O30,'5. TRANSPARENCIA'!O31,'5. TRANSPARENCIA'!O32,'5. TRANSPARENCIA'!O34,'5. TRANSPARENCIA'!O35)</f>
        <v>0.98611111111111105</v>
      </c>
      <c r="G16" s="303">
        <f>+AVERAGE('6. INICIATIVAS-A'!N7)</f>
        <v>1</v>
      </c>
      <c r="H16" s="303">
        <f>+AVERAGE('7. CODIGO DE INTEGRIDAD-A'!K11)</f>
        <v>1</v>
      </c>
    </row>
    <row r="17" spans="1:8" x14ac:dyDescent="0.25">
      <c r="A17" s="19" t="s">
        <v>600</v>
      </c>
      <c r="B17" s="308">
        <v>0.93333333333333324</v>
      </c>
      <c r="C17" s="306"/>
      <c r="D17" s="306"/>
      <c r="E17" s="306"/>
      <c r="F17" s="303">
        <f>+AVERAGE('5. TRANSPARENCIA'!O12,'5. TRANSPARENCIA'!O20,'5. TRANSPARENCIA'!O22,'5. TRANSPARENCIA'!O27,'5. TRANSPARENCIA'!O28,'5. TRANSPARENCIA'!O30,'5. TRANSPARENCIA'!O34,'5. TRANSPARENCIA'!O35)</f>
        <v>0.98958333333333337</v>
      </c>
      <c r="G17" s="306"/>
      <c r="H17" s="306"/>
    </row>
    <row r="18" spans="1:8" x14ac:dyDescent="0.25">
      <c r="A18" s="19" t="s">
        <v>975</v>
      </c>
      <c r="B18" s="308">
        <v>1</v>
      </c>
      <c r="C18" s="306"/>
      <c r="D18" s="306"/>
      <c r="E18" s="307"/>
      <c r="F18" s="306"/>
      <c r="G18" s="306"/>
      <c r="H18" s="306"/>
    </row>
    <row r="19" spans="1:8" x14ac:dyDescent="0.25">
      <c r="A19" s="19" t="s">
        <v>814</v>
      </c>
      <c r="B19" s="308">
        <v>1</v>
      </c>
      <c r="C19" s="306"/>
      <c r="D19" s="303">
        <f>+AVERAGE('3. RENDICION DE CUENTAS'!I28)</f>
        <v>1</v>
      </c>
      <c r="E19" s="303">
        <f>+AVERAGE('4. ATENCION AL CIUDADANO'!I20)</f>
        <v>0.5</v>
      </c>
      <c r="F19" s="306"/>
      <c r="G19" s="306"/>
      <c r="H19" s="306"/>
    </row>
    <row r="20" spans="1:8" x14ac:dyDescent="0.25">
      <c r="A20" s="3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68"/>
  <sheetViews>
    <sheetView showGridLines="0" topLeftCell="S1" zoomScale="85" zoomScaleNormal="85" workbookViewId="0">
      <pane ySplit="4" topLeftCell="A38" activePane="bottomLeft" state="frozen"/>
      <selection pane="bottomLeft" activeCell="W40" sqref="W40"/>
    </sheetView>
  </sheetViews>
  <sheetFormatPr baseColWidth="10" defaultColWidth="11.42578125" defaultRowHeight="15" x14ac:dyDescent="0.25"/>
  <cols>
    <col min="1" max="1" width="29.42578125" customWidth="1"/>
    <col min="2" max="4" width="17.140625" customWidth="1"/>
    <col min="5" max="5" width="17.28515625" customWidth="1"/>
    <col min="6" max="6" width="31.42578125" customWidth="1"/>
    <col min="7" max="7" width="14.28515625" customWidth="1"/>
    <col min="8" max="8" width="36" customWidth="1"/>
    <col min="9" max="9" width="31.42578125" customWidth="1"/>
    <col min="10" max="12" width="14.28515625" customWidth="1"/>
    <col min="13" max="13" width="31.85546875" customWidth="1"/>
    <col min="14" max="14" width="18.5703125" customWidth="1"/>
    <col min="15" max="15" width="56.7109375" customWidth="1"/>
    <col min="16" max="16" width="42.28515625" style="20" customWidth="1"/>
    <col min="17" max="17" width="31.85546875" customWidth="1"/>
    <col min="18" max="19" width="17.140625" customWidth="1"/>
    <col min="20" max="20" width="29.28515625" customWidth="1"/>
    <col min="21" max="21" width="88.28515625" style="50" customWidth="1"/>
    <col min="22" max="22" width="40.140625" style="50" customWidth="1"/>
    <col min="23" max="23" width="11.42578125" style="299"/>
    <col min="24" max="24" width="25.5703125" style="50" customWidth="1"/>
    <col min="25" max="25" width="11.42578125" style="50"/>
    <col min="26" max="16376" width="11.42578125" style="20"/>
    <col min="16377" max="16384" width="8.85546875" style="20" customWidth="1"/>
  </cols>
  <sheetData>
    <row r="1" spans="1:25" s="68" customFormat="1" ht="18" customHeight="1" x14ac:dyDescent="0.2">
      <c r="A1" s="404"/>
      <c r="B1" s="404"/>
      <c r="C1" s="404"/>
      <c r="D1" s="404"/>
      <c r="E1" s="404"/>
      <c r="F1" s="404"/>
      <c r="G1" s="418" t="s">
        <v>42</v>
      </c>
      <c r="H1" s="419"/>
      <c r="I1" s="419"/>
      <c r="J1" s="419"/>
      <c r="K1" s="419"/>
      <c r="L1" s="419"/>
      <c r="M1" s="419"/>
      <c r="N1" s="419"/>
      <c r="O1" s="419"/>
      <c r="P1" s="419"/>
      <c r="Q1" s="419"/>
      <c r="R1" s="420"/>
      <c r="S1" s="414" t="s">
        <v>43</v>
      </c>
      <c r="T1" s="415"/>
      <c r="U1" s="405" t="s">
        <v>850</v>
      </c>
      <c r="V1" s="406"/>
      <c r="W1" s="406"/>
      <c r="X1" s="406"/>
      <c r="Y1" s="407"/>
    </row>
    <row r="2" spans="1:25" s="68" customFormat="1" ht="20.25" customHeight="1" x14ac:dyDescent="0.2">
      <c r="A2" s="404"/>
      <c r="B2" s="404"/>
      <c r="C2" s="404"/>
      <c r="D2" s="404"/>
      <c r="E2" s="404"/>
      <c r="F2" s="404"/>
      <c r="G2" s="421"/>
      <c r="H2" s="422"/>
      <c r="I2" s="422"/>
      <c r="J2" s="422"/>
      <c r="K2" s="422"/>
      <c r="L2" s="422"/>
      <c r="M2" s="422"/>
      <c r="N2" s="422"/>
      <c r="O2" s="422"/>
      <c r="P2" s="422"/>
      <c r="Q2" s="422"/>
      <c r="R2" s="423"/>
      <c r="S2" s="290" t="s">
        <v>36</v>
      </c>
      <c r="T2" s="291" t="s">
        <v>214</v>
      </c>
      <c r="U2" s="408"/>
      <c r="V2" s="409"/>
      <c r="W2" s="409"/>
      <c r="X2" s="409"/>
      <c r="Y2" s="410"/>
    </row>
    <row r="3" spans="1:25" s="68" customFormat="1" ht="24" customHeight="1" thickBot="1" x14ac:dyDescent="0.25">
      <c r="A3" s="404"/>
      <c r="B3" s="404"/>
      <c r="C3" s="404"/>
      <c r="D3" s="404"/>
      <c r="E3" s="404"/>
      <c r="F3" s="404"/>
      <c r="G3" s="414"/>
      <c r="H3" s="415"/>
      <c r="I3" s="415"/>
      <c r="J3" s="415"/>
      <c r="K3" s="415"/>
      <c r="L3" s="415"/>
      <c r="M3" s="415"/>
      <c r="N3" s="415"/>
      <c r="O3" s="415"/>
      <c r="P3" s="415"/>
      <c r="Q3" s="415"/>
      <c r="R3" s="424"/>
      <c r="S3" s="416" t="s">
        <v>215</v>
      </c>
      <c r="T3" s="417"/>
      <c r="U3" s="411"/>
      <c r="V3" s="412"/>
      <c r="W3" s="412"/>
      <c r="X3" s="412"/>
      <c r="Y3" s="413"/>
    </row>
    <row r="4" spans="1:25" ht="37.5" customHeight="1" thickBot="1" x14ac:dyDescent="0.3">
      <c r="A4" s="292" t="s">
        <v>0</v>
      </c>
      <c r="B4" s="292" t="s">
        <v>1</v>
      </c>
      <c r="C4" s="292" t="s">
        <v>2</v>
      </c>
      <c r="D4" s="292" t="s">
        <v>3</v>
      </c>
      <c r="E4" s="292" t="s">
        <v>4</v>
      </c>
      <c r="F4" s="292" t="s">
        <v>5</v>
      </c>
      <c r="G4" s="292" t="s">
        <v>6</v>
      </c>
      <c r="H4" s="292" t="s">
        <v>7</v>
      </c>
      <c r="I4" s="292" t="s">
        <v>8</v>
      </c>
      <c r="J4" s="292" t="s">
        <v>9</v>
      </c>
      <c r="K4" s="292" t="s">
        <v>10</v>
      </c>
      <c r="L4" s="293" t="s">
        <v>11</v>
      </c>
      <c r="M4" s="293" t="s">
        <v>12</v>
      </c>
      <c r="N4" s="293" t="s">
        <v>13</v>
      </c>
      <c r="O4" s="293" t="s">
        <v>14</v>
      </c>
      <c r="P4" s="293" t="s">
        <v>209</v>
      </c>
      <c r="Q4" s="293" t="s">
        <v>210</v>
      </c>
      <c r="R4" s="293" t="s">
        <v>211</v>
      </c>
      <c r="S4" s="293" t="s">
        <v>212</v>
      </c>
      <c r="T4" s="293" t="s">
        <v>213</v>
      </c>
      <c r="U4" s="127" t="s">
        <v>618</v>
      </c>
      <c r="V4" s="128" t="s">
        <v>103</v>
      </c>
      <c r="W4" s="128" t="s">
        <v>619</v>
      </c>
      <c r="X4" s="128" t="s">
        <v>620</v>
      </c>
      <c r="Y4" s="129" t="s">
        <v>621</v>
      </c>
    </row>
    <row r="5" spans="1:25" ht="81" customHeight="1" x14ac:dyDescent="0.25">
      <c r="A5" s="51" t="s">
        <v>477</v>
      </c>
      <c r="B5" s="51" t="s">
        <v>478</v>
      </c>
      <c r="C5" s="51" t="s">
        <v>479</v>
      </c>
      <c r="D5" s="51" t="s">
        <v>37</v>
      </c>
      <c r="E5" s="27" t="s">
        <v>480</v>
      </c>
      <c r="F5" s="27" t="s">
        <v>648</v>
      </c>
      <c r="G5" s="51" t="s">
        <v>243</v>
      </c>
      <c r="H5" s="27" t="s">
        <v>481</v>
      </c>
      <c r="I5" s="27" t="s">
        <v>649</v>
      </c>
      <c r="J5" s="51" t="s">
        <v>19</v>
      </c>
      <c r="K5" s="51" t="s">
        <v>15</v>
      </c>
      <c r="L5" s="51" t="s">
        <v>21</v>
      </c>
      <c r="M5" s="27" t="s">
        <v>650</v>
      </c>
      <c r="N5" s="51" t="s">
        <v>22</v>
      </c>
      <c r="O5" s="27" t="s">
        <v>651</v>
      </c>
      <c r="P5" s="27" t="s">
        <v>652</v>
      </c>
      <c r="Q5" s="28" t="s">
        <v>37</v>
      </c>
      <c r="R5" s="106">
        <v>43160</v>
      </c>
      <c r="S5" s="106">
        <v>43465</v>
      </c>
      <c r="T5" s="32">
        <v>1</v>
      </c>
      <c r="U5" s="324" t="s">
        <v>1042</v>
      </c>
      <c r="V5" s="324" t="s">
        <v>1043</v>
      </c>
      <c r="W5" s="325">
        <v>1</v>
      </c>
      <c r="X5" s="324" t="s">
        <v>858</v>
      </c>
      <c r="Y5" s="48" t="str">
        <f>+IF(W5="","",IF(W5&lt;=59%,"INCUMPLIMIENTO",IF(AND(W5&gt;59%,W5&lt;100%),"CUMPLIMIENTO PARCIAL",IF(W5=100%,"CUMPLIMIENTO",IF(W5="N/A","N/A","INFORMACIÓN MAL DILIGENCIADA")))))</f>
        <v>CUMPLIMIENTO</v>
      </c>
    </row>
    <row r="6" spans="1:25" ht="81" customHeight="1" x14ac:dyDescent="0.25">
      <c r="A6" s="51" t="s">
        <v>477</v>
      </c>
      <c r="B6" s="51" t="s">
        <v>482</v>
      </c>
      <c r="C6" s="51" t="s">
        <v>479</v>
      </c>
      <c r="D6" s="51" t="s">
        <v>37</v>
      </c>
      <c r="E6" s="27" t="s">
        <v>483</v>
      </c>
      <c r="F6" s="27" t="s">
        <v>484</v>
      </c>
      <c r="G6" s="51" t="s">
        <v>485</v>
      </c>
      <c r="H6" s="27" t="s">
        <v>653</v>
      </c>
      <c r="I6" s="27" t="s">
        <v>654</v>
      </c>
      <c r="J6" s="51" t="s">
        <v>19</v>
      </c>
      <c r="K6" s="51" t="s">
        <v>15</v>
      </c>
      <c r="L6" s="51" t="s">
        <v>21</v>
      </c>
      <c r="M6" s="27" t="s">
        <v>655</v>
      </c>
      <c r="N6" s="51" t="s">
        <v>21</v>
      </c>
      <c r="O6" s="27" t="s">
        <v>486</v>
      </c>
      <c r="P6" s="27" t="s">
        <v>487</v>
      </c>
      <c r="Q6" s="27" t="s">
        <v>488</v>
      </c>
      <c r="R6" s="106">
        <v>43160</v>
      </c>
      <c r="S6" s="106">
        <v>43465</v>
      </c>
      <c r="T6" s="32">
        <v>1</v>
      </c>
      <c r="U6" s="304" t="s">
        <v>1044</v>
      </c>
      <c r="V6" s="304" t="s">
        <v>640</v>
      </c>
      <c r="W6" s="305">
        <v>1</v>
      </c>
      <c r="X6" s="326" t="s">
        <v>858</v>
      </c>
      <c r="Y6" s="48" t="str">
        <f t="shared" ref="Y6:Y57" si="0">+IF(W6="","",IF(W6&lt;=59%,"INCUMPLIMIENTO",IF(AND(W6&gt;59%,W6&lt;100%),"CUMPLIMIENTO PARCIAL",IF(W6=100%,"CUMPLIMIENTO",IF(W6="N/A","N/A","INFORMACIÓN MAL DILIGENCIADA")))))</f>
        <v>CUMPLIMIENTO</v>
      </c>
    </row>
    <row r="7" spans="1:25" ht="81" customHeight="1" x14ac:dyDescent="0.25">
      <c r="A7" s="51" t="s">
        <v>477</v>
      </c>
      <c r="B7" s="51" t="s">
        <v>489</v>
      </c>
      <c r="C7" s="51" t="s">
        <v>479</v>
      </c>
      <c r="D7" s="51" t="s">
        <v>37</v>
      </c>
      <c r="E7" s="27" t="s">
        <v>656</v>
      </c>
      <c r="F7" s="27" t="s">
        <v>657</v>
      </c>
      <c r="G7" s="51" t="s">
        <v>485</v>
      </c>
      <c r="H7" s="27" t="s">
        <v>490</v>
      </c>
      <c r="I7" s="27" t="s">
        <v>491</v>
      </c>
      <c r="J7" s="51" t="s">
        <v>25</v>
      </c>
      <c r="K7" s="51" t="s">
        <v>15</v>
      </c>
      <c r="L7" s="51" t="s">
        <v>22</v>
      </c>
      <c r="M7" s="27" t="s">
        <v>650</v>
      </c>
      <c r="N7" s="51" t="s">
        <v>16</v>
      </c>
      <c r="O7" s="27" t="s">
        <v>658</v>
      </c>
      <c r="P7" s="27" t="s">
        <v>492</v>
      </c>
      <c r="Q7" s="27" t="s">
        <v>493</v>
      </c>
      <c r="R7" s="106">
        <v>43160</v>
      </c>
      <c r="S7" s="106">
        <v>43404</v>
      </c>
      <c r="T7" s="32">
        <v>1</v>
      </c>
      <c r="U7" s="304" t="s">
        <v>1045</v>
      </c>
      <c r="V7" s="327" t="s">
        <v>1046</v>
      </c>
      <c r="W7" s="305">
        <v>1</v>
      </c>
      <c r="X7" s="304" t="s">
        <v>629</v>
      </c>
      <c r="Y7" s="48" t="str">
        <f t="shared" si="0"/>
        <v>CUMPLIMIENTO</v>
      </c>
    </row>
    <row r="8" spans="1:25" ht="81" customHeight="1" x14ac:dyDescent="0.25">
      <c r="A8" s="51" t="s">
        <v>477</v>
      </c>
      <c r="B8" s="51" t="s">
        <v>494</v>
      </c>
      <c r="C8" s="51" t="s">
        <v>479</v>
      </c>
      <c r="D8" s="51" t="s">
        <v>37</v>
      </c>
      <c r="E8" s="27" t="s">
        <v>659</v>
      </c>
      <c r="F8" s="27" t="s">
        <v>660</v>
      </c>
      <c r="G8" s="51" t="s">
        <v>661</v>
      </c>
      <c r="H8" s="27" t="s">
        <v>662</v>
      </c>
      <c r="I8" s="27" t="s">
        <v>663</v>
      </c>
      <c r="J8" s="51" t="s">
        <v>664</v>
      </c>
      <c r="K8" s="51" t="s">
        <v>245</v>
      </c>
      <c r="L8" s="51" t="s">
        <v>23</v>
      </c>
      <c r="M8" s="27" t="s">
        <v>650</v>
      </c>
      <c r="N8" s="51" t="s">
        <v>303</v>
      </c>
      <c r="O8" s="27" t="s">
        <v>665</v>
      </c>
      <c r="P8" s="27" t="s">
        <v>666</v>
      </c>
      <c r="Q8" s="27" t="s">
        <v>495</v>
      </c>
      <c r="R8" s="106">
        <v>43160</v>
      </c>
      <c r="S8" s="106">
        <v>43465</v>
      </c>
      <c r="T8" s="32">
        <v>1</v>
      </c>
      <c r="U8" s="304" t="s">
        <v>1137</v>
      </c>
      <c r="V8" s="304" t="s">
        <v>1047</v>
      </c>
      <c r="W8" s="305">
        <v>0.5</v>
      </c>
      <c r="X8" s="304" t="s">
        <v>667</v>
      </c>
      <c r="Y8" s="48" t="str">
        <f t="shared" si="0"/>
        <v>INCUMPLIMIENTO</v>
      </c>
    </row>
    <row r="9" spans="1:25" ht="81" customHeight="1" x14ac:dyDescent="0.25">
      <c r="A9" s="51" t="s">
        <v>41</v>
      </c>
      <c r="B9" s="51" t="s">
        <v>26</v>
      </c>
      <c r="C9" s="51" t="s">
        <v>38</v>
      </c>
      <c r="D9" s="51" t="s">
        <v>39</v>
      </c>
      <c r="E9" s="27" t="s">
        <v>27</v>
      </c>
      <c r="F9" s="27" t="s">
        <v>28</v>
      </c>
      <c r="G9" s="51" t="s">
        <v>29</v>
      </c>
      <c r="H9" s="27" t="s">
        <v>668</v>
      </c>
      <c r="I9" s="27" t="s">
        <v>669</v>
      </c>
      <c r="J9" s="51" t="s">
        <v>19</v>
      </c>
      <c r="K9" s="51" t="s">
        <v>15</v>
      </c>
      <c r="L9" s="51" t="s">
        <v>21</v>
      </c>
      <c r="M9" s="27" t="s">
        <v>261</v>
      </c>
      <c r="N9" s="51" t="s">
        <v>16</v>
      </c>
      <c r="O9" s="27" t="s">
        <v>670</v>
      </c>
      <c r="P9" s="27" t="s">
        <v>231</v>
      </c>
      <c r="Q9" s="27" t="s">
        <v>38</v>
      </c>
      <c r="R9" s="106">
        <v>43222</v>
      </c>
      <c r="S9" s="106">
        <v>43465</v>
      </c>
      <c r="T9" s="27" t="s">
        <v>232</v>
      </c>
      <c r="U9" s="27" t="s">
        <v>1138</v>
      </c>
      <c r="V9" s="27" t="s">
        <v>1139</v>
      </c>
      <c r="W9" s="305">
        <v>0.25</v>
      </c>
      <c r="X9" s="27" t="s">
        <v>1140</v>
      </c>
      <c r="Y9" s="48" t="str">
        <f t="shared" si="0"/>
        <v>INCUMPLIMIENTO</v>
      </c>
    </row>
    <row r="10" spans="1:25" ht="81" customHeight="1" x14ac:dyDescent="0.25">
      <c r="A10" s="51" t="s">
        <v>41</v>
      </c>
      <c r="B10" s="51" t="s">
        <v>30</v>
      </c>
      <c r="C10" s="51" t="s">
        <v>38</v>
      </c>
      <c r="D10" s="51" t="s">
        <v>39</v>
      </c>
      <c r="E10" s="27" t="s">
        <v>31</v>
      </c>
      <c r="F10" s="27" t="s">
        <v>32</v>
      </c>
      <c r="G10" s="51" t="s">
        <v>24</v>
      </c>
      <c r="H10" s="27" t="s">
        <v>671</v>
      </c>
      <c r="I10" s="27" t="s">
        <v>672</v>
      </c>
      <c r="J10" s="51" t="s">
        <v>25</v>
      </c>
      <c r="K10" s="51" t="s">
        <v>15</v>
      </c>
      <c r="L10" s="51" t="s">
        <v>22</v>
      </c>
      <c r="M10" s="27" t="s">
        <v>673</v>
      </c>
      <c r="N10" s="51" t="s">
        <v>16</v>
      </c>
      <c r="O10" s="27" t="s">
        <v>674</v>
      </c>
      <c r="P10" s="27" t="s">
        <v>675</v>
      </c>
      <c r="Q10" s="27" t="s">
        <v>38</v>
      </c>
      <c r="R10" s="106">
        <v>43222</v>
      </c>
      <c r="S10" s="106">
        <v>43435</v>
      </c>
      <c r="T10" s="27" t="s">
        <v>232</v>
      </c>
      <c r="U10" s="27" t="s">
        <v>1141</v>
      </c>
      <c r="V10" s="27" t="s">
        <v>1142</v>
      </c>
      <c r="W10" s="305">
        <v>0.75</v>
      </c>
      <c r="X10" s="27" t="s">
        <v>1048</v>
      </c>
      <c r="Y10" s="48" t="str">
        <f t="shared" si="0"/>
        <v>CUMPLIMIENTO PARCIAL</v>
      </c>
    </row>
    <row r="11" spans="1:25" ht="81" customHeight="1" x14ac:dyDescent="0.25">
      <c r="A11" s="51" t="s">
        <v>41</v>
      </c>
      <c r="B11" s="51" t="s">
        <v>30</v>
      </c>
      <c r="C11" s="51" t="s">
        <v>38</v>
      </c>
      <c r="D11" s="51" t="s">
        <v>39</v>
      </c>
      <c r="E11" s="27" t="s">
        <v>33</v>
      </c>
      <c r="F11" s="27" t="s">
        <v>676</v>
      </c>
      <c r="G11" s="51" t="s">
        <v>17</v>
      </c>
      <c r="H11" s="27" t="s">
        <v>35</v>
      </c>
      <c r="I11" s="27" t="s">
        <v>677</v>
      </c>
      <c r="J11" s="51" t="s">
        <v>18</v>
      </c>
      <c r="K11" s="51" t="s">
        <v>20</v>
      </c>
      <c r="L11" s="51" t="s">
        <v>23</v>
      </c>
      <c r="M11" s="27" t="s">
        <v>650</v>
      </c>
      <c r="N11" s="51" t="s">
        <v>23</v>
      </c>
      <c r="O11" s="27" t="s">
        <v>678</v>
      </c>
      <c r="P11" s="27" t="s">
        <v>679</v>
      </c>
      <c r="Q11" s="27" t="s">
        <v>38</v>
      </c>
      <c r="R11" s="106">
        <v>43222</v>
      </c>
      <c r="S11" s="106">
        <v>43435</v>
      </c>
      <c r="T11" s="27" t="s">
        <v>232</v>
      </c>
      <c r="U11" s="27" t="s">
        <v>1143</v>
      </c>
      <c r="V11" s="328" t="s">
        <v>1049</v>
      </c>
      <c r="W11" s="305">
        <v>1</v>
      </c>
      <c r="X11" s="27" t="s">
        <v>1050</v>
      </c>
      <c r="Y11" s="48" t="str">
        <f t="shared" si="0"/>
        <v>CUMPLIMIENTO</v>
      </c>
    </row>
    <row r="12" spans="1:25" ht="99" customHeight="1" x14ac:dyDescent="0.25">
      <c r="A12" s="51" t="s">
        <v>680</v>
      </c>
      <c r="B12" s="51" t="s">
        <v>385</v>
      </c>
      <c r="C12" s="51" t="s">
        <v>386</v>
      </c>
      <c r="D12" s="51" t="s">
        <v>387</v>
      </c>
      <c r="E12" s="27" t="s">
        <v>681</v>
      </c>
      <c r="F12" s="27" t="s">
        <v>388</v>
      </c>
      <c r="G12" s="51" t="s">
        <v>243</v>
      </c>
      <c r="H12" s="27" t="s">
        <v>682</v>
      </c>
      <c r="I12" s="27" t="s">
        <v>389</v>
      </c>
      <c r="J12" s="51" t="s">
        <v>25</v>
      </c>
      <c r="K12" s="51" t="s">
        <v>15</v>
      </c>
      <c r="L12" s="51" t="s">
        <v>22</v>
      </c>
      <c r="M12" s="27" t="s">
        <v>252</v>
      </c>
      <c r="N12" s="51" t="s">
        <v>16</v>
      </c>
      <c r="O12" s="27" t="s">
        <v>683</v>
      </c>
      <c r="P12" s="27" t="s">
        <v>641</v>
      </c>
      <c r="Q12" s="27" t="s">
        <v>390</v>
      </c>
      <c r="R12" s="312">
        <v>43223</v>
      </c>
      <c r="S12" s="312">
        <v>43465</v>
      </c>
      <c r="T12" s="32">
        <v>1</v>
      </c>
      <c r="U12" s="304" t="s">
        <v>1144</v>
      </c>
      <c r="V12" s="304" t="s">
        <v>1030</v>
      </c>
      <c r="W12" s="305">
        <v>1</v>
      </c>
      <c r="X12" s="27" t="s">
        <v>1031</v>
      </c>
      <c r="Y12" s="48" t="str">
        <f t="shared" si="0"/>
        <v>CUMPLIMIENTO</v>
      </c>
    </row>
    <row r="13" spans="1:25" ht="165" customHeight="1" x14ac:dyDescent="0.25">
      <c r="A13" s="51" t="s">
        <v>680</v>
      </c>
      <c r="B13" s="51" t="s">
        <v>391</v>
      </c>
      <c r="C13" s="51" t="s">
        <v>386</v>
      </c>
      <c r="D13" s="51" t="s">
        <v>387</v>
      </c>
      <c r="E13" s="27" t="s">
        <v>392</v>
      </c>
      <c r="F13" s="27" t="s">
        <v>393</v>
      </c>
      <c r="G13" s="51" t="s">
        <v>17</v>
      </c>
      <c r="H13" s="27" t="s">
        <v>684</v>
      </c>
      <c r="I13" s="27" t="s">
        <v>685</v>
      </c>
      <c r="J13" s="51" t="s">
        <v>664</v>
      </c>
      <c r="K13" s="51" t="s">
        <v>259</v>
      </c>
      <c r="L13" s="51" t="s">
        <v>303</v>
      </c>
      <c r="M13" s="27" t="s">
        <v>261</v>
      </c>
      <c r="N13" s="51" t="s">
        <v>303</v>
      </c>
      <c r="O13" s="27" t="s">
        <v>686</v>
      </c>
      <c r="P13" s="27" t="s">
        <v>642</v>
      </c>
      <c r="Q13" s="27" t="s">
        <v>394</v>
      </c>
      <c r="R13" s="312">
        <v>43223</v>
      </c>
      <c r="S13" s="312">
        <v>43465</v>
      </c>
      <c r="T13" s="32">
        <v>1</v>
      </c>
      <c r="U13" s="304" t="s">
        <v>1145</v>
      </c>
      <c r="V13" s="304" t="s">
        <v>1146</v>
      </c>
      <c r="W13" s="305">
        <v>1</v>
      </c>
      <c r="X13" s="27" t="s">
        <v>1031</v>
      </c>
      <c r="Y13" s="48" t="str">
        <f t="shared" si="0"/>
        <v>CUMPLIMIENTO</v>
      </c>
    </row>
    <row r="14" spans="1:25" ht="140.25" customHeight="1" x14ac:dyDescent="0.25">
      <c r="A14" s="51" t="s">
        <v>328</v>
      </c>
      <c r="B14" s="51" t="s">
        <v>329</v>
      </c>
      <c r="C14" s="51" t="s">
        <v>330</v>
      </c>
      <c r="D14" s="51" t="s">
        <v>331</v>
      </c>
      <c r="E14" s="27" t="s">
        <v>332</v>
      </c>
      <c r="F14" s="27" t="s">
        <v>333</v>
      </c>
      <c r="G14" s="51" t="s">
        <v>243</v>
      </c>
      <c r="H14" s="27" t="s">
        <v>334</v>
      </c>
      <c r="I14" s="27" t="s">
        <v>687</v>
      </c>
      <c r="J14" s="51" t="s">
        <v>19</v>
      </c>
      <c r="K14" s="51" t="s">
        <v>15</v>
      </c>
      <c r="L14" s="51" t="s">
        <v>21</v>
      </c>
      <c r="M14" s="27" t="s">
        <v>252</v>
      </c>
      <c r="N14" s="51" t="s">
        <v>16</v>
      </c>
      <c r="O14" s="27" t="s">
        <v>688</v>
      </c>
      <c r="P14" s="27" t="s">
        <v>335</v>
      </c>
      <c r="Q14" s="27" t="s">
        <v>336</v>
      </c>
      <c r="R14" s="106">
        <v>43223</v>
      </c>
      <c r="S14" s="106">
        <v>43465</v>
      </c>
      <c r="T14" s="32">
        <v>1</v>
      </c>
      <c r="U14" s="304" t="s">
        <v>1147</v>
      </c>
      <c r="V14" s="304" t="s">
        <v>960</v>
      </c>
      <c r="W14" s="305">
        <v>1</v>
      </c>
      <c r="X14" s="304" t="s">
        <v>1148</v>
      </c>
      <c r="Y14" s="48" t="str">
        <f t="shared" si="0"/>
        <v>CUMPLIMIENTO</v>
      </c>
    </row>
    <row r="15" spans="1:25" ht="151.5" customHeight="1" x14ac:dyDescent="0.25">
      <c r="A15" s="51" t="s">
        <v>328</v>
      </c>
      <c r="B15" s="51" t="s">
        <v>337</v>
      </c>
      <c r="C15" s="51" t="s">
        <v>330</v>
      </c>
      <c r="D15" s="51" t="s">
        <v>331</v>
      </c>
      <c r="E15" s="27" t="s">
        <v>338</v>
      </c>
      <c r="F15" s="27" t="s">
        <v>339</v>
      </c>
      <c r="G15" s="51" t="s">
        <v>243</v>
      </c>
      <c r="H15" s="27" t="s">
        <v>340</v>
      </c>
      <c r="I15" s="27" t="s">
        <v>341</v>
      </c>
      <c r="J15" s="51" t="s">
        <v>25</v>
      </c>
      <c r="K15" s="51" t="s">
        <v>15</v>
      </c>
      <c r="L15" s="51" t="s">
        <v>22</v>
      </c>
      <c r="M15" s="27" t="s">
        <v>252</v>
      </c>
      <c r="N15" s="51" t="s">
        <v>16</v>
      </c>
      <c r="O15" s="27" t="s">
        <v>689</v>
      </c>
      <c r="P15" s="27" t="s">
        <v>342</v>
      </c>
      <c r="Q15" s="27" t="s">
        <v>336</v>
      </c>
      <c r="R15" s="106">
        <v>43223</v>
      </c>
      <c r="S15" s="106">
        <v>43465</v>
      </c>
      <c r="T15" s="32">
        <v>1</v>
      </c>
      <c r="U15" s="304" t="s">
        <v>961</v>
      </c>
      <c r="V15" s="304" t="s">
        <v>962</v>
      </c>
      <c r="W15" s="305">
        <f>7/8</f>
        <v>0.875</v>
      </c>
      <c r="X15" s="304" t="s">
        <v>963</v>
      </c>
      <c r="Y15" s="48" t="str">
        <f t="shared" si="0"/>
        <v>CUMPLIMIENTO PARCIAL</v>
      </c>
    </row>
    <row r="16" spans="1:25" ht="232.5" customHeight="1" x14ac:dyDescent="0.25">
      <c r="A16" s="51" t="s">
        <v>328</v>
      </c>
      <c r="B16" s="51" t="s">
        <v>343</v>
      </c>
      <c r="C16" s="51" t="s">
        <v>330</v>
      </c>
      <c r="D16" s="51" t="s">
        <v>331</v>
      </c>
      <c r="E16" s="27" t="s">
        <v>690</v>
      </c>
      <c r="F16" s="27" t="s">
        <v>344</v>
      </c>
      <c r="G16" s="51" t="s">
        <v>243</v>
      </c>
      <c r="H16" s="27" t="s">
        <v>345</v>
      </c>
      <c r="I16" s="27" t="s">
        <v>346</v>
      </c>
      <c r="J16" s="51" t="s">
        <v>19</v>
      </c>
      <c r="K16" s="51" t="s">
        <v>15</v>
      </c>
      <c r="L16" s="51" t="s">
        <v>21</v>
      </c>
      <c r="M16" s="27" t="s">
        <v>252</v>
      </c>
      <c r="N16" s="51" t="s">
        <v>22</v>
      </c>
      <c r="O16" s="27" t="s">
        <v>691</v>
      </c>
      <c r="P16" s="27" t="s">
        <v>347</v>
      </c>
      <c r="Q16" s="27" t="s">
        <v>336</v>
      </c>
      <c r="R16" s="106">
        <v>43223</v>
      </c>
      <c r="S16" s="106">
        <v>43465</v>
      </c>
      <c r="T16" s="32">
        <v>1</v>
      </c>
      <c r="U16" s="304" t="s">
        <v>1149</v>
      </c>
      <c r="V16" s="304" t="s">
        <v>1150</v>
      </c>
      <c r="W16" s="305">
        <v>0.5</v>
      </c>
      <c r="X16" s="304" t="s">
        <v>971</v>
      </c>
      <c r="Y16" s="48" t="str">
        <f t="shared" si="0"/>
        <v>INCUMPLIMIENTO</v>
      </c>
    </row>
    <row r="17" spans="1:25" ht="130.5" customHeight="1" x14ac:dyDescent="0.25">
      <c r="A17" s="51" t="s">
        <v>328</v>
      </c>
      <c r="B17" s="51" t="s">
        <v>348</v>
      </c>
      <c r="C17" s="51" t="s">
        <v>330</v>
      </c>
      <c r="D17" s="51" t="s">
        <v>331</v>
      </c>
      <c r="E17" s="27" t="s">
        <v>349</v>
      </c>
      <c r="F17" s="27" t="s">
        <v>692</v>
      </c>
      <c r="G17" s="51" t="s">
        <v>17</v>
      </c>
      <c r="H17" s="27" t="s">
        <v>350</v>
      </c>
      <c r="I17" s="27" t="s">
        <v>693</v>
      </c>
      <c r="J17" s="51" t="s">
        <v>18</v>
      </c>
      <c r="K17" s="51" t="s">
        <v>20</v>
      </c>
      <c r="L17" s="51" t="s">
        <v>23</v>
      </c>
      <c r="M17" s="27" t="s">
        <v>694</v>
      </c>
      <c r="N17" s="51" t="s">
        <v>23</v>
      </c>
      <c r="O17" s="27" t="s">
        <v>695</v>
      </c>
      <c r="P17" s="27" t="s">
        <v>351</v>
      </c>
      <c r="Q17" s="27" t="s">
        <v>336</v>
      </c>
      <c r="R17" s="106">
        <v>43223</v>
      </c>
      <c r="S17" s="106">
        <v>43465</v>
      </c>
      <c r="T17" s="32">
        <v>1</v>
      </c>
      <c r="U17" s="304" t="s">
        <v>964</v>
      </c>
      <c r="V17" s="304" t="s">
        <v>965</v>
      </c>
      <c r="W17" s="305">
        <v>1</v>
      </c>
      <c r="X17" s="304" t="s">
        <v>966</v>
      </c>
      <c r="Y17" s="48" t="str">
        <f t="shared" si="0"/>
        <v>CUMPLIMIENTO</v>
      </c>
    </row>
    <row r="18" spans="1:25" ht="81" customHeight="1" x14ac:dyDescent="0.25">
      <c r="A18" s="51" t="s">
        <v>238</v>
      </c>
      <c r="B18" s="51" t="s">
        <v>254</v>
      </c>
      <c r="C18" s="51" t="s">
        <v>239</v>
      </c>
      <c r="D18" s="51" t="s">
        <v>240</v>
      </c>
      <c r="E18" s="107" t="s">
        <v>241</v>
      </c>
      <c r="F18" s="107" t="s">
        <v>242</v>
      </c>
      <c r="G18" s="51" t="s">
        <v>243</v>
      </c>
      <c r="H18" s="107" t="s">
        <v>696</v>
      </c>
      <c r="I18" s="107" t="s">
        <v>244</v>
      </c>
      <c r="J18" s="51" t="s">
        <v>25</v>
      </c>
      <c r="K18" s="51" t="s">
        <v>245</v>
      </c>
      <c r="L18" s="51" t="s">
        <v>16</v>
      </c>
      <c r="M18" s="107" t="s">
        <v>252</v>
      </c>
      <c r="N18" s="51" t="s">
        <v>16</v>
      </c>
      <c r="O18" s="27" t="s">
        <v>246</v>
      </c>
      <c r="P18" s="27"/>
      <c r="Q18" s="51" t="s">
        <v>239</v>
      </c>
      <c r="R18" s="27"/>
      <c r="S18" s="27"/>
      <c r="T18" s="27"/>
      <c r="U18" s="304" t="s">
        <v>697</v>
      </c>
      <c r="V18" s="304" t="s">
        <v>643</v>
      </c>
      <c r="W18" s="305" t="s">
        <v>117</v>
      </c>
      <c r="X18" s="304" t="s">
        <v>117</v>
      </c>
      <c r="Y18" s="48" t="str">
        <f t="shared" si="0"/>
        <v>N/A</v>
      </c>
    </row>
    <row r="19" spans="1:25" ht="81" customHeight="1" x14ac:dyDescent="0.25">
      <c r="A19" s="51" t="s">
        <v>238</v>
      </c>
      <c r="B19" s="51" t="s">
        <v>247</v>
      </c>
      <c r="C19" s="51" t="s">
        <v>239</v>
      </c>
      <c r="D19" s="51" t="s">
        <v>240</v>
      </c>
      <c r="E19" s="107" t="s">
        <v>248</v>
      </c>
      <c r="F19" s="107" t="s">
        <v>249</v>
      </c>
      <c r="G19" s="51" t="s">
        <v>243</v>
      </c>
      <c r="H19" s="107" t="s">
        <v>250</v>
      </c>
      <c r="I19" s="107" t="s">
        <v>251</v>
      </c>
      <c r="J19" s="51" t="s">
        <v>25</v>
      </c>
      <c r="K19" s="51" t="s">
        <v>15</v>
      </c>
      <c r="L19" s="51" t="s">
        <v>22</v>
      </c>
      <c r="M19" s="107" t="s">
        <v>252</v>
      </c>
      <c r="N19" s="51" t="s">
        <v>16</v>
      </c>
      <c r="O19" s="27" t="s">
        <v>246</v>
      </c>
      <c r="P19" s="27"/>
      <c r="Q19" s="51" t="s">
        <v>239</v>
      </c>
      <c r="R19" s="27"/>
      <c r="S19" s="27"/>
      <c r="T19" s="27"/>
      <c r="U19" s="304" t="s">
        <v>253</v>
      </c>
      <c r="V19" s="304" t="s">
        <v>644</v>
      </c>
      <c r="W19" s="305" t="s">
        <v>117</v>
      </c>
      <c r="X19" s="304" t="s">
        <v>117</v>
      </c>
      <c r="Y19" s="48" t="str">
        <f t="shared" si="0"/>
        <v>N/A</v>
      </c>
    </row>
    <row r="20" spans="1:25" ht="81" customHeight="1" x14ac:dyDescent="0.25">
      <c r="A20" s="51" t="s">
        <v>238</v>
      </c>
      <c r="B20" s="51" t="s">
        <v>254</v>
      </c>
      <c r="C20" s="51" t="s">
        <v>239</v>
      </c>
      <c r="D20" s="51" t="s">
        <v>240</v>
      </c>
      <c r="E20" s="107" t="s">
        <v>255</v>
      </c>
      <c r="F20" s="107" t="s">
        <v>256</v>
      </c>
      <c r="G20" s="51" t="s">
        <v>17</v>
      </c>
      <c r="H20" s="107" t="s">
        <v>257</v>
      </c>
      <c r="I20" s="107" t="s">
        <v>258</v>
      </c>
      <c r="J20" s="51" t="s">
        <v>18</v>
      </c>
      <c r="K20" s="51" t="s">
        <v>259</v>
      </c>
      <c r="L20" s="51" t="s">
        <v>260</v>
      </c>
      <c r="M20" s="107" t="s">
        <v>261</v>
      </c>
      <c r="N20" s="51" t="s">
        <v>260</v>
      </c>
      <c r="O20" s="107" t="s">
        <v>262</v>
      </c>
      <c r="P20" s="107" t="s">
        <v>263</v>
      </c>
      <c r="Q20" s="51" t="s">
        <v>239</v>
      </c>
      <c r="R20" s="106">
        <v>43221</v>
      </c>
      <c r="S20" s="106">
        <v>43465</v>
      </c>
      <c r="T20" s="32">
        <v>1</v>
      </c>
      <c r="U20" s="304" t="s">
        <v>1051</v>
      </c>
      <c r="V20" s="304" t="s">
        <v>1052</v>
      </c>
      <c r="W20" s="305">
        <v>1</v>
      </c>
      <c r="X20" s="304" t="s">
        <v>645</v>
      </c>
      <c r="Y20" s="48" t="str">
        <f t="shared" si="0"/>
        <v>CUMPLIMIENTO</v>
      </c>
    </row>
    <row r="21" spans="1:25" ht="81" customHeight="1" x14ac:dyDescent="0.25">
      <c r="A21" s="51" t="s">
        <v>238</v>
      </c>
      <c r="B21" s="51" t="s">
        <v>247</v>
      </c>
      <c r="C21" s="51" t="s">
        <v>239</v>
      </c>
      <c r="D21" s="51" t="s">
        <v>240</v>
      </c>
      <c r="E21" s="107" t="s">
        <v>264</v>
      </c>
      <c r="F21" s="107" t="s">
        <v>265</v>
      </c>
      <c r="G21" s="51" t="s">
        <v>17</v>
      </c>
      <c r="H21" s="107" t="s">
        <v>266</v>
      </c>
      <c r="I21" s="107" t="s">
        <v>267</v>
      </c>
      <c r="J21" s="51" t="s">
        <v>18</v>
      </c>
      <c r="K21" s="51" t="s">
        <v>259</v>
      </c>
      <c r="L21" s="51" t="s">
        <v>260</v>
      </c>
      <c r="M21" s="107" t="s">
        <v>261</v>
      </c>
      <c r="N21" s="51" t="s">
        <v>260</v>
      </c>
      <c r="O21" s="107" t="s">
        <v>630</v>
      </c>
      <c r="P21" s="107" t="s">
        <v>268</v>
      </c>
      <c r="Q21" s="51" t="s">
        <v>239</v>
      </c>
      <c r="R21" s="106">
        <v>43221</v>
      </c>
      <c r="S21" s="106">
        <v>43465</v>
      </c>
      <c r="T21" s="32">
        <v>1</v>
      </c>
      <c r="U21" s="304" t="s">
        <v>1151</v>
      </c>
      <c r="V21" s="304" t="s">
        <v>1152</v>
      </c>
      <c r="W21" s="305">
        <v>1</v>
      </c>
      <c r="X21" s="304" t="s">
        <v>1153</v>
      </c>
      <c r="Y21" s="48" t="str">
        <f t="shared" si="0"/>
        <v>CUMPLIMIENTO</v>
      </c>
    </row>
    <row r="22" spans="1:25" ht="81" customHeight="1" x14ac:dyDescent="0.25">
      <c r="A22" s="51" t="s">
        <v>516</v>
      </c>
      <c r="B22" s="51" t="s">
        <v>698</v>
      </c>
      <c r="C22" s="51" t="s">
        <v>517</v>
      </c>
      <c r="D22" s="51" t="s">
        <v>518</v>
      </c>
      <c r="E22" s="27" t="s">
        <v>519</v>
      </c>
      <c r="F22" s="27" t="s">
        <v>520</v>
      </c>
      <c r="G22" s="51" t="s">
        <v>311</v>
      </c>
      <c r="H22" s="27" t="s">
        <v>521</v>
      </c>
      <c r="I22" s="27" t="s">
        <v>699</v>
      </c>
      <c r="J22" s="51" t="s">
        <v>19</v>
      </c>
      <c r="K22" s="51" t="s">
        <v>245</v>
      </c>
      <c r="L22" s="51" t="s">
        <v>22</v>
      </c>
      <c r="M22" s="27" t="s">
        <v>700</v>
      </c>
      <c r="N22" s="51" t="s">
        <v>22</v>
      </c>
      <c r="O22" s="27" t="s">
        <v>522</v>
      </c>
      <c r="P22" s="27" t="s">
        <v>701</v>
      </c>
      <c r="Q22" s="27" t="s">
        <v>523</v>
      </c>
      <c r="R22" s="106">
        <v>43101</v>
      </c>
      <c r="S22" s="106">
        <v>43281</v>
      </c>
      <c r="T22" s="32">
        <v>1</v>
      </c>
      <c r="U22" s="304" t="s">
        <v>1154</v>
      </c>
      <c r="V22" s="304" t="s">
        <v>1155</v>
      </c>
      <c r="W22" s="305">
        <v>1</v>
      </c>
      <c r="X22" s="304" t="s">
        <v>1053</v>
      </c>
      <c r="Y22" s="48" t="str">
        <f t="shared" si="0"/>
        <v>CUMPLIMIENTO</v>
      </c>
    </row>
    <row r="23" spans="1:25" ht="81" customHeight="1" x14ac:dyDescent="0.25">
      <c r="A23" s="51" t="s">
        <v>516</v>
      </c>
      <c r="B23" s="51" t="s">
        <v>524</v>
      </c>
      <c r="C23" s="51" t="s">
        <v>517</v>
      </c>
      <c r="D23" s="51" t="s">
        <v>518</v>
      </c>
      <c r="E23" s="27" t="s">
        <v>525</v>
      </c>
      <c r="F23" s="27" t="s">
        <v>631</v>
      </c>
      <c r="G23" s="51" t="s">
        <v>243</v>
      </c>
      <c r="H23" s="27" t="s">
        <v>526</v>
      </c>
      <c r="I23" s="27" t="s">
        <v>527</v>
      </c>
      <c r="J23" s="51" t="s">
        <v>18</v>
      </c>
      <c r="K23" s="51" t="s">
        <v>15</v>
      </c>
      <c r="L23" s="51" t="s">
        <v>282</v>
      </c>
      <c r="M23" s="27" t="s">
        <v>252</v>
      </c>
      <c r="N23" s="51" t="s">
        <v>22</v>
      </c>
      <c r="O23" s="27" t="s">
        <v>702</v>
      </c>
      <c r="P23" s="27" t="s">
        <v>528</v>
      </c>
      <c r="Q23" s="27" t="s">
        <v>523</v>
      </c>
      <c r="R23" s="106">
        <v>43191</v>
      </c>
      <c r="S23" s="106">
        <v>43465</v>
      </c>
      <c r="T23" s="32">
        <v>1</v>
      </c>
      <c r="U23" s="304" t="s">
        <v>1156</v>
      </c>
      <c r="V23" s="304" t="s">
        <v>1157</v>
      </c>
      <c r="W23" s="305">
        <v>1</v>
      </c>
      <c r="X23" s="304" t="s">
        <v>704</v>
      </c>
      <c r="Y23" s="48" t="str">
        <f t="shared" si="0"/>
        <v>CUMPLIMIENTO</v>
      </c>
    </row>
    <row r="24" spans="1:25" ht="81" customHeight="1" x14ac:dyDescent="0.25">
      <c r="A24" s="51" t="s">
        <v>516</v>
      </c>
      <c r="B24" s="51" t="s">
        <v>524</v>
      </c>
      <c r="C24" s="51" t="s">
        <v>517</v>
      </c>
      <c r="D24" s="51" t="s">
        <v>518</v>
      </c>
      <c r="E24" s="27" t="s">
        <v>529</v>
      </c>
      <c r="F24" s="27" t="s">
        <v>530</v>
      </c>
      <c r="G24" s="51" t="s">
        <v>17</v>
      </c>
      <c r="H24" s="27" t="s">
        <v>531</v>
      </c>
      <c r="I24" s="27" t="s">
        <v>532</v>
      </c>
      <c r="J24" s="51" t="s">
        <v>664</v>
      </c>
      <c r="K24" s="51" t="s">
        <v>15</v>
      </c>
      <c r="L24" s="51" t="s">
        <v>302</v>
      </c>
      <c r="M24" s="27" t="s">
        <v>261</v>
      </c>
      <c r="N24" s="51" t="s">
        <v>303</v>
      </c>
      <c r="O24" s="27" t="s">
        <v>703</v>
      </c>
      <c r="P24" s="27" t="s">
        <v>533</v>
      </c>
      <c r="Q24" s="27" t="s">
        <v>523</v>
      </c>
      <c r="R24" s="106">
        <v>43221</v>
      </c>
      <c r="S24" s="106">
        <v>43312</v>
      </c>
      <c r="T24" s="32">
        <v>1</v>
      </c>
      <c r="U24" s="304" t="s">
        <v>1054</v>
      </c>
      <c r="V24" s="304" t="s">
        <v>1055</v>
      </c>
      <c r="W24" s="305">
        <v>1</v>
      </c>
      <c r="X24" s="304" t="s">
        <v>704</v>
      </c>
      <c r="Y24" s="48" t="str">
        <f t="shared" si="0"/>
        <v>CUMPLIMIENTO</v>
      </c>
    </row>
    <row r="25" spans="1:25" ht="81" customHeight="1" x14ac:dyDescent="0.25">
      <c r="A25" s="51" t="s">
        <v>516</v>
      </c>
      <c r="B25" s="51" t="s">
        <v>524</v>
      </c>
      <c r="C25" s="51" t="s">
        <v>517</v>
      </c>
      <c r="D25" s="51" t="s">
        <v>518</v>
      </c>
      <c r="E25" s="27" t="s">
        <v>534</v>
      </c>
      <c r="F25" s="27" t="s">
        <v>535</v>
      </c>
      <c r="G25" s="51" t="s">
        <v>17</v>
      </c>
      <c r="H25" s="27" t="s">
        <v>536</v>
      </c>
      <c r="I25" s="27" t="s">
        <v>539</v>
      </c>
      <c r="J25" s="51" t="s">
        <v>664</v>
      </c>
      <c r="K25" s="51" t="s">
        <v>15</v>
      </c>
      <c r="L25" s="51" t="s">
        <v>302</v>
      </c>
      <c r="M25" s="27" t="s">
        <v>261</v>
      </c>
      <c r="N25" s="51" t="s">
        <v>303</v>
      </c>
      <c r="O25" s="27" t="s">
        <v>705</v>
      </c>
      <c r="P25" s="27" t="s">
        <v>537</v>
      </c>
      <c r="Q25" s="27" t="s">
        <v>523</v>
      </c>
      <c r="R25" s="106">
        <v>43221</v>
      </c>
      <c r="S25" s="106">
        <v>43465</v>
      </c>
      <c r="T25" s="32" t="s">
        <v>538</v>
      </c>
      <c r="U25" s="304" t="s">
        <v>1158</v>
      </c>
      <c r="V25" s="304" t="s">
        <v>1056</v>
      </c>
      <c r="W25" s="305">
        <v>1</v>
      </c>
      <c r="X25" s="304" t="s">
        <v>1057</v>
      </c>
      <c r="Y25" s="48" t="str">
        <f t="shared" si="0"/>
        <v>CUMPLIMIENTO</v>
      </c>
    </row>
    <row r="26" spans="1:25" ht="218.25" customHeight="1" x14ac:dyDescent="0.25">
      <c r="A26" s="51" t="s">
        <v>540</v>
      </c>
      <c r="B26" s="51" t="s">
        <v>541</v>
      </c>
      <c r="C26" s="51" t="s">
        <v>542</v>
      </c>
      <c r="D26" s="51" t="s">
        <v>543</v>
      </c>
      <c r="E26" s="27" t="s">
        <v>544</v>
      </c>
      <c r="F26" s="27" t="s">
        <v>706</v>
      </c>
      <c r="G26" s="51" t="s">
        <v>243</v>
      </c>
      <c r="H26" s="27" t="s">
        <v>545</v>
      </c>
      <c r="I26" s="108" t="s">
        <v>546</v>
      </c>
      <c r="J26" s="51" t="s">
        <v>25</v>
      </c>
      <c r="K26" s="51" t="s">
        <v>20</v>
      </c>
      <c r="L26" s="51" t="s">
        <v>21</v>
      </c>
      <c r="M26" s="27" t="s">
        <v>650</v>
      </c>
      <c r="N26" s="51" t="s">
        <v>22</v>
      </c>
      <c r="O26" s="27" t="s">
        <v>547</v>
      </c>
      <c r="P26" s="27" t="s">
        <v>548</v>
      </c>
      <c r="Q26" s="27" t="s">
        <v>542</v>
      </c>
      <c r="R26" s="106">
        <v>43237</v>
      </c>
      <c r="S26" s="106">
        <v>43465</v>
      </c>
      <c r="T26" s="27" t="s">
        <v>860</v>
      </c>
      <c r="U26" s="329" t="s">
        <v>1159</v>
      </c>
      <c r="V26" s="106" t="s">
        <v>861</v>
      </c>
      <c r="W26" s="305">
        <v>1</v>
      </c>
      <c r="X26" s="106" t="s">
        <v>632</v>
      </c>
      <c r="Y26" s="48" t="str">
        <f t="shared" si="0"/>
        <v>CUMPLIMIENTO</v>
      </c>
    </row>
    <row r="27" spans="1:25" ht="252.75" customHeight="1" x14ac:dyDescent="0.25">
      <c r="A27" s="51" t="s">
        <v>540</v>
      </c>
      <c r="B27" s="51" t="s">
        <v>541</v>
      </c>
      <c r="C27" s="51" t="s">
        <v>542</v>
      </c>
      <c r="D27" s="51" t="s">
        <v>543</v>
      </c>
      <c r="E27" s="27" t="s">
        <v>549</v>
      </c>
      <c r="F27" s="27" t="s">
        <v>550</v>
      </c>
      <c r="G27" s="51" t="s">
        <v>243</v>
      </c>
      <c r="H27" s="27" t="s">
        <v>551</v>
      </c>
      <c r="I27" s="27" t="s">
        <v>552</v>
      </c>
      <c r="J27" s="51" t="s">
        <v>25</v>
      </c>
      <c r="K27" s="51" t="s">
        <v>20</v>
      </c>
      <c r="L27" s="51" t="s">
        <v>21</v>
      </c>
      <c r="M27" s="27" t="s">
        <v>650</v>
      </c>
      <c r="N27" s="51" t="s">
        <v>22</v>
      </c>
      <c r="O27" s="27" t="s">
        <v>707</v>
      </c>
      <c r="P27" s="27" t="s">
        <v>708</v>
      </c>
      <c r="Q27" s="27" t="s">
        <v>542</v>
      </c>
      <c r="R27" s="106">
        <v>43237</v>
      </c>
      <c r="S27" s="106">
        <v>43465</v>
      </c>
      <c r="T27" s="27" t="s">
        <v>862</v>
      </c>
      <c r="U27" s="330" t="s">
        <v>1160</v>
      </c>
      <c r="V27" s="330" t="s">
        <v>1161</v>
      </c>
      <c r="W27" s="305">
        <v>1</v>
      </c>
      <c r="X27" s="106" t="s">
        <v>632</v>
      </c>
      <c r="Y27" s="48" t="str">
        <f t="shared" si="0"/>
        <v>CUMPLIMIENTO</v>
      </c>
    </row>
    <row r="28" spans="1:25" ht="241.5" customHeight="1" x14ac:dyDescent="0.25">
      <c r="A28" s="51" t="s">
        <v>540</v>
      </c>
      <c r="B28" s="51" t="s">
        <v>541</v>
      </c>
      <c r="C28" s="51" t="s">
        <v>542</v>
      </c>
      <c r="D28" s="51" t="s">
        <v>543</v>
      </c>
      <c r="E28" s="27" t="s">
        <v>553</v>
      </c>
      <c r="F28" s="27" t="s">
        <v>554</v>
      </c>
      <c r="G28" s="51" t="s">
        <v>17</v>
      </c>
      <c r="H28" s="27" t="s">
        <v>555</v>
      </c>
      <c r="I28" s="27" t="s">
        <v>556</v>
      </c>
      <c r="J28" s="51" t="s">
        <v>18</v>
      </c>
      <c r="K28" s="51" t="s">
        <v>15</v>
      </c>
      <c r="L28" s="51" t="s">
        <v>23</v>
      </c>
      <c r="M28" s="27" t="s">
        <v>709</v>
      </c>
      <c r="N28" s="51" t="s">
        <v>303</v>
      </c>
      <c r="O28" s="27" t="s">
        <v>710</v>
      </c>
      <c r="P28" s="27" t="s">
        <v>633</v>
      </c>
      <c r="Q28" s="27" t="s">
        <v>542</v>
      </c>
      <c r="R28" s="106">
        <v>43237</v>
      </c>
      <c r="S28" s="106">
        <v>43465</v>
      </c>
      <c r="T28" s="109" t="s">
        <v>865</v>
      </c>
      <c r="U28" s="330" t="s">
        <v>864</v>
      </c>
      <c r="V28" s="106" t="s">
        <v>863</v>
      </c>
      <c r="W28" s="305">
        <v>1</v>
      </c>
      <c r="X28" s="106" t="s">
        <v>632</v>
      </c>
      <c r="Y28" s="48" t="str">
        <f t="shared" si="0"/>
        <v>CUMPLIMIENTO</v>
      </c>
    </row>
    <row r="29" spans="1:25" ht="81" customHeight="1" x14ac:dyDescent="0.25">
      <c r="A29" s="51" t="s">
        <v>560</v>
      </c>
      <c r="B29" s="51" t="s">
        <v>561</v>
      </c>
      <c r="C29" s="51" t="s">
        <v>562</v>
      </c>
      <c r="D29" s="51" t="s">
        <v>563</v>
      </c>
      <c r="E29" s="27" t="s">
        <v>564</v>
      </c>
      <c r="F29" s="27" t="s">
        <v>565</v>
      </c>
      <c r="G29" s="51" t="s">
        <v>243</v>
      </c>
      <c r="H29" s="27" t="s">
        <v>711</v>
      </c>
      <c r="I29" s="27" t="s">
        <v>712</v>
      </c>
      <c r="J29" s="51" t="s">
        <v>25</v>
      </c>
      <c r="K29" s="51" t="s">
        <v>245</v>
      </c>
      <c r="L29" s="51" t="s">
        <v>16</v>
      </c>
      <c r="M29" s="27" t="s">
        <v>261</v>
      </c>
      <c r="N29" s="51" t="s">
        <v>16</v>
      </c>
      <c r="O29" s="27" t="s">
        <v>713</v>
      </c>
      <c r="P29" s="27" t="s">
        <v>566</v>
      </c>
      <c r="Q29" s="27" t="s">
        <v>567</v>
      </c>
      <c r="R29" s="106">
        <v>43223</v>
      </c>
      <c r="S29" s="106">
        <v>43465</v>
      </c>
      <c r="T29" s="84">
        <v>1</v>
      </c>
      <c r="U29" s="331" t="s">
        <v>1058</v>
      </c>
      <c r="V29" s="84" t="s">
        <v>634</v>
      </c>
      <c r="W29" s="305">
        <v>1</v>
      </c>
      <c r="X29" s="84" t="s">
        <v>635</v>
      </c>
      <c r="Y29" s="48" t="str">
        <f t="shared" si="0"/>
        <v>CUMPLIMIENTO</v>
      </c>
    </row>
    <row r="30" spans="1:25" ht="81" customHeight="1" x14ac:dyDescent="0.25">
      <c r="A30" s="51" t="s">
        <v>560</v>
      </c>
      <c r="B30" s="51" t="s">
        <v>568</v>
      </c>
      <c r="C30" s="51" t="s">
        <v>562</v>
      </c>
      <c r="D30" s="51" t="s">
        <v>563</v>
      </c>
      <c r="E30" s="27" t="s">
        <v>569</v>
      </c>
      <c r="F30" s="27" t="s">
        <v>570</v>
      </c>
      <c r="G30" s="51" t="s">
        <v>17</v>
      </c>
      <c r="H30" s="27" t="s">
        <v>571</v>
      </c>
      <c r="I30" s="27" t="s">
        <v>572</v>
      </c>
      <c r="J30" s="51" t="s">
        <v>664</v>
      </c>
      <c r="K30" s="51" t="s">
        <v>259</v>
      </c>
      <c r="L30" s="51" t="s">
        <v>303</v>
      </c>
      <c r="M30" s="27" t="s">
        <v>252</v>
      </c>
      <c r="N30" s="51" t="s">
        <v>260</v>
      </c>
      <c r="O30" s="27" t="s">
        <v>714</v>
      </c>
      <c r="P30" s="294" t="s">
        <v>573</v>
      </c>
      <c r="Q30" s="27" t="s">
        <v>567</v>
      </c>
      <c r="R30" s="106">
        <v>43252</v>
      </c>
      <c r="S30" s="106">
        <v>43465</v>
      </c>
      <c r="T30" s="84">
        <v>1</v>
      </c>
      <c r="U30" s="331" t="s">
        <v>1162</v>
      </c>
      <c r="V30" s="84" t="s">
        <v>636</v>
      </c>
      <c r="W30" s="305">
        <v>0.5</v>
      </c>
      <c r="X30" s="84" t="s">
        <v>646</v>
      </c>
      <c r="Y30" s="48" t="str">
        <f t="shared" si="0"/>
        <v>INCUMPLIMIENTO</v>
      </c>
    </row>
    <row r="31" spans="1:25" ht="81" customHeight="1" x14ac:dyDescent="0.25">
      <c r="A31" s="51" t="s">
        <v>560</v>
      </c>
      <c r="B31" s="51" t="s">
        <v>561</v>
      </c>
      <c r="C31" s="51" t="s">
        <v>562</v>
      </c>
      <c r="D31" s="51" t="s">
        <v>563</v>
      </c>
      <c r="E31" s="27" t="s">
        <v>574</v>
      </c>
      <c r="F31" s="27" t="s">
        <v>575</v>
      </c>
      <c r="G31" s="51" t="s">
        <v>17</v>
      </c>
      <c r="H31" s="27" t="s">
        <v>576</v>
      </c>
      <c r="I31" s="27" t="s">
        <v>577</v>
      </c>
      <c r="J31" s="51" t="s">
        <v>664</v>
      </c>
      <c r="K31" s="51" t="s">
        <v>259</v>
      </c>
      <c r="L31" s="51" t="s">
        <v>303</v>
      </c>
      <c r="M31" s="27" t="s">
        <v>252</v>
      </c>
      <c r="N31" s="51" t="s">
        <v>260</v>
      </c>
      <c r="O31" s="27" t="s">
        <v>578</v>
      </c>
      <c r="P31" s="27" t="s">
        <v>579</v>
      </c>
      <c r="Q31" s="27" t="s">
        <v>567</v>
      </c>
      <c r="R31" s="106">
        <v>43223</v>
      </c>
      <c r="S31" s="106">
        <v>43465</v>
      </c>
      <c r="T31" s="84">
        <v>1</v>
      </c>
      <c r="U31" s="84" t="s">
        <v>637</v>
      </c>
      <c r="V31" s="84" t="s">
        <v>638</v>
      </c>
      <c r="W31" s="305">
        <v>1</v>
      </c>
      <c r="X31" s="84" t="s">
        <v>946</v>
      </c>
      <c r="Y31" s="48" t="str">
        <f t="shared" si="0"/>
        <v>CUMPLIMIENTO</v>
      </c>
    </row>
    <row r="32" spans="1:25" ht="81" customHeight="1" x14ac:dyDescent="0.25">
      <c r="A32" s="51" t="s">
        <v>560</v>
      </c>
      <c r="B32" s="51" t="s">
        <v>561</v>
      </c>
      <c r="C32" s="51" t="s">
        <v>562</v>
      </c>
      <c r="D32" s="51" t="s">
        <v>563</v>
      </c>
      <c r="E32" s="27" t="s">
        <v>580</v>
      </c>
      <c r="F32" s="27" t="s">
        <v>581</v>
      </c>
      <c r="G32" s="51" t="s">
        <v>17</v>
      </c>
      <c r="H32" s="27" t="s">
        <v>715</v>
      </c>
      <c r="I32" s="27" t="s">
        <v>582</v>
      </c>
      <c r="J32" s="51" t="s">
        <v>664</v>
      </c>
      <c r="K32" s="51" t="s">
        <v>259</v>
      </c>
      <c r="L32" s="51" t="s">
        <v>303</v>
      </c>
      <c r="M32" s="27" t="s">
        <v>716</v>
      </c>
      <c r="N32" s="51" t="s">
        <v>303</v>
      </c>
      <c r="O32" s="27" t="s">
        <v>717</v>
      </c>
      <c r="P32" s="27" t="s">
        <v>583</v>
      </c>
      <c r="Q32" s="27" t="s">
        <v>567</v>
      </c>
      <c r="R32" s="106">
        <v>43252</v>
      </c>
      <c r="S32" s="106">
        <v>43465</v>
      </c>
      <c r="T32" s="84">
        <v>1</v>
      </c>
      <c r="U32" s="84" t="s">
        <v>1059</v>
      </c>
      <c r="V32" s="84" t="s">
        <v>639</v>
      </c>
      <c r="W32" s="305">
        <v>1</v>
      </c>
      <c r="X32" s="84" t="s">
        <v>946</v>
      </c>
      <c r="Y32" s="48" t="str">
        <f t="shared" si="0"/>
        <v>CUMPLIMIENTO</v>
      </c>
    </row>
    <row r="33" spans="1:25" ht="283.5" customHeight="1" x14ac:dyDescent="0.25">
      <c r="A33" s="51" t="s">
        <v>401</v>
      </c>
      <c r="B33" s="51" t="s">
        <v>277</v>
      </c>
      <c r="C33" s="51" t="s">
        <v>278</v>
      </c>
      <c r="D33" s="51" t="s">
        <v>40</v>
      </c>
      <c r="E33" s="27" t="s">
        <v>402</v>
      </c>
      <c r="F33" s="27" t="s">
        <v>718</v>
      </c>
      <c r="G33" s="51" t="s">
        <v>24</v>
      </c>
      <c r="H33" s="27" t="s">
        <v>403</v>
      </c>
      <c r="I33" s="27" t="s">
        <v>404</v>
      </c>
      <c r="J33" s="51" t="s">
        <v>664</v>
      </c>
      <c r="K33" s="51" t="s">
        <v>20</v>
      </c>
      <c r="L33" s="51" t="s">
        <v>282</v>
      </c>
      <c r="M33" s="27" t="s">
        <v>673</v>
      </c>
      <c r="N33" s="51" t="s">
        <v>22</v>
      </c>
      <c r="O33" s="27" t="s">
        <v>719</v>
      </c>
      <c r="P33" s="27" t="s">
        <v>405</v>
      </c>
      <c r="Q33" s="27" t="s">
        <v>278</v>
      </c>
      <c r="R33" s="106">
        <v>43191</v>
      </c>
      <c r="S33" s="106">
        <v>43465</v>
      </c>
      <c r="T33" s="27" t="s">
        <v>406</v>
      </c>
      <c r="U33" s="27" t="s">
        <v>852</v>
      </c>
      <c r="V33" s="27" t="s">
        <v>853</v>
      </c>
      <c r="W33" s="305">
        <v>1</v>
      </c>
      <c r="X33" s="27" t="s">
        <v>851</v>
      </c>
      <c r="Y33" s="48" t="str">
        <f t="shared" si="0"/>
        <v>CUMPLIMIENTO</v>
      </c>
    </row>
    <row r="34" spans="1:25" ht="332.25" customHeight="1" x14ac:dyDescent="0.25">
      <c r="A34" s="51" t="s">
        <v>401</v>
      </c>
      <c r="B34" s="51" t="s">
        <v>277</v>
      </c>
      <c r="C34" s="51" t="s">
        <v>278</v>
      </c>
      <c r="D34" s="51" t="s">
        <v>40</v>
      </c>
      <c r="E34" s="27" t="s">
        <v>407</v>
      </c>
      <c r="F34" s="27" t="s">
        <v>720</v>
      </c>
      <c r="G34" s="51" t="s">
        <v>243</v>
      </c>
      <c r="H34" s="27" t="s">
        <v>408</v>
      </c>
      <c r="I34" s="27" t="s">
        <v>409</v>
      </c>
      <c r="J34" s="51" t="s">
        <v>18</v>
      </c>
      <c r="K34" s="51" t="s">
        <v>290</v>
      </c>
      <c r="L34" s="51" t="s">
        <v>282</v>
      </c>
      <c r="M34" s="27" t="s">
        <v>673</v>
      </c>
      <c r="N34" s="51" t="s">
        <v>22</v>
      </c>
      <c r="O34" s="27" t="s">
        <v>721</v>
      </c>
      <c r="P34" s="27" t="s">
        <v>410</v>
      </c>
      <c r="Q34" s="27" t="s">
        <v>278</v>
      </c>
      <c r="R34" s="106">
        <v>43191</v>
      </c>
      <c r="S34" s="106">
        <v>43465</v>
      </c>
      <c r="T34" s="27" t="s">
        <v>411</v>
      </c>
      <c r="U34" s="27" t="s">
        <v>856</v>
      </c>
      <c r="V34" s="27" t="s">
        <v>854</v>
      </c>
      <c r="W34" s="305">
        <f>(2/3)*100%</f>
        <v>0.66666666666666663</v>
      </c>
      <c r="X34" s="27" t="s">
        <v>855</v>
      </c>
      <c r="Y34" s="48" t="str">
        <f t="shared" si="0"/>
        <v>CUMPLIMIENTO PARCIAL</v>
      </c>
    </row>
    <row r="35" spans="1:25" ht="264" x14ac:dyDescent="0.25">
      <c r="A35" s="51" t="s">
        <v>401</v>
      </c>
      <c r="B35" s="51" t="s">
        <v>277</v>
      </c>
      <c r="C35" s="51" t="s">
        <v>278</v>
      </c>
      <c r="D35" s="51" t="s">
        <v>40</v>
      </c>
      <c r="E35" s="27" t="s">
        <v>412</v>
      </c>
      <c r="F35" s="27" t="s">
        <v>413</v>
      </c>
      <c r="G35" s="51" t="s">
        <v>17</v>
      </c>
      <c r="H35" s="27" t="s">
        <v>722</v>
      </c>
      <c r="I35" s="27" t="s">
        <v>723</v>
      </c>
      <c r="J35" s="51" t="s">
        <v>664</v>
      </c>
      <c r="K35" s="51" t="s">
        <v>15</v>
      </c>
      <c r="L35" s="51" t="s">
        <v>302</v>
      </c>
      <c r="M35" s="27" t="s">
        <v>261</v>
      </c>
      <c r="N35" s="51" t="s">
        <v>303</v>
      </c>
      <c r="O35" s="27" t="s">
        <v>724</v>
      </c>
      <c r="P35" s="27" t="s">
        <v>405</v>
      </c>
      <c r="Q35" s="27" t="s">
        <v>278</v>
      </c>
      <c r="R35" s="106">
        <v>43191</v>
      </c>
      <c r="S35" s="106">
        <v>43465</v>
      </c>
      <c r="T35" s="27" t="s">
        <v>414</v>
      </c>
      <c r="U35" s="27" t="s">
        <v>852</v>
      </c>
      <c r="V35" s="27" t="s">
        <v>853</v>
      </c>
      <c r="W35" s="305">
        <v>1</v>
      </c>
      <c r="X35" s="27" t="s">
        <v>851</v>
      </c>
      <c r="Y35" s="48" t="str">
        <f t="shared" si="0"/>
        <v>CUMPLIMIENTO</v>
      </c>
    </row>
    <row r="36" spans="1:25" ht="81" customHeight="1" x14ac:dyDescent="0.25">
      <c r="A36" s="51" t="s">
        <v>305</v>
      </c>
      <c r="B36" s="51" t="s">
        <v>306</v>
      </c>
      <c r="C36" s="51" t="s">
        <v>307</v>
      </c>
      <c r="D36" s="51" t="s">
        <v>308</v>
      </c>
      <c r="E36" s="27" t="s">
        <v>309</v>
      </c>
      <c r="F36" s="27" t="s">
        <v>310</v>
      </c>
      <c r="G36" s="51" t="s">
        <v>311</v>
      </c>
      <c r="H36" s="27" t="s">
        <v>312</v>
      </c>
      <c r="I36" s="27" t="s">
        <v>313</v>
      </c>
      <c r="J36" s="51" t="s">
        <v>18</v>
      </c>
      <c r="K36" s="51" t="s">
        <v>15</v>
      </c>
      <c r="L36" s="51" t="s">
        <v>282</v>
      </c>
      <c r="M36" s="27" t="s">
        <v>252</v>
      </c>
      <c r="N36" s="51" t="s">
        <v>16</v>
      </c>
      <c r="O36" s="27" t="s">
        <v>725</v>
      </c>
      <c r="P36" s="27" t="s">
        <v>314</v>
      </c>
      <c r="Q36" s="27" t="s">
        <v>315</v>
      </c>
      <c r="R36" s="106">
        <v>43191</v>
      </c>
      <c r="S36" s="106">
        <v>43465</v>
      </c>
      <c r="T36" s="27" t="s">
        <v>316</v>
      </c>
      <c r="U36" s="27" t="s">
        <v>1163</v>
      </c>
      <c r="V36" s="27" t="s">
        <v>1060</v>
      </c>
      <c r="W36" s="305">
        <v>1</v>
      </c>
      <c r="X36" s="27" t="s">
        <v>842</v>
      </c>
      <c r="Y36" s="48" t="str">
        <f t="shared" si="0"/>
        <v>CUMPLIMIENTO</v>
      </c>
    </row>
    <row r="37" spans="1:25" ht="81" customHeight="1" x14ac:dyDescent="0.25">
      <c r="A37" s="51" t="s">
        <v>305</v>
      </c>
      <c r="B37" s="51" t="s">
        <v>726</v>
      </c>
      <c r="C37" s="51" t="s">
        <v>307</v>
      </c>
      <c r="D37" s="51" t="s">
        <v>308</v>
      </c>
      <c r="E37" s="27" t="s">
        <v>317</v>
      </c>
      <c r="F37" s="27" t="s">
        <v>318</v>
      </c>
      <c r="G37" s="51" t="s">
        <v>243</v>
      </c>
      <c r="H37" s="27" t="s">
        <v>319</v>
      </c>
      <c r="I37" s="27" t="s">
        <v>320</v>
      </c>
      <c r="J37" s="51" t="s">
        <v>19</v>
      </c>
      <c r="K37" s="51" t="s">
        <v>245</v>
      </c>
      <c r="L37" s="51" t="s">
        <v>22</v>
      </c>
      <c r="M37" s="27" t="s">
        <v>252</v>
      </c>
      <c r="N37" s="51" t="s">
        <v>16</v>
      </c>
      <c r="O37" s="27" t="s">
        <v>727</v>
      </c>
      <c r="P37" s="27" t="s">
        <v>321</v>
      </c>
      <c r="Q37" s="27" t="s">
        <v>322</v>
      </c>
      <c r="R37" s="106">
        <v>43191</v>
      </c>
      <c r="S37" s="106">
        <v>43465</v>
      </c>
      <c r="T37" s="27" t="s">
        <v>323</v>
      </c>
      <c r="U37" s="27" t="s">
        <v>1164</v>
      </c>
      <c r="V37" s="27" t="s">
        <v>1165</v>
      </c>
      <c r="W37" s="305">
        <v>1</v>
      </c>
      <c r="X37" s="27" t="s">
        <v>842</v>
      </c>
      <c r="Y37" s="48" t="str">
        <f t="shared" si="0"/>
        <v>CUMPLIMIENTO</v>
      </c>
    </row>
    <row r="38" spans="1:25" ht="174" customHeight="1" x14ac:dyDescent="0.25">
      <c r="A38" s="51" t="s">
        <v>305</v>
      </c>
      <c r="B38" s="51" t="s">
        <v>324</v>
      </c>
      <c r="C38" s="51" t="s">
        <v>307</v>
      </c>
      <c r="D38" s="51" t="s">
        <v>308</v>
      </c>
      <c r="E38" s="27" t="s">
        <v>325</v>
      </c>
      <c r="F38" s="27" t="s">
        <v>728</v>
      </c>
      <c r="G38" s="51" t="s">
        <v>311</v>
      </c>
      <c r="H38" s="27" t="s">
        <v>729</v>
      </c>
      <c r="I38" s="27" t="s">
        <v>730</v>
      </c>
      <c r="J38" s="51" t="s">
        <v>18</v>
      </c>
      <c r="K38" s="51" t="s">
        <v>245</v>
      </c>
      <c r="L38" s="51" t="s">
        <v>303</v>
      </c>
      <c r="M38" s="27" t="s">
        <v>650</v>
      </c>
      <c r="N38" s="51" t="s">
        <v>260</v>
      </c>
      <c r="O38" s="27" t="s">
        <v>731</v>
      </c>
      <c r="P38" s="27" t="s">
        <v>326</v>
      </c>
      <c r="Q38" s="27" t="s">
        <v>327</v>
      </c>
      <c r="R38" s="106">
        <v>43191</v>
      </c>
      <c r="S38" s="106">
        <v>43465</v>
      </c>
      <c r="T38" s="27" t="s">
        <v>316</v>
      </c>
      <c r="U38" s="27" t="s">
        <v>1061</v>
      </c>
      <c r="V38" s="27" t="s">
        <v>1166</v>
      </c>
      <c r="W38" s="305">
        <v>0.7</v>
      </c>
      <c r="X38" s="27" t="s">
        <v>1244</v>
      </c>
      <c r="Y38" s="48" t="str">
        <f t="shared" si="0"/>
        <v>CUMPLIMIENTO PARCIAL</v>
      </c>
    </row>
    <row r="39" spans="1:25" ht="118.5" customHeight="1" x14ac:dyDescent="0.25">
      <c r="A39" s="51" t="s">
        <v>276</v>
      </c>
      <c r="B39" s="51" t="s">
        <v>277</v>
      </c>
      <c r="C39" s="51" t="s">
        <v>278</v>
      </c>
      <c r="D39" s="51" t="s">
        <v>40</v>
      </c>
      <c r="E39" s="27" t="s">
        <v>279</v>
      </c>
      <c r="F39" s="27" t="s">
        <v>280</v>
      </c>
      <c r="G39" s="51" t="s">
        <v>24</v>
      </c>
      <c r="H39" s="27" t="s">
        <v>281</v>
      </c>
      <c r="I39" s="27" t="s">
        <v>732</v>
      </c>
      <c r="J39" s="51" t="s">
        <v>18</v>
      </c>
      <c r="K39" s="51" t="s">
        <v>20</v>
      </c>
      <c r="L39" s="51" t="s">
        <v>282</v>
      </c>
      <c r="M39" s="27" t="s">
        <v>252</v>
      </c>
      <c r="N39" s="51" t="s">
        <v>16</v>
      </c>
      <c r="O39" s="27" t="s">
        <v>733</v>
      </c>
      <c r="P39" s="27" t="s">
        <v>283</v>
      </c>
      <c r="Q39" s="27" t="s">
        <v>284</v>
      </c>
      <c r="R39" s="106">
        <v>43191</v>
      </c>
      <c r="S39" s="106">
        <v>43465</v>
      </c>
      <c r="T39" s="27" t="s">
        <v>285</v>
      </c>
      <c r="U39" s="304" t="s">
        <v>999</v>
      </c>
      <c r="V39" s="304" t="s">
        <v>998</v>
      </c>
      <c r="W39" s="305">
        <f>42/57</f>
        <v>0.73684210526315785</v>
      </c>
      <c r="X39" s="27" t="s">
        <v>1167</v>
      </c>
      <c r="Y39" s="48" t="str">
        <f t="shared" si="0"/>
        <v>CUMPLIMIENTO PARCIAL</v>
      </c>
    </row>
    <row r="40" spans="1:25" ht="176.25" customHeight="1" x14ac:dyDescent="0.25">
      <c r="A40" s="51" t="s">
        <v>276</v>
      </c>
      <c r="B40" s="51" t="s">
        <v>277</v>
      </c>
      <c r="C40" s="51" t="s">
        <v>278</v>
      </c>
      <c r="D40" s="51" t="s">
        <v>40</v>
      </c>
      <c r="E40" s="27" t="s">
        <v>286</v>
      </c>
      <c r="F40" s="27" t="s">
        <v>287</v>
      </c>
      <c r="G40" s="51" t="s">
        <v>243</v>
      </c>
      <c r="H40" s="27" t="s">
        <v>288</v>
      </c>
      <c r="I40" s="27" t="s">
        <v>289</v>
      </c>
      <c r="J40" s="51" t="s">
        <v>664</v>
      </c>
      <c r="K40" s="51" t="s">
        <v>290</v>
      </c>
      <c r="L40" s="51" t="s">
        <v>282</v>
      </c>
      <c r="M40" s="27" t="s">
        <v>252</v>
      </c>
      <c r="N40" s="51" t="s">
        <v>21</v>
      </c>
      <c r="O40" s="27" t="s">
        <v>734</v>
      </c>
      <c r="P40" s="27" t="s">
        <v>291</v>
      </c>
      <c r="Q40" s="27" t="s">
        <v>284</v>
      </c>
      <c r="R40" s="106">
        <v>43191</v>
      </c>
      <c r="S40" s="106">
        <v>43465</v>
      </c>
      <c r="T40" s="27" t="s">
        <v>292</v>
      </c>
      <c r="U40" s="304" t="s">
        <v>1002</v>
      </c>
      <c r="V40" s="27" t="s">
        <v>1000</v>
      </c>
      <c r="W40" s="305">
        <v>0.7</v>
      </c>
      <c r="X40" s="304" t="s">
        <v>1001</v>
      </c>
      <c r="Y40" s="48" t="str">
        <f t="shared" si="0"/>
        <v>CUMPLIMIENTO PARCIAL</v>
      </c>
    </row>
    <row r="41" spans="1:25" ht="157.5" customHeight="1" x14ac:dyDescent="0.25">
      <c r="A41" s="51" t="s">
        <v>276</v>
      </c>
      <c r="B41" s="51" t="s">
        <v>277</v>
      </c>
      <c r="C41" s="51" t="s">
        <v>278</v>
      </c>
      <c r="D41" s="51" t="s">
        <v>40</v>
      </c>
      <c r="E41" s="27" t="s">
        <v>293</v>
      </c>
      <c r="F41" s="27" t="s">
        <v>294</v>
      </c>
      <c r="G41" s="51" t="s">
        <v>295</v>
      </c>
      <c r="H41" s="27" t="s">
        <v>296</v>
      </c>
      <c r="I41" s="27" t="s">
        <v>297</v>
      </c>
      <c r="J41" s="51" t="s">
        <v>664</v>
      </c>
      <c r="K41" s="51" t="s">
        <v>290</v>
      </c>
      <c r="L41" s="51" t="s">
        <v>282</v>
      </c>
      <c r="M41" s="27" t="s">
        <v>673</v>
      </c>
      <c r="N41" s="51" t="s">
        <v>21</v>
      </c>
      <c r="O41" s="27" t="s">
        <v>735</v>
      </c>
      <c r="P41" s="27" t="s">
        <v>298</v>
      </c>
      <c r="Q41" s="27" t="s">
        <v>278</v>
      </c>
      <c r="R41" s="106">
        <v>43191</v>
      </c>
      <c r="S41" s="106">
        <v>43465</v>
      </c>
      <c r="T41" s="27" t="s">
        <v>299</v>
      </c>
      <c r="U41" s="304" t="s">
        <v>1168</v>
      </c>
      <c r="V41" s="27" t="s">
        <v>997</v>
      </c>
      <c r="W41" s="305">
        <v>0.4</v>
      </c>
      <c r="X41" s="27" t="s">
        <v>996</v>
      </c>
      <c r="Y41" s="48" t="str">
        <f t="shared" si="0"/>
        <v>INCUMPLIMIENTO</v>
      </c>
    </row>
    <row r="42" spans="1:25" ht="243" customHeight="1" x14ac:dyDescent="0.25">
      <c r="A42" s="51" t="s">
        <v>276</v>
      </c>
      <c r="B42" s="51" t="s">
        <v>277</v>
      </c>
      <c r="C42" s="51" t="s">
        <v>278</v>
      </c>
      <c r="D42" s="51" t="s">
        <v>40</v>
      </c>
      <c r="E42" s="27" t="s">
        <v>300</v>
      </c>
      <c r="F42" s="27" t="s">
        <v>736</v>
      </c>
      <c r="G42" s="51" t="s">
        <v>17</v>
      </c>
      <c r="H42" s="27" t="s">
        <v>301</v>
      </c>
      <c r="I42" s="27" t="s">
        <v>737</v>
      </c>
      <c r="J42" s="51" t="s">
        <v>664</v>
      </c>
      <c r="K42" s="51" t="s">
        <v>15</v>
      </c>
      <c r="L42" s="51" t="s">
        <v>302</v>
      </c>
      <c r="M42" s="27" t="s">
        <v>261</v>
      </c>
      <c r="N42" s="51" t="s">
        <v>303</v>
      </c>
      <c r="O42" s="27" t="s">
        <v>738</v>
      </c>
      <c r="P42" s="27" t="s">
        <v>304</v>
      </c>
      <c r="Q42" s="27" t="s">
        <v>284</v>
      </c>
      <c r="R42" s="106">
        <v>43191</v>
      </c>
      <c r="S42" s="106">
        <v>43465</v>
      </c>
      <c r="T42" s="27" t="s">
        <v>739</v>
      </c>
      <c r="U42" s="304" t="s">
        <v>1169</v>
      </c>
      <c r="V42" s="304" t="s">
        <v>1003</v>
      </c>
      <c r="W42" s="305">
        <v>1</v>
      </c>
      <c r="X42" s="27" t="s">
        <v>1004</v>
      </c>
      <c r="Y42" s="48" t="str">
        <f t="shared" si="0"/>
        <v>CUMPLIMIENTO</v>
      </c>
    </row>
    <row r="43" spans="1:25" ht="115.5" customHeight="1" x14ac:dyDescent="0.25">
      <c r="A43" s="51" t="s">
        <v>415</v>
      </c>
      <c r="B43" s="51" t="s">
        <v>416</v>
      </c>
      <c r="C43" s="51" t="s">
        <v>278</v>
      </c>
      <c r="D43" s="51" t="s">
        <v>40</v>
      </c>
      <c r="E43" s="27" t="s">
        <v>740</v>
      </c>
      <c r="F43" s="27" t="s">
        <v>417</v>
      </c>
      <c r="G43" s="51" t="s">
        <v>24</v>
      </c>
      <c r="H43" s="27" t="s">
        <v>418</v>
      </c>
      <c r="I43" s="27" t="s">
        <v>741</v>
      </c>
      <c r="J43" s="51" t="s">
        <v>18</v>
      </c>
      <c r="K43" s="51" t="s">
        <v>15</v>
      </c>
      <c r="L43" s="51" t="s">
        <v>282</v>
      </c>
      <c r="M43" s="27" t="s">
        <v>419</v>
      </c>
      <c r="N43" s="51" t="s">
        <v>282</v>
      </c>
      <c r="O43" s="27" t="s">
        <v>742</v>
      </c>
      <c r="P43" s="27" t="s">
        <v>420</v>
      </c>
      <c r="Q43" s="27" t="s">
        <v>430</v>
      </c>
      <c r="R43" s="106">
        <v>43223</v>
      </c>
      <c r="S43" s="106">
        <v>43223</v>
      </c>
      <c r="T43" s="27" t="s">
        <v>421</v>
      </c>
      <c r="U43" s="27" t="s">
        <v>1170</v>
      </c>
      <c r="V43" s="27" t="s">
        <v>1171</v>
      </c>
      <c r="W43" s="305">
        <v>1</v>
      </c>
      <c r="X43" s="27" t="s">
        <v>1107</v>
      </c>
      <c r="Y43" s="48" t="str">
        <f t="shared" si="0"/>
        <v>CUMPLIMIENTO</v>
      </c>
    </row>
    <row r="44" spans="1:25" ht="155.25" customHeight="1" x14ac:dyDescent="0.25">
      <c r="A44" s="51" t="s">
        <v>415</v>
      </c>
      <c r="B44" s="51" t="s">
        <v>422</v>
      </c>
      <c r="C44" s="51" t="s">
        <v>278</v>
      </c>
      <c r="D44" s="51" t="s">
        <v>40</v>
      </c>
      <c r="E44" s="27" t="s">
        <v>423</v>
      </c>
      <c r="F44" s="27" t="s">
        <v>424</v>
      </c>
      <c r="G44" s="51" t="s">
        <v>24</v>
      </c>
      <c r="H44" s="27" t="s">
        <v>425</v>
      </c>
      <c r="I44" s="27" t="s">
        <v>743</v>
      </c>
      <c r="J44" s="51" t="s">
        <v>664</v>
      </c>
      <c r="K44" s="51" t="s">
        <v>20</v>
      </c>
      <c r="L44" s="51" t="s">
        <v>282</v>
      </c>
      <c r="M44" s="27" t="s">
        <v>252</v>
      </c>
      <c r="N44" s="51" t="s">
        <v>22</v>
      </c>
      <c r="O44" s="27" t="s">
        <v>744</v>
      </c>
      <c r="P44" s="27" t="s">
        <v>745</v>
      </c>
      <c r="Q44" s="27" t="s">
        <v>430</v>
      </c>
      <c r="R44" s="106">
        <v>43223</v>
      </c>
      <c r="S44" s="106">
        <v>43223</v>
      </c>
      <c r="T44" s="27" t="s">
        <v>746</v>
      </c>
      <c r="U44" s="27" t="s">
        <v>1172</v>
      </c>
      <c r="V44" s="28" t="s">
        <v>1173</v>
      </c>
      <c r="W44" s="305">
        <v>0.33</v>
      </c>
      <c r="X44" s="27" t="s">
        <v>1108</v>
      </c>
      <c r="Y44" s="48" t="str">
        <f t="shared" si="0"/>
        <v>INCUMPLIMIENTO</v>
      </c>
    </row>
    <row r="45" spans="1:25" ht="154.5" customHeight="1" x14ac:dyDescent="0.25">
      <c r="A45" s="51" t="s">
        <v>415</v>
      </c>
      <c r="B45" s="51" t="s">
        <v>422</v>
      </c>
      <c r="C45" s="51" t="s">
        <v>278</v>
      </c>
      <c r="D45" s="51" t="s">
        <v>40</v>
      </c>
      <c r="E45" s="27" t="s">
        <v>426</v>
      </c>
      <c r="F45" s="27" t="s">
        <v>427</v>
      </c>
      <c r="G45" s="51" t="s">
        <v>17</v>
      </c>
      <c r="H45" s="27" t="s">
        <v>428</v>
      </c>
      <c r="I45" s="27" t="s">
        <v>429</v>
      </c>
      <c r="J45" s="51" t="s">
        <v>664</v>
      </c>
      <c r="K45" s="51" t="s">
        <v>245</v>
      </c>
      <c r="L45" s="51" t="s">
        <v>23</v>
      </c>
      <c r="M45" s="27" t="s">
        <v>261</v>
      </c>
      <c r="N45" s="51" t="s">
        <v>260</v>
      </c>
      <c r="O45" s="27" t="s">
        <v>747</v>
      </c>
      <c r="P45" s="27" t="s">
        <v>748</v>
      </c>
      <c r="Q45" s="27" t="s">
        <v>430</v>
      </c>
      <c r="R45" s="106">
        <v>43223</v>
      </c>
      <c r="S45" s="106">
        <v>43465</v>
      </c>
      <c r="T45" s="27" t="s">
        <v>748</v>
      </c>
      <c r="U45" s="27" t="s">
        <v>843</v>
      </c>
      <c r="V45" s="27" t="s">
        <v>844</v>
      </c>
      <c r="W45" s="305">
        <v>0</v>
      </c>
      <c r="X45" s="27" t="s">
        <v>844</v>
      </c>
      <c r="Y45" s="48" t="str">
        <f t="shared" si="0"/>
        <v>INCUMPLIMIENTO</v>
      </c>
    </row>
    <row r="46" spans="1:25" ht="220.5" customHeight="1" x14ac:dyDescent="0.25">
      <c r="A46" s="51" t="s">
        <v>415</v>
      </c>
      <c r="B46" s="51" t="s">
        <v>431</v>
      </c>
      <c r="C46" s="51" t="s">
        <v>278</v>
      </c>
      <c r="D46" s="51" t="s">
        <v>40</v>
      </c>
      <c r="E46" s="27" t="s">
        <v>432</v>
      </c>
      <c r="F46" s="27" t="s">
        <v>433</v>
      </c>
      <c r="G46" s="51" t="s">
        <v>17</v>
      </c>
      <c r="H46" s="27" t="s">
        <v>434</v>
      </c>
      <c r="I46" s="27" t="s">
        <v>435</v>
      </c>
      <c r="J46" s="51" t="s">
        <v>664</v>
      </c>
      <c r="K46" s="51" t="s">
        <v>15</v>
      </c>
      <c r="L46" s="51" t="s">
        <v>302</v>
      </c>
      <c r="M46" s="27" t="s">
        <v>650</v>
      </c>
      <c r="N46" s="51" t="s">
        <v>302</v>
      </c>
      <c r="O46" s="27" t="s">
        <v>749</v>
      </c>
      <c r="P46" s="27" t="s">
        <v>436</v>
      </c>
      <c r="Q46" s="27" t="s">
        <v>430</v>
      </c>
      <c r="R46" s="106">
        <v>43223</v>
      </c>
      <c r="S46" s="106">
        <v>43465</v>
      </c>
      <c r="T46" s="27" t="s">
        <v>436</v>
      </c>
      <c r="U46" s="27" t="s">
        <v>1174</v>
      </c>
      <c r="V46" s="27" t="s">
        <v>1124</v>
      </c>
      <c r="W46" s="305">
        <v>0.7</v>
      </c>
      <c r="X46" s="27" t="s">
        <v>1109</v>
      </c>
      <c r="Y46" s="48" t="str">
        <f t="shared" si="0"/>
        <v>CUMPLIMIENTO PARCIAL</v>
      </c>
    </row>
    <row r="47" spans="1:25" ht="144.75" customHeight="1" x14ac:dyDescent="0.25">
      <c r="A47" s="51" t="s">
        <v>584</v>
      </c>
      <c r="B47" s="51" t="s">
        <v>585</v>
      </c>
      <c r="C47" s="51" t="s">
        <v>542</v>
      </c>
      <c r="D47" s="51" t="s">
        <v>543</v>
      </c>
      <c r="E47" s="27" t="s">
        <v>586</v>
      </c>
      <c r="F47" s="27" t="s">
        <v>587</v>
      </c>
      <c r="G47" s="51" t="s">
        <v>243</v>
      </c>
      <c r="H47" s="27" t="s">
        <v>588</v>
      </c>
      <c r="I47" s="27" t="s">
        <v>589</v>
      </c>
      <c r="J47" s="51" t="s">
        <v>25</v>
      </c>
      <c r="K47" s="51" t="s">
        <v>15</v>
      </c>
      <c r="L47" s="51" t="s">
        <v>22</v>
      </c>
      <c r="M47" s="27" t="s">
        <v>673</v>
      </c>
      <c r="N47" s="51" t="s">
        <v>16</v>
      </c>
      <c r="O47" s="27" t="s">
        <v>750</v>
      </c>
      <c r="P47" s="27" t="s">
        <v>590</v>
      </c>
      <c r="Q47" s="27" t="s">
        <v>542</v>
      </c>
      <c r="R47" s="106">
        <v>43235</v>
      </c>
      <c r="S47" s="106">
        <v>43464</v>
      </c>
      <c r="T47" s="32">
        <v>1</v>
      </c>
      <c r="U47" s="332" t="s">
        <v>1175</v>
      </c>
      <c r="V47" s="32" t="s">
        <v>647</v>
      </c>
      <c r="W47" s="305">
        <v>0.9</v>
      </c>
      <c r="X47" s="32" t="s">
        <v>1014</v>
      </c>
      <c r="Y47" s="48" t="str">
        <f t="shared" si="0"/>
        <v>CUMPLIMIENTO PARCIAL</v>
      </c>
    </row>
    <row r="48" spans="1:25" ht="111.75" customHeight="1" x14ac:dyDescent="0.25">
      <c r="A48" s="51" t="s">
        <v>584</v>
      </c>
      <c r="B48" s="51" t="s">
        <v>585</v>
      </c>
      <c r="C48" s="51" t="s">
        <v>542</v>
      </c>
      <c r="D48" s="51" t="s">
        <v>543</v>
      </c>
      <c r="E48" s="27" t="s">
        <v>591</v>
      </c>
      <c r="F48" s="27" t="s">
        <v>592</v>
      </c>
      <c r="G48" s="51" t="s">
        <v>17</v>
      </c>
      <c r="H48" s="27" t="s">
        <v>593</v>
      </c>
      <c r="I48" s="27" t="s">
        <v>594</v>
      </c>
      <c r="J48" s="51" t="s">
        <v>664</v>
      </c>
      <c r="K48" s="51" t="s">
        <v>245</v>
      </c>
      <c r="L48" s="51" t="s">
        <v>23</v>
      </c>
      <c r="M48" s="27" t="s">
        <v>252</v>
      </c>
      <c r="N48" s="51" t="s">
        <v>23</v>
      </c>
      <c r="O48" s="27" t="s">
        <v>751</v>
      </c>
      <c r="P48" s="34" t="s">
        <v>595</v>
      </c>
      <c r="Q48" s="27" t="s">
        <v>542</v>
      </c>
      <c r="R48" s="106">
        <v>43235</v>
      </c>
      <c r="S48" s="106">
        <v>43464</v>
      </c>
      <c r="T48" s="32">
        <v>1</v>
      </c>
      <c r="U48" s="332" t="s">
        <v>1015</v>
      </c>
      <c r="V48" s="332" t="s">
        <v>972</v>
      </c>
      <c r="W48" s="305">
        <v>1</v>
      </c>
      <c r="X48" s="332" t="s">
        <v>1013</v>
      </c>
      <c r="Y48" s="48" t="str">
        <f t="shared" si="0"/>
        <v>CUMPLIMIENTO</v>
      </c>
    </row>
    <row r="49" spans="1:48" ht="295.5" customHeight="1" x14ac:dyDescent="0.25">
      <c r="A49" s="51" t="s">
        <v>584</v>
      </c>
      <c r="B49" s="51" t="s">
        <v>596</v>
      </c>
      <c r="C49" s="51" t="s">
        <v>542</v>
      </c>
      <c r="D49" s="51" t="s">
        <v>543</v>
      </c>
      <c r="E49" s="27" t="s">
        <v>1012</v>
      </c>
      <c r="F49" s="27" t="s">
        <v>597</v>
      </c>
      <c r="G49" s="51" t="s">
        <v>17</v>
      </c>
      <c r="H49" s="27" t="s">
        <v>598</v>
      </c>
      <c r="I49" s="27" t="s">
        <v>589</v>
      </c>
      <c r="J49" s="51" t="s">
        <v>664</v>
      </c>
      <c r="K49" s="51" t="s">
        <v>245</v>
      </c>
      <c r="L49" s="51" t="s">
        <v>23</v>
      </c>
      <c r="M49" s="27" t="s">
        <v>261</v>
      </c>
      <c r="N49" s="51" t="s">
        <v>23</v>
      </c>
      <c r="O49" s="27" t="s">
        <v>752</v>
      </c>
      <c r="P49" s="27" t="s">
        <v>599</v>
      </c>
      <c r="Q49" s="27" t="s">
        <v>542</v>
      </c>
      <c r="R49" s="106">
        <v>43252</v>
      </c>
      <c r="S49" s="106">
        <v>43465</v>
      </c>
      <c r="T49" s="32">
        <v>1</v>
      </c>
      <c r="U49" s="332" t="s">
        <v>1016</v>
      </c>
      <c r="V49" s="332" t="s">
        <v>973</v>
      </c>
      <c r="W49" s="305">
        <v>1</v>
      </c>
      <c r="X49" s="332" t="s">
        <v>974</v>
      </c>
      <c r="Y49" s="48" t="str">
        <f t="shared" si="0"/>
        <v>CUMPLIMIENTO</v>
      </c>
    </row>
    <row r="50" spans="1:48" ht="126" customHeight="1" x14ac:dyDescent="0.25">
      <c r="A50" s="51" t="s">
        <v>600</v>
      </c>
      <c r="B50" s="51" t="s">
        <v>753</v>
      </c>
      <c r="C50" s="51" t="s">
        <v>601</v>
      </c>
      <c r="D50" s="51" t="s">
        <v>602</v>
      </c>
      <c r="E50" s="27" t="s">
        <v>603</v>
      </c>
      <c r="F50" s="27" t="s">
        <v>604</v>
      </c>
      <c r="G50" s="51" t="s">
        <v>243</v>
      </c>
      <c r="H50" s="27" t="s">
        <v>754</v>
      </c>
      <c r="I50" s="27" t="s">
        <v>755</v>
      </c>
      <c r="J50" s="51" t="s">
        <v>19</v>
      </c>
      <c r="K50" s="51" t="s">
        <v>20</v>
      </c>
      <c r="L50" s="51" t="s">
        <v>21</v>
      </c>
      <c r="M50" s="27" t="s">
        <v>700</v>
      </c>
      <c r="N50" s="51" t="s">
        <v>21</v>
      </c>
      <c r="O50" s="27" t="s">
        <v>605</v>
      </c>
      <c r="P50" s="34" t="s">
        <v>606</v>
      </c>
      <c r="Q50" s="27" t="s">
        <v>607</v>
      </c>
      <c r="R50" s="106">
        <v>43236</v>
      </c>
      <c r="S50" s="106">
        <v>43465</v>
      </c>
      <c r="T50" s="311">
        <v>1</v>
      </c>
      <c r="U50" s="27" t="s">
        <v>1176</v>
      </c>
      <c r="V50" s="27" t="s">
        <v>1177</v>
      </c>
      <c r="W50" s="305">
        <v>1</v>
      </c>
      <c r="X50" s="27" t="s">
        <v>1178</v>
      </c>
      <c r="Y50" s="48" t="str">
        <f t="shared" si="0"/>
        <v>CUMPLIMIENTO</v>
      </c>
    </row>
    <row r="51" spans="1:48" ht="122.25" customHeight="1" x14ac:dyDescent="0.25">
      <c r="A51" s="51" t="s">
        <v>600</v>
      </c>
      <c r="B51" s="51" t="s">
        <v>608</v>
      </c>
      <c r="C51" s="51" t="s">
        <v>601</v>
      </c>
      <c r="D51" s="51" t="s">
        <v>602</v>
      </c>
      <c r="E51" s="27" t="s">
        <v>609</v>
      </c>
      <c r="F51" s="27" t="s">
        <v>756</v>
      </c>
      <c r="G51" s="51" t="s">
        <v>243</v>
      </c>
      <c r="H51" s="27" t="s">
        <v>610</v>
      </c>
      <c r="I51" s="27" t="s">
        <v>611</v>
      </c>
      <c r="J51" s="51" t="s">
        <v>19</v>
      </c>
      <c r="K51" s="51" t="s">
        <v>290</v>
      </c>
      <c r="L51" s="51" t="s">
        <v>282</v>
      </c>
      <c r="M51" s="27" t="s">
        <v>694</v>
      </c>
      <c r="N51" s="51" t="s">
        <v>21</v>
      </c>
      <c r="O51" s="27" t="s">
        <v>757</v>
      </c>
      <c r="P51" s="34" t="s">
        <v>612</v>
      </c>
      <c r="Q51" s="27" t="s">
        <v>607</v>
      </c>
      <c r="R51" s="106">
        <v>43235</v>
      </c>
      <c r="S51" s="106">
        <v>43465</v>
      </c>
      <c r="T51" s="311">
        <v>1</v>
      </c>
      <c r="U51" s="28" t="s">
        <v>947</v>
      </c>
      <c r="V51" s="27" t="s">
        <v>948</v>
      </c>
      <c r="W51" s="305">
        <v>0.8</v>
      </c>
      <c r="X51" s="27" t="s">
        <v>1179</v>
      </c>
      <c r="Y51" s="48" t="str">
        <f t="shared" si="0"/>
        <v>CUMPLIMIENTO PARCIAL</v>
      </c>
    </row>
    <row r="52" spans="1:48" ht="111" customHeight="1" x14ac:dyDescent="0.25">
      <c r="A52" s="51" t="s">
        <v>600</v>
      </c>
      <c r="B52" s="51" t="s">
        <v>758</v>
      </c>
      <c r="C52" s="51" t="s">
        <v>601</v>
      </c>
      <c r="D52" s="51" t="s">
        <v>602</v>
      </c>
      <c r="E52" s="27" t="s">
        <v>613</v>
      </c>
      <c r="F52" s="27" t="s">
        <v>759</v>
      </c>
      <c r="G52" s="51" t="s">
        <v>17</v>
      </c>
      <c r="H52" s="27" t="s">
        <v>760</v>
      </c>
      <c r="I52" s="27" t="s">
        <v>614</v>
      </c>
      <c r="J52" s="51" t="s">
        <v>664</v>
      </c>
      <c r="K52" s="51" t="s">
        <v>15</v>
      </c>
      <c r="L52" s="51" t="s">
        <v>302</v>
      </c>
      <c r="M52" s="27" t="s">
        <v>673</v>
      </c>
      <c r="N52" s="51" t="s">
        <v>303</v>
      </c>
      <c r="O52" s="27" t="s">
        <v>761</v>
      </c>
      <c r="P52" s="34" t="s">
        <v>615</v>
      </c>
      <c r="Q52" s="27" t="s">
        <v>607</v>
      </c>
      <c r="R52" s="106">
        <v>43235</v>
      </c>
      <c r="S52" s="106">
        <v>43465</v>
      </c>
      <c r="T52" s="311">
        <v>1</v>
      </c>
      <c r="U52" s="27" t="s">
        <v>1180</v>
      </c>
      <c r="V52" s="27" t="s">
        <v>945</v>
      </c>
      <c r="W52" s="305">
        <v>1</v>
      </c>
      <c r="X52" s="27" t="s">
        <v>946</v>
      </c>
      <c r="Y52" s="48" t="str">
        <f t="shared" si="0"/>
        <v>CUMPLIMIENTO</v>
      </c>
    </row>
    <row r="53" spans="1:48" ht="186" customHeight="1" x14ac:dyDescent="0.25">
      <c r="A53" s="51" t="s">
        <v>814</v>
      </c>
      <c r="B53" s="51" t="s">
        <v>815</v>
      </c>
      <c r="C53" s="51" t="s">
        <v>378</v>
      </c>
      <c r="D53" s="51" t="s">
        <v>816</v>
      </c>
      <c r="E53" s="27" t="s">
        <v>817</v>
      </c>
      <c r="F53" s="27" t="s">
        <v>818</v>
      </c>
      <c r="G53" s="51" t="s">
        <v>243</v>
      </c>
      <c r="H53" s="27" t="s">
        <v>819</v>
      </c>
      <c r="I53" s="27" t="s">
        <v>820</v>
      </c>
      <c r="J53" s="51" t="s">
        <v>19</v>
      </c>
      <c r="K53" s="51" t="s">
        <v>20</v>
      </c>
      <c r="L53" s="51" t="s">
        <v>21</v>
      </c>
      <c r="M53" s="27" t="s">
        <v>821</v>
      </c>
      <c r="N53" s="51" t="s">
        <v>22</v>
      </c>
      <c r="O53" s="27" t="s">
        <v>822</v>
      </c>
      <c r="P53" s="27" t="s">
        <v>823</v>
      </c>
      <c r="Q53" s="27" t="s">
        <v>824</v>
      </c>
      <c r="R53" s="106">
        <v>43101</v>
      </c>
      <c r="S53" s="106">
        <v>43465</v>
      </c>
      <c r="T53" s="27" t="s">
        <v>825</v>
      </c>
      <c r="U53" s="304" t="s">
        <v>1019</v>
      </c>
      <c r="V53" s="304" t="s">
        <v>1020</v>
      </c>
      <c r="W53" s="305">
        <v>1</v>
      </c>
      <c r="X53" s="27" t="s">
        <v>1025</v>
      </c>
      <c r="Y53" s="48" t="str">
        <f t="shared" si="0"/>
        <v>CUMPLIMIENTO</v>
      </c>
    </row>
    <row r="54" spans="1:48" ht="266.25" customHeight="1" x14ac:dyDescent="0.25">
      <c r="A54" s="51" t="s">
        <v>814</v>
      </c>
      <c r="B54" s="51" t="s">
        <v>815</v>
      </c>
      <c r="C54" s="51" t="s">
        <v>378</v>
      </c>
      <c r="D54" s="51" t="s">
        <v>816</v>
      </c>
      <c r="E54" s="27" t="s">
        <v>826</v>
      </c>
      <c r="F54" s="27" t="s">
        <v>827</v>
      </c>
      <c r="G54" s="51" t="s">
        <v>243</v>
      </c>
      <c r="H54" s="27" t="s">
        <v>828</v>
      </c>
      <c r="I54" s="27" t="s">
        <v>829</v>
      </c>
      <c r="J54" s="51" t="s">
        <v>19</v>
      </c>
      <c r="K54" s="51" t="s">
        <v>15</v>
      </c>
      <c r="L54" s="51" t="s">
        <v>21</v>
      </c>
      <c r="M54" s="27" t="s">
        <v>821</v>
      </c>
      <c r="N54" s="51" t="s">
        <v>22</v>
      </c>
      <c r="O54" s="27" t="s">
        <v>830</v>
      </c>
      <c r="P54" s="27" t="s">
        <v>831</v>
      </c>
      <c r="Q54" s="27" t="s">
        <v>824</v>
      </c>
      <c r="R54" s="106">
        <v>43101</v>
      </c>
      <c r="S54" s="106">
        <v>43465</v>
      </c>
      <c r="T54" s="27" t="s">
        <v>832</v>
      </c>
      <c r="U54" s="304" t="s">
        <v>1022</v>
      </c>
      <c r="V54" s="304" t="s">
        <v>1021</v>
      </c>
      <c r="W54" s="305">
        <v>1</v>
      </c>
      <c r="X54" s="27" t="s">
        <v>1025</v>
      </c>
      <c r="Y54" s="48" t="str">
        <f t="shared" si="0"/>
        <v>CUMPLIMIENTO</v>
      </c>
    </row>
    <row r="55" spans="1:48" ht="108" customHeight="1" x14ac:dyDescent="0.25">
      <c r="A55" s="51" t="s">
        <v>814</v>
      </c>
      <c r="B55" s="51" t="s">
        <v>815</v>
      </c>
      <c r="C55" s="51" t="s">
        <v>378</v>
      </c>
      <c r="D55" s="51" t="s">
        <v>816</v>
      </c>
      <c r="E55" s="27" t="s">
        <v>833</v>
      </c>
      <c r="F55" s="27" t="s">
        <v>834</v>
      </c>
      <c r="G55" s="51" t="s">
        <v>17</v>
      </c>
      <c r="H55" s="27" t="s">
        <v>835</v>
      </c>
      <c r="I55" s="27" t="s">
        <v>836</v>
      </c>
      <c r="J55" s="51" t="s">
        <v>837</v>
      </c>
      <c r="K55" s="51" t="s">
        <v>245</v>
      </c>
      <c r="L55" s="51" t="s">
        <v>23</v>
      </c>
      <c r="M55" s="27" t="s">
        <v>838</v>
      </c>
      <c r="N55" s="51" t="s">
        <v>303</v>
      </c>
      <c r="O55" s="27" t="s">
        <v>839</v>
      </c>
      <c r="P55" s="27" t="s">
        <v>840</v>
      </c>
      <c r="Q55" s="27" t="s">
        <v>824</v>
      </c>
      <c r="R55" s="106">
        <v>43101</v>
      </c>
      <c r="S55" s="106">
        <v>43465</v>
      </c>
      <c r="T55" s="27" t="s">
        <v>841</v>
      </c>
      <c r="U55" s="304" t="s">
        <v>1023</v>
      </c>
      <c r="V55" s="304" t="s">
        <v>1024</v>
      </c>
      <c r="W55" s="305">
        <v>1</v>
      </c>
      <c r="X55" s="27" t="s">
        <v>1025</v>
      </c>
      <c r="Y55" s="48" t="str">
        <f t="shared" si="0"/>
        <v>CUMPLIMIENTO</v>
      </c>
    </row>
    <row r="56" spans="1:48" ht="270.75" customHeight="1" x14ac:dyDescent="0.25">
      <c r="A56" s="51" t="s">
        <v>975</v>
      </c>
      <c r="B56" s="51" t="s">
        <v>976</v>
      </c>
      <c r="C56" s="51" t="s">
        <v>542</v>
      </c>
      <c r="D56" s="51" t="s">
        <v>543</v>
      </c>
      <c r="E56" s="27" t="s">
        <v>977</v>
      </c>
      <c r="F56" s="27" t="s">
        <v>978</v>
      </c>
      <c r="G56" s="51" t="s">
        <v>243</v>
      </c>
      <c r="H56" s="27" t="s">
        <v>979</v>
      </c>
      <c r="I56" s="27" t="s">
        <v>980</v>
      </c>
      <c r="J56" s="51" t="s">
        <v>981</v>
      </c>
      <c r="K56" s="51" t="s">
        <v>15</v>
      </c>
      <c r="L56" s="51" t="s">
        <v>16</v>
      </c>
      <c r="M56" s="27" t="s">
        <v>838</v>
      </c>
      <c r="N56" s="51" t="s">
        <v>16</v>
      </c>
      <c r="O56" s="27" t="s">
        <v>982</v>
      </c>
      <c r="P56" s="27" t="s">
        <v>983</v>
      </c>
      <c r="Q56" s="27" t="s">
        <v>542</v>
      </c>
      <c r="R56" s="106">
        <v>43235</v>
      </c>
      <c r="S56" s="106">
        <v>43464</v>
      </c>
      <c r="T56" s="84">
        <v>1</v>
      </c>
      <c r="U56" s="304" t="s">
        <v>991</v>
      </c>
      <c r="V56" s="304" t="s">
        <v>992</v>
      </c>
      <c r="W56" s="305">
        <v>1</v>
      </c>
      <c r="X56" s="333" t="s">
        <v>993</v>
      </c>
      <c r="Y56" s="48" t="str">
        <f t="shared" si="0"/>
        <v>CUMPLIMIENTO</v>
      </c>
    </row>
    <row r="57" spans="1:48" ht="409.5" customHeight="1" x14ac:dyDescent="0.25">
      <c r="A57" s="51" t="s">
        <v>975</v>
      </c>
      <c r="B57" s="51" t="s">
        <v>976</v>
      </c>
      <c r="C57" s="51" t="s">
        <v>542</v>
      </c>
      <c r="D57" s="51" t="s">
        <v>543</v>
      </c>
      <c r="E57" s="27" t="s">
        <v>984</v>
      </c>
      <c r="F57" s="27" t="s">
        <v>985</v>
      </c>
      <c r="G57" s="51" t="s">
        <v>17</v>
      </c>
      <c r="H57" s="27" t="s">
        <v>986</v>
      </c>
      <c r="I57" s="27" t="s">
        <v>987</v>
      </c>
      <c r="J57" s="51" t="s">
        <v>18</v>
      </c>
      <c r="K57" s="51" t="s">
        <v>245</v>
      </c>
      <c r="L57" s="51" t="s">
        <v>303</v>
      </c>
      <c r="M57" s="27" t="s">
        <v>988</v>
      </c>
      <c r="N57" s="51" t="s">
        <v>260</v>
      </c>
      <c r="O57" s="27" t="s">
        <v>989</v>
      </c>
      <c r="P57" s="27" t="s">
        <v>990</v>
      </c>
      <c r="Q57" s="27" t="s">
        <v>542</v>
      </c>
      <c r="R57" s="106">
        <v>43235</v>
      </c>
      <c r="S57" s="106">
        <v>43464</v>
      </c>
      <c r="T57" s="32">
        <v>1</v>
      </c>
      <c r="U57" s="304" t="s">
        <v>1018</v>
      </c>
      <c r="V57" s="333" t="s">
        <v>994</v>
      </c>
      <c r="W57" s="305">
        <v>1</v>
      </c>
      <c r="X57" s="333" t="s">
        <v>995</v>
      </c>
      <c r="Y57" s="48" t="str">
        <f t="shared" si="0"/>
        <v>CUMPLIMIENTO</v>
      </c>
    </row>
    <row r="61" spans="1:48" x14ac:dyDescent="0.25">
      <c r="U61" s="297"/>
      <c r="V61" s="297"/>
      <c r="W61" s="300"/>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row>
    <row r="62" spans="1:48" x14ac:dyDescent="0.25">
      <c r="U62" s="403"/>
    </row>
    <row r="63" spans="1:48" x14ac:dyDescent="0.25">
      <c r="U63" s="403"/>
    </row>
    <row r="64" spans="1:48" x14ac:dyDescent="0.25">
      <c r="U64" s="403"/>
    </row>
    <row r="65" spans="21:21" x14ac:dyDescent="0.25">
      <c r="U65" s="403"/>
    </row>
    <row r="66" spans="21:21" x14ac:dyDescent="0.25">
      <c r="U66" s="403"/>
    </row>
    <row r="67" spans="21:21" x14ac:dyDescent="0.25">
      <c r="U67" s="403"/>
    </row>
    <row r="68" spans="21:21" x14ac:dyDescent="0.25">
      <c r="U68" s="403"/>
    </row>
  </sheetData>
  <protectedRanges>
    <protectedRange sqref="T9:T11" name="Rango2_1"/>
    <protectedRange sqref="P12:R13 P9:Q11" name="Rango1_1"/>
    <protectedRange sqref="R18:T19 P18:Q21" name="Rango1"/>
    <protectedRange sqref="T39:T42" name="Rango2_2"/>
    <protectedRange sqref="P39:Q42" name="Rango1_2"/>
    <protectedRange sqref="T36:T38" name="Rango2_3"/>
    <protectedRange sqref="P36:Q38" name="Rango1_3"/>
    <protectedRange sqref="P14:Q17" name="Rango1_4"/>
    <protectedRange sqref="T33:T35" name="Rango2_5"/>
    <protectedRange sqref="P33:Q35" name="Rango1_5"/>
    <protectedRange sqref="T43:T46" name="Rango2_6"/>
    <protectedRange sqref="P43:Q46" name="Rango1_6"/>
    <protectedRange sqref="T5:T8" name="Rango2_7"/>
    <protectedRange sqref="P5:Q8" name="Rango1_7"/>
    <protectedRange sqref="T25:T28" name="Rango2_8"/>
    <protectedRange sqref="P22:Q28" name="Rango1_8"/>
    <protectedRange sqref="P30 T29:T32" name="Rango2_9"/>
    <protectedRange sqref="P29:Q29 Q30 P31:Q32" name="Rango1_9"/>
    <protectedRange sqref="T47:T49" name="Rango2_10"/>
    <protectedRange sqref="P47:Q49" name="Rango1_10"/>
    <protectedRange sqref="T51:T52 T50" name="Rango2_11"/>
    <protectedRange sqref="P50:Q52" name="Rango1_11"/>
    <protectedRange sqref="P54:Q55 Q53" name="Rango1_13_1"/>
    <protectedRange sqref="P53" name="Rango1_14_1"/>
    <protectedRange sqref="T54:T55 T53" name="Rango2_14_1"/>
    <protectedRange sqref="T56:T57" name="Rango2_12"/>
    <protectedRange sqref="P56:Q57" name="Rango1_12"/>
  </protectedRanges>
  <autoFilter ref="A4:Y57"/>
  <mergeCells count="6">
    <mergeCell ref="U62:U68"/>
    <mergeCell ref="A1:F3"/>
    <mergeCell ref="U1:Y3"/>
    <mergeCell ref="S1:T1"/>
    <mergeCell ref="S3:T3"/>
    <mergeCell ref="G1:R3"/>
  </mergeCells>
  <hyperlinks>
    <hyperlink ref="V51" r:id="rId1" display="\\10.216.160.201\calidad\14. PROCESO GESTIÓN TECNOLOGÍA DE LA INFORMACIÓN Y COMUNICACIONES"/>
    <hyperlink ref="V11" r:id="rId2" display="\\10.216.160.201\comunicaciones\2018\1130.036.8 - GestiónPlaneación y Corp\FUSS - Dir Gestión Corporativa CID\03 Marzo\TRANSPARENCIA_x000a__x000a_"/>
  </hyperlinks>
  <printOptions horizontalCentered="1"/>
  <pageMargins left="0.39370078740157483" right="0.39370078740157483" top="0.39370078740157483" bottom="0.39370078740157483" header="0.19685039370078741" footer="0.19685039370078741"/>
  <pageSetup scale="60" pageOrder="overThenDown" orientation="landscape" horizontalDpi="4294967294" verticalDpi="4294967295" r:id="rId3"/>
  <drawing r:id="rId4"/>
  <extLst>
    <ext xmlns:x14="http://schemas.microsoft.com/office/spreadsheetml/2009/9/main" uri="{78C0D931-6437-407d-A8EE-F0AAD7539E65}">
      <x14:conditionalFormattings>
        <x14:conditionalFormatting xmlns:xm="http://schemas.microsoft.com/office/excel/2006/main">
          <x14:cfRule type="cellIs" priority="17" operator="equal" id="{D0D86943-FE33-4B04-A1F0-0C76FA75790E}">
            <xm:f>LISTAS!$B$8</xm:f>
            <x14:dxf>
              <fill>
                <patternFill>
                  <bgColor rgb="FF00B0F0"/>
                </patternFill>
              </fill>
            </x14:dxf>
          </x14:cfRule>
          <xm:sqref>Y5:Y42 Y44:Y55</xm:sqref>
        </x14:conditionalFormatting>
        <x14:conditionalFormatting xmlns:xm="http://schemas.microsoft.com/office/excel/2006/main">
          <x14:cfRule type="cellIs" priority="18" operator="equal" id="{D0B4DE74-E1EA-4AF7-A4E0-FE9D3036CA9C}">
            <xm:f>LISTAS!$B$7</xm:f>
            <x14:dxf>
              <fill>
                <patternFill>
                  <bgColor rgb="FF92D050"/>
                </patternFill>
              </fill>
            </x14:dxf>
          </x14:cfRule>
          <x14:cfRule type="cellIs" priority="19" operator="equal" id="{51B3A506-C26F-45D9-8C7F-4F3742E189AE}">
            <xm:f>LISTAS!$B$6</xm:f>
            <x14:dxf>
              <fill>
                <patternFill>
                  <bgColor rgb="FFFFFF00"/>
                </patternFill>
              </fill>
            </x14:dxf>
          </x14:cfRule>
          <x14:cfRule type="containsText" priority="20" operator="containsText" id="{23C4B159-7618-4293-9F97-4FE3399A2534}">
            <xm:f>NOT(ISERROR(SEARCH(LISTAS!$B$4,Y5)))</xm:f>
            <xm:f>LISTAS!$B$4</xm:f>
            <x14:dxf>
              <fill>
                <patternFill>
                  <bgColor rgb="FFFF0000"/>
                </patternFill>
              </fill>
            </x14:dxf>
          </x14:cfRule>
          <xm:sqref>Y5:Y42 Y44:Y55</xm:sqref>
        </x14:conditionalFormatting>
        <x14:conditionalFormatting xmlns:xm="http://schemas.microsoft.com/office/excel/2006/main">
          <x14:cfRule type="cellIs" priority="13" operator="equal" id="{2D63BDAA-E984-4E8D-B7B8-2CA6F3CF78C9}">
            <xm:f>LISTAS!$B$8</xm:f>
            <x14:dxf>
              <fill>
                <patternFill>
                  <bgColor rgb="FF00B0F0"/>
                </patternFill>
              </fill>
            </x14:dxf>
          </x14:cfRule>
          <xm:sqref>Y56</xm:sqref>
        </x14:conditionalFormatting>
        <x14:conditionalFormatting xmlns:xm="http://schemas.microsoft.com/office/excel/2006/main">
          <x14:cfRule type="cellIs" priority="14" operator="equal" id="{12A0F45A-A3E3-4659-B2E3-232FD0614881}">
            <xm:f>LISTAS!$B$7</xm:f>
            <x14:dxf>
              <fill>
                <patternFill>
                  <bgColor rgb="FF92D050"/>
                </patternFill>
              </fill>
            </x14:dxf>
          </x14:cfRule>
          <x14:cfRule type="cellIs" priority="15" operator="equal" id="{C58457D7-8D9F-42FC-AE40-69EE69C1EC05}">
            <xm:f>LISTAS!$B$6</xm:f>
            <x14:dxf>
              <fill>
                <patternFill>
                  <bgColor rgb="FFFFFF00"/>
                </patternFill>
              </fill>
            </x14:dxf>
          </x14:cfRule>
          <x14:cfRule type="containsText" priority="16" operator="containsText" id="{3EBF7080-3579-4065-947C-EB6DA79E096C}">
            <xm:f>NOT(ISERROR(SEARCH(LISTAS!$B$4,Y56)))</xm:f>
            <xm:f>LISTAS!$B$4</xm:f>
            <x14:dxf>
              <fill>
                <patternFill>
                  <bgColor rgb="FFFF0000"/>
                </patternFill>
              </fill>
            </x14:dxf>
          </x14:cfRule>
          <xm:sqref>Y56</xm:sqref>
        </x14:conditionalFormatting>
        <x14:conditionalFormatting xmlns:xm="http://schemas.microsoft.com/office/excel/2006/main">
          <x14:cfRule type="cellIs" priority="9" operator="equal" id="{EB5E646D-E9C9-4227-ABFA-25C6244B45DD}">
            <xm:f>LISTAS!$B$8</xm:f>
            <x14:dxf>
              <fill>
                <patternFill>
                  <bgColor rgb="FF00B0F0"/>
                </patternFill>
              </fill>
            </x14:dxf>
          </x14:cfRule>
          <xm:sqref>Y57</xm:sqref>
        </x14:conditionalFormatting>
        <x14:conditionalFormatting xmlns:xm="http://schemas.microsoft.com/office/excel/2006/main">
          <x14:cfRule type="cellIs" priority="10" operator="equal" id="{182F334C-9BA3-4BCB-BBD4-02AD7671F28E}">
            <xm:f>LISTAS!$B$7</xm:f>
            <x14:dxf>
              <fill>
                <patternFill>
                  <bgColor rgb="FF92D050"/>
                </patternFill>
              </fill>
            </x14:dxf>
          </x14:cfRule>
          <x14:cfRule type="cellIs" priority="11" operator="equal" id="{13EFBC16-E71D-4806-BB75-42442853D64B}">
            <xm:f>LISTAS!$B$6</xm:f>
            <x14:dxf>
              <fill>
                <patternFill>
                  <bgColor rgb="FFFFFF00"/>
                </patternFill>
              </fill>
            </x14:dxf>
          </x14:cfRule>
          <x14:cfRule type="containsText" priority="12" operator="containsText" id="{4558F196-DE87-4A21-BF5C-06ADB4BC4085}">
            <xm:f>NOT(ISERROR(SEARCH(LISTAS!$B$4,Y57)))</xm:f>
            <xm:f>LISTAS!$B$4</xm:f>
            <x14:dxf>
              <fill>
                <patternFill>
                  <bgColor rgb="FFFF0000"/>
                </patternFill>
              </fill>
            </x14:dxf>
          </x14:cfRule>
          <xm:sqref>Y57</xm:sqref>
        </x14:conditionalFormatting>
        <x14:conditionalFormatting xmlns:xm="http://schemas.microsoft.com/office/excel/2006/main">
          <x14:cfRule type="cellIs" priority="1" operator="equal" id="{DAEFB14C-CAE8-41BA-96E9-5D5FCC9D513F}">
            <xm:f>LISTAS!$B$8</xm:f>
            <x14:dxf>
              <fill>
                <patternFill>
                  <bgColor rgb="FF00B0F0"/>
                </patternFill>
              </fill>
            </x14:dxf>
          </x14:cfRule>
          <xm:sqref>Y43</xm:sqref>
        </x14:conditionalFormatting>
        <x14:conditionalFormatting xmlns:xm="http://schemas.microsoft.com/office/excel/2006/main">
          <x14:cfRule type="cellIs" priority="2" operator="equal" id="{385B7227-3581-47EA-8A2B-161E0C299996}">
            <xm:f>LISTAS!$B$7</xm:f>
            <x14:dxf>
              <fill>
                <patternFill>
                  <bgColor rgb="FF92D050"/>
                </patternFill>
              </fill>
            </x14:dxf>
          </x14:cfRule>
          <x14:cfRule type="cellIs" priority="3" operator="equal" id="{A79D527C-B8A8-478A-A092-6D882432FE3F}">
            <xm:f>LISTAS!$B$6</xm:f>
            <x14:dxf>
              <fill>
                <patternFill>
                  <bgColor rgb="FFFFFF00"/>
                </patternFill>
              </fill>
            </x14:dxf>
          </x14:cfRule>
          <x14:cfRule type="containsText" priority="4" operator="containsText" id="{7CC00F3A-2A96-462C-ACB2-7293527C4DBA}">
            <xm:f>NOT(ISERROR(SEARCH(LISTAS!$B$4,Y43)))</xm:f>
            <xm:f>LISTAS!$B$4</xm:f>
            <x14:dxf>
              <fill>
                <patternFill>
                  <bgColor rgb="FFFF0000"/>
                </patternFill>
              </fill>
            </x14:dxf>
          </x14:cfRule>
          <xm:sqref>Y43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L10"/>
  <sheetViews>
    <sheetView showGridLines="0" topLeftCell="V1" zoomScale="70" zoomScaleNormal="70" workbookViewId="0">
      <pane ySplit="5" topLeftCell="A6" activePane="bottomLeft" state="frozen"/>
      <selection pane="bottomLeft" activeCell="AH6" sqref="AH6:AK8"/>
    </sheetView>
  </sheetViews>
  <sheetFormatPr baseColWidth="10" defaultRowHeight="15" x14ac:dyDescent="0.25"/>
  <cols>
    <col min="2" max="2" width="30" customWidth="1"/>
    <col min="3" max="15" width="19.28515625" customWidth="1"/>
    <col min="24" max="24" width="36.140625" customWidth="1"/>
    <col min="25" max="25" width="17.7109375" customWidth="1"/>
    <col min="28" max="28" width="13.42578125" customWidth="1"/>
    <col min="29" max="29" width="15.140625" customWidth="1"/>
    <col min="30" max="30" width="31.28515625" hidden="1" customWidth="1"/>
    <col min="31" max="31" width="11.42578125" hidden="1" customWidth="1"/>
    <col min="32" max="32" width="24.140625" hidden="1" customWidth="1"/>
    <col min="33" max="33" width="20" hidden="1" customWidth="1"/>
    <col min="34" max="34" width="56.5703125" customWidth="1"/>
    <col min="35" max="35" width="31.85546875" customWidth="1"/>
    <col min="36" max="36" width="20.5703125" customWidth="1"/>
    <col min="37" max="37" width="28.5703125" customWidth="1"/>
    <col min="38" max="38" width="15.7109375" customWidth="1"/>
  </cols>
  <sheetData>
    <row r="1" spans="1:38" ht="25.5" customHeight="1" thickBot="1" x14ac:dyDescent="0.3">
      <c r="A1" s="457" t="s">
        <v>44</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9"/>
      <c r="AH1" s="405" t="s">
        <v>850</v>
      </c>
      <c r="AI1" s="406"/>
      <c r="AJ1" s="406"/>
      <c r="AK1" s="406"/>
      <c r="AL1" s="407"/>
    </row>
    <row r="2" spans="1:38" ht="25.5" customHeight="1" x14ac:dyDescent="0.25">
      <c r="A2" s="447" t="s">
        <v>45</v>
      </c>
      <c r="B2" s="449" t="s">
        <v>46</v>
      </c>
      <c r="C2" s="451" t="s">
        <v>47</v>
      </c>
      <c r="D2" s="452"/>
      <c r="E2" s="452"/>
      <c r="F2" s="452"/>
      <c r="G2" s="452"/>
      <c r="H2" s="452"/>
      <c r="I2" s="452"/>
      <c r="J2" s="452"/>
      <c r="K2" s="452"/>
      <c r="L2" s="452"/>
      <c r="M2" s="452"/>
      <c r="N2" s="452"/>
      <c r="O2" s="452"/>
      <c r="P2" s="452"/>
      <c r="Q2" s="452"/>
      <c r="R2" s="452"/>
      <c r="S2" s="452"/>
      <c r="T2" s="452"/>
      <c r="U2" s="452"/>
      <c r="V2" s="452"/>
      <c r="W2" s="452"/>
      <c r="X2" s="444" t="s">
        <v>48</v>
      </c>
      <c r="Y2" s="444" t="s">
        <v>49</v>
      </c>
      <c r="Z2" s="444" t="s">
        <v>50</v>
      </c>
      <c r="AA2" s="444" t="s">
        <v>51</v>
      </c>
      <c r="AB2" s="444" t="s">
        <v>52</v>
      </c>
      <c r="AC2" s="444" t="s">
        <v>53</v>
      </c>
      <c r="AD2" s="438" t="s">
        <v>54</v>
      </c>
      <c r="AE2" s="441" t="s">
        <v>55</v>
      </c>
      <c r="AF2" s="438" t="s">
        <v>56</v>
      </c>
      <c r="AG2" s="425" t="s">
        <v>57</v>
      </c>
      <c r="AH2" s="408"/>
      <c r="AI2" s="409"/>
      <c r="AJ2" s="409"/>
      <c r="AK2" s="409"/>
      <c r="AL2" s="410"/>
    </row>
    <row r="3" spans="1:38" ht="25.5" customHeight="1" x14ac:dyDescent="0.25">
      <c r="A3" s="448"/>
      <c r="B3" s="450"/>
      <c r="C3" s="428" t="s">
        <v>58</v>
      </c>
      <c r="D3" s="429"/>
      <c r="E3" s="429"/>
      <c r="F3" s="429"/>
      <c r="G3" s="429"/>
      <c r="H3" s="430"/>
      <c r="I3" s="431" t="s">
        <v>59</v>
      </c>
      <c r="J3" s="432"/>
      <c r="K3" s="432"/>
      <c r="L3" s="432"/>
      <c r="M3" s="432"/>
      <c r="N3" s="432"/>
      <c r="O3" s="433"/>
      <c r="P3" s="434" t="s">
        <v>60</v>
      </c>
      <c r="Q3" s="434"/>
      <c r="R3" s="434"/>
      <c r="S3" s="434"/>
      <c r="T3" s="434"/>
      <c r="U3" s="434"/>
      <c r="V3" s="435" t="s">
        <v>61</v>
      </c>
      <c r="W3" s="435"/>
      <c r="X3" s="445"/>
      <c r="Y3" s="445"/>
      <c r="Z3" s="445"/>
      <c r="AA3" s="445"/>
      <c r="AB3" s="445"/>
      <c r="AC3" s="445"/>
      <c r="AD3" s="439"/>
      <c r="AE3" s="442"/>
      <c r="AF3" s="439"/>
      <c r="AG3" s="426"/>
      <c r="AH3" s="408"/>
      <c r="AI3" s="409"/>
      <c r="AJ3" s="409"/>
      <c r="AK3" s="409"/>
      <c r="AL3" s="410"/>
    </row>
    <row r="4" spans="1:38" ht="25.5" customHeight="1" thickBot="1" x14ac:dyDescent="0.3">
      <c r="A4" s="448"/>
      <c r="B4" s="450"/>
      <c r="C4" s="436" t="s">
        <v>62</v>
      </c>
      <c r="D4" s="436" t="s">
        <v>63</v>
      </c>
      <c r="E4" s="436" t="s">
        <v>64</v>
      </c>
      <c r="F4" s="436" t="s">
        <v>65</v>
      </c>
      <c r="G4" s="436" t="s">
        <v>66</v>
      </c>
      <c r="H4" s="436" t="s">
        <v>67</v>
      </c>
      <c r="I4" s="455" t="s">
        <v>68</v>
      </c>
      <c r="J4" s="455" t="s">
        <v>69</v>
      </c>
      <c r="K4" s="455" t="s">
        <v>70</v>
      </c>
      <c r="L4" s="455" t="s">
        <v>71</v>
      </c>
      <c r="M4" s="455" t="s">
        <v>72</v>
      </c>
      <c r="N4" s="455" t="s">
        <v>73</v>
      </c>
      <c r="O4" s="455" t="s">
        <v>74</v>
      </c>
      <c r="P4" s="453" t="s">
        <v>75</v>
      </c>
      <c r="Q4" s="453" t="s">
        <v>76</v>
      </c>
      <c r="R4" s="453" t="s">
        <v>77</v>
      </c>
      <c r="S4" s="453" t="s">
        <v>78</v>
      </c>
      <c r="T4" s="453" t="s">
        <v>79</v>
      </c>
      <c r="U4" s="453" t="s">
        <v>80</v>
      </c>
      <c r="V4" s="460" t="s">
        <v>81</v>
      </c>
      <c r="W4" s="462" t="s">
        <v>82</v>
      </c>
      <c r="X4" s="445"/>
      <c r="Y4" s="445"/>
      <c r="Z4" s="445"/>
      <c r="AA4" s="445"/>
      <c r="AB4" s="445"/>
      <c r="AC4" s="445"/>
      <c r="AD4" s="439"/>
      <c r="AE4" s="442"/>
      <c r="AF4" s="439"/>
      <c r="AG4" s="426"/>
      <c r="AH4" s="411"/>
      <c r="AI4" s="412"/>
      <c r="AJ4" s="412"/>
      <c r="AK4" s="412"/>
      <c r="AL4" s="413"/>
    </row>
    <row r="5" spans="1:38" ht="25.5" customHeight="1" thickBot="1" x14ac:dyDescent="0.3">
      <c r="A5" s="448"/>
      <c r="B5" s="450"/>
      <c r="C5" s="437"/>
      <c r="D5" s="437"/>
      <c r="E5" s="437"/>
      <c r="F5" s="437"/>
      <c r="G5" s="437"/>
      <c r="H5" s="437"/>
      <c r="I5" s="456"/>
      <c r="J5" s="456"/>
      <c r="K5" s="456"/>
      <c r="L5" s="456"/>
      <c r="M5" s="456"/>
      <c r="N5" s="456"/>
      <c r="O5" s="456"/>
      <c r="P5" s="454"/>
      <c r="Q5" s="454"/>
      <c r="R5" s="454"/>
      <c r="S5" s="454"/>
      <c r="T5" s="454"/>
      <c r="U5" s="454"/>
      <c r="V5" s="461"/>
      <c r="W5" s="463"/>
      <c r="X5" s="446"/>
      <c r="Y5" s="446"/>
      <c r="Z5" s="446"/>
      <c r="AA5" s="446"/>
      <c r="AB5" s="446"/>
      <c r="AC5" s="464"/>
      <c r="AD5" s="440"/>
      <c r="AE5" s="443"/>
      <c r="AF5" s="440"/>
      <c r="AG5" s="427"/>
      <c r="AH5" s="287" t="s">
        <v>618</v>
      </c>
      <c r="AI5" s="288" t="s">
        <v>103</v>
      </c>
      <c r="AJ5" s="288" t="s">
        <v>619</v>
      </c>
      <c r="AK5" s="288" t="s">
        <v>620</v>
      </c>
      <c r="AL5" s="289" t="s">
        <v>621</v>
      </c>
    </row>
    <row r="6" spans="1:38" ht="193.5" customHeight="1" thickTop="1" x14ac:dyDescent="0.25">
      <c r="A6" s="1">
        <v>1</v>
      </c>
      <c r="B6" s="2" t="s">
        <v>83</v>
      </c>
      <c r="C6" s="3"/>
      <c r="D6" s="3"/>
      <c r="E6" s="3"/>
      <c r="F6" s="3"/>
      <c r="G6" s="3"/>
      <c r="H6" s="3"/>
      <c r="I6" s="4" t="s">
        <v>34</v>
      </c>
      <c r="J6" s="4"/>
      <c r="K6" s="4"/>
      <c r="L6" s="4"/>
      <c r="M6" s="4" t="s">
        <v>34</v>
      </c>
      <c r="N6" s="4"/>
      <c r="O6" s="4" t="s">
        <v>34</v>
      </c>
      <c r="P6" s="5"/>
      <c r="Q6" s="5"/>
      <c r="R6" s="5" t="s">
        <v>34</v>
      </c>
      <c r="S6" s="5"/>
      <c r="T6" s="5"/>
      <c r="U6" s="5"/>
      <c r="V6" s="6"/>
      <c r="W6" s="6"/>
      <c r="X6" s="7" t="s">
        <v>84</v>
      </c>
      <c r="Y6" s="7" t="s">
        <v>85</v>
      </c>
      <c r="Z6" s="8">
        <v>43132</v>
      </c>
      <c r="AA6" s="8">
        <v>43465</v>
      </c>
      <c r="AB6" s="7" t="s">
        <v>86</v>
      </c>
      <c r="AC6" s="7" t="s">
        <v>87</v>
      </c>
      <c r="AD6" s="10" t="s">
        <v>771</v>
      </c>
      <c r="AE6" s="9">
        <v>0.5</v>
      </c>
      <c r="AF6" s="10" t="s">
        <v>88</v>
      </c>
      <c r="AG6" s="10"/>
      <c r="AH6" s="334" t="s">
        <v>1181</v>
      </c>
      <c r="AI6" s="335" t="s">
        <v>845</v>
      </c>
      <c r="AJ6" s="84">
        <v>2.5641025641025599E-2</v>
      </c>
      <c r="AK6" s="336" t="s">
        <v>846</v>
      </c>
      <c r="AL6" s="167" t="str">
        <f>+IF(AJ6="","",IF(AJ6&lt;=59%,"INCUMPLIMIENTO",IF(AND(AJ6&gt;59%,AJ6&lt;100%),"CUMPLIMIENTO PARCIAL",IF(AJ6=100%,"CUMPLIMIENTO",IF(AJ6="N/A","N/A","INFORMACIÓN MAL DILIGENCIADA")))))</f>
        <v>INCUMPLIMIENTO</v>
      </c>
    </row>
    <row r="7" spans="1:38" ht="193.5" customHeight="1" x14ac:dyDescent="0.25">
      <c r="A7" s="1">
        <v>2</v>
      </c>
      <c r="B7" s="2" t="s">
        <v>89</v>
      </c>
      <c r="C7" s="3"/>
      <c r="D7" s="3"/>
      <c r="E7" s="3"/>
      <c r="F7" s="3"/>
      <c r="G7" s="3"/>
      <c r="H7" s="3"/>
      <c r="I7" s="4" t="s">
        <v>34</v>
      </c>
      <c r="J7" s="4"/>
      <c r="K7" s="4"/>
      <c r="L7" s="4"/>
      <c r="M7" s="4" t="s">
        <v>34</v>
      </c>
      <c r="N7" s="4"/>
      <c r="O7" s="4" t="s">
        <v>34</v>
      </c>
      <c r="P7" s="5"/>
      <c r="Q7" s="5"/>
      <c r="R7" s="5" t="s">
        <v>34</v>
      </c>
      <c r="S7" s="5"/>
      <c r="T7" s="5"/>
      <c r="U7" s="5"/>
      <c r="V7" s="6"/>
      <c r="W7" s="6"/>
      <c r="X7" s="7" t="s">
        <v>90</v>
      </c>
      <c r="Y7" s="7" t="s">
        <v>85</v>
      </c>
      <c r="Z7" s="8">
        <v>43221</v>
      </c>
      <c r="AA7" s="8">
        <v>43465</v>
      </c>
      <c r="AB7" s="7" t="s">
        <v>86</v>
      </c>
      <c r="AC7" s="7" t="s">
        <v>91</v>
      </c>
      <c r="AD7" s="10" t="s">
        <v>769</v>
      </c>
      <c r="AE7" s="9">
        <v>0.25</v>
      </c>
      <c r="AF7" s="10" t="s">
        <v>88</v>
      </c>
      <c r="AG7" s="10"/>
      <c r="AH7" s="334" t="s">
        <v>1182</v>
      </c>
      <c r="AI7" s="337" t="s">
        <v>770</v>
      </c>
      <c r="AJ7" s="338">
        <v>0.25</v>
      </c>
      <c r="AK7" s="336" t="s">
        <v>847</v>
      </c>
      <c r="AL7" s="167" t="str">
        <f t="shared" ref="AL7:AL8" si="0">+IF(AJ7="","",IF(AJ7&lt;=59%,"INCUMPLIMIENTO",IF(AND(AJ7&gt;59%,AJ7&lt;100%),"CUMPLIMIENTO PARCIAL",IF(AJ7=100%,"CUMPLIMIENTO",IF(AJ7="N/A","N/A","INFORMACIÓN MAL DILIGENCIADA")))))</f>
        <v>INCUMPLIMIENTO</v>
      </c>
    </row>
    <row r="8" spans="1:38" ht="231" customHeight="1" x14ac:dyDescent="0.25">
      <c r="A8" s="1">
        <v>3</v>
      </c>
      <c r="B8" s="2" t="s">
        <v>92</v>
      </c>
      <c r="C8" s="3"/>
      <c r="D8" s="3"/>
      <c r="E8" s="3"/>
      <c r="F8" s="3"/>
      <c r="G8" s="3"/>
      <c r="H8" s="3"/>
      <c r="I8" s="4" t="s">
        <v>34</v>
      </c>
      <c r="J8" s="4"/>
      <c r="K8" s="4"/>
      <c r="L8" s="4" t="s">
        <v>34</v>
      </c>
      <c r="M8" s="4" t="s">
        <v>34</v>
      </c>
      <c r="N8" s="4" t="s">
        <v>34</v>
      </c>
      <c r="O8" s="4" t="s">
        <v>34</v>
      </c>
      <c r="P8" s="5"/>
      <c r="Q8" s="5"/>
      <c r="R8" s="5"/>
      <c r="S8" s="5"/>
      <c r="T8" s="5"/>
      <c r="U8" s="5"/>
      <c r="V8" s="6"/>
      <c r="W8" s="6"/>
      <c r="X8" s="91" t="s">
        <v>93</v>
      </c>
      <c r="Y8" s="91" t="s">
        <v>94</v>
      </c>
      <c r="Z8" s="92">
        <v>43101</v>
      </c>
      <c r="AA8" s="92">
        <v>43465</v>
      </c>
      <c r="AB8" s="91" t="s">
        <v>95</v>
      </c>
      <c r="AC8" s="42" t="s">
        <v>96</v>
      </c>
      <c r="AD8" s="43" t="s">
        <v>772</v>
      </c>
      <c r="AE8" s="44">
        <v>0.25</v>
      </c>
      <c r="AF8" s="45"/>
      <c r="AG8" s="47"/>
      <c r="AH8" s="334" t="s">
        <v>1183</v>
      </c>
      <c r="AI8" s="335" t="s">
        <v>1184</v>
      </c>
      <c r="AJ8" s="338">
        <v>0.25</v>
      </c>
      <c r="AK8" s="335" t="s">
        <v>1062</v>
      </c>
      <c r="AL8" s="167" t="str">
        <f t="shared" si="0"/>
        <v>INCUMPLIMIENTO</v>
      </c>
    </row>
    <row r="9" spans="1:38" x14ac:dyDescent="0.25">
      <c r="AJ9" s="46"/>
    </row>
    <row r="10" spans="1:38" x14ac:dyDescent="0.25">
      <c r="AJ10" s="46"/>
    </row>
  </sheetData>
  <autoFilter ref="A1:AL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autoFilter>
  <mergeCells count="40">
    <mergeCell ref="A1:AG1"/>
    <mergeCell ref="AH1:AL4"/>
    <mergeCell ref="V4:V5"/>
    <mergeCell ref="W4:W5"/>
    <mergeCell ref="P4:P5"/>
    <mergeCell ref="Q4:Q5"/>
    <mergeCell ref="R4:R5"/>
    <mergeCell ref="S4:S5"/>
    <mergeCell ref="T4:T5"/>
    <mergeCell ref="D4:D5"/>
    <mergeCell ref="E4:E5"/>
    <mergeCell ref="F4:F5"/>
    <mergeCell ref="G4:G5"/>
    <mergeCell ref="H4:H5"/>
    <mergeCell ref="I4:I5"/>
    <mergeCell ref="AC2:AC5"/>
    <mergeCell ref="A2:A5"/>
    <mergeCell ref="B2:B5"/>
    <mergeCell ref="C2:W2"/>
    <mergeCell ref="X2:X5"/>
    <mergeCell ref="Y2:Y5"/>
    <mergeCell ref="U4:U5"/>
    <mergeCell ref="J4:J5"/>
    <mergeCell ref="K4:K5"/>
    <mergeCell ref="L4:L5"/>
    <mergeCell ref="M4:M5"/>
    <mergeCell ref="N4:N5"/>
    <mergeCell ref="O4:O5"/>
    <mergeCell ref="AG2:AG5"/>
    <mergeCell ref="C3:H3"/>
    <mergeCell ref="I3:O3"/>
    <mergeCell ref="P3:U3"/>
    <mergeCell ref="V3:W3"/>
    <mergeCell ref="C4:C5"/>
    <mergeCell ref="AD2:AD5"/>
    <mergeCell ref="AE2:AE5"/>
    <mergeCell ref="AF2:AF5"/>
    <mergeCell ref="Z2:Z5"/>
    <mergeCell ref="AA2:AA5"/>
    <mergeCell ref="AB2:AB5"/>
  </mergeCells>
  <printOptions horizontalCentered="1"/>
  <pageMargins left="0.39370078740157483" right="0.39370078740157483" top="0.39370078740157483" bottom="0.39370078740157483" header="0" footer="0"/>
  <pageSetup scale="80"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5A9638F4-9D65-45B6-A11D-6356EF51338C}">
            <xm:f>LISTAS!$B$8</xm:f>
            <x14:dxf>
              <fill>
                <patternFill>
                  <bgColor rgb="FF00B0F0"/>
                </patternFill>
              </fill>
            </x14:dxf>
          </x14:cfRule>
          <xm:sqref>AL6:AL8</xm:sqref>
        </x14:conditionalFormatting>
        <x14:conditionalFormatting xmlns:xm="http://schemas.microsoft.com/office/excel/2006/main">
          <x14:cfRule type="cellIs" priority="2" operator="equal" id="{D9E4FBB6-2C47-448B-A05B-FF5EA2D70A9F}">
            <xm:f>LISTAS!$B$7</xm:f>
            <x14:dxf>
              <fill>
                <patternFill>
                  <bgColor rgb="FF92D050"/>
                </patternFill>
              </fill>
            </x14:dxf>
          </x14:cfRule>
          <x14:cfRule type="cellIs" priority="3" operator="equal" id="{675E8312-64A9-47F1-A3B0-7B9040547EBD}">
            <xm:f>LISTAS!$B$6</xm:f>
            <x14:dxf>
              <fill>
                <patternFill>
                  <bgColor rgb="FFFFFF00"/>
                </patternFill>
              </fill>
            </x14:dxf>
          </x14:cfRule>
          <x14:cfRule type="containsText" priority="4" operator="containsText" id="{FE11AAC0-0EFF-4713-B519-CFF7810BB7B5}">
            <xm:f>NOT(ISERROR(SEARCH(LISTAS!$B$4,AL6)))</xm:f>
            <xm:f>LISTAS!$B$4</xm:f>
            <x14:dxf>
              <fill>
                <patternFill>
                  <bgColor rgb="FFFF0000"/>
                </patternFill>
              </fill>
            </x14:dxf>
          </x14:cfRule>
          <xm:sqref>AL6:AL8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38"/>
  <sheetViews>
    <sheetView showGridLines="0" zoomScale="40" zoomScaleNormal="40" zoomScalePageLayoutView="90" workbookViewId="0">
      <pane ySplit="4" topLeftCell="A5" activePane="bottomLeft" state="frozen"/>
      <selection pane="bottomLeft" activeCell="G26" sqref="G26:J31"/>
    </sheetView>
  </sheetViews>
  <sheetFormatPr baseColWidth="10" defaultColWidth="10.85546875" defaultRowHeight="12.75" x14ac:dyDescent="0.2"/>
  <cols>
    <col min="1" max="1" width="8.7109375" style="24" customWidth="1"/>
    <col min="2" max="2" width="50.42578125" style="24" customWidth="1"/>
    <col min="3" max="3" width="17.42578125" style="24" customWidth="1"/>
    <col min="4" max="5" width="14" style="24" customWidth="1"/>
    <col min="6" max="6" width="24.42578125" style="24" customWidth="1"/>
    <col min="7" max="7" width="117.42578125" style="23" customWidth="1"/>
    <col min="8" max="8" width="58.5703125" style="24" customWidth="1"/>
    <col min="9" max="9" width="10.85546875" style="24"/>
    <col min="10" max="10" width="29.85546875" style="24" customWidth="1"/>
    <col min="11" max="11" width="20" style="24" customWidth="1"/>
    <col min="12" max="12" width="0" style="24" hidden="1" customWidth="1"/>
    <col min="13" max="16384" width="10.85546875" style="24"/>
  </cols>
  <sheetData>
    <row r="1" spans="1:12" ht="12.75" customHeight="1" x14ac:dyDescent="0.2">
      <c r="A1" s="465" t="s">
        <v>97</v>
      </c>
      <c r="B1" s="465"/>
      <c r="C1" s="465"/>
      <c r="D1" s="465"/>
      <c r="E1" s="465"/>
      <c r="F1" s="465"/>
      <c r="G1" s="405" t="s">
        <v>850</v>
      </c>
      <c r="H1" s="406"/>
      <c r="I1" s="406"/>
      <c r="J1" s="406"/>
      <c r="K1" s="407"/>
    </row>
    <row r="2" spans="1:12" ht="12.75" customHeight="1" x14ac:dyDescent="0.2">
      <c r="A2" s="466"/>
      <c r="B2" s="466"/>
      <c r="C2" s="466"/>
      <c r="D2" s="466"/>
      <c r="E2" s="466"/>
      <c r="F2" s="466"/>
      <c r="G2" s="408"/>
      <c r="H2" s="409"/>
      <c r="I2" s="409"/>
      <c r="J2" s="409"/>
      <c r="K2" s="410"/>
    </row>
    <row r="3" spans="1:12" ht="16.5" customHeight="1" thickBot="1" x14ac:dyDescent="0.25">
      <c r="A3" s="467"/>
      <c r="B3" s="467"/>
      <c r="C3" s="467"/>
      <c r="D3" s="467"/>
      <c r="E3" s="467"/>
      <c r="F3" s="467"/>
      <c r="G3" s="411"/>
      <c r="H3" s="412"/>
      <c r="I3" s="412"/>
      <c r="J3" s="412"/>
      <c r="K3" s="413"/>
      <c r="L3" s="53"/>
    </row>
    <row r="4" spans="1:12" ht="31.5" x14ac:dyDescent="0.2">
      <c r="A4" s="141" t="s">
        <v>45</v>
      </c>
      <c r="B4" s="141" t="s">
        <v>98</v>
      </c>
      <c r="C4" s="141" t="s">
        <v>99</v>
      </c>
      <c r="D4" s="141" t="s">
        <v>100</v>
      </c>
      <c r="E4" s="141" t="s">
        <v>101</v>
      </c>
      <c r="F4" s="141" t="s">
        <v>102</v>
      </c>
      <c r="G4" s="231" t="s">
        <v>774</v>
      </c>
      <c r="H4" s="231" t="s">
        <v>103</v>
      </c>
      <c r="I4" s="231" t="s">
        <v>619</v>
      </c>
      <c r="J4" s="231" t="s">
        <v>620</v>
      </c>
      <c r="K4" s="231" t="s">
        <v>621</v>
      </c>
    </row>
    <row r="5" spans="1:12" x14ac:dyDescent="0.2">
      <c r="A5" s="76" t="s">
        <v>352</v>
      </c>
      <c r="B5" s="77"/>
      <c r="C5" s="77"/>
      <c r="D5" s="77"/>
      <c r="E5" s="77"/>
      <c r="F5" s="77"/>
      <c r="G5" s="77"/>
      <c r="H5" s="77"/>
      <c r="I5" s="77"/>
      <c r="J5" s="77"/>
      <c r="K5" s="78"/>
    </row>
    <row r="6" spans="1:12" s="11" customFormat="1" ht="115.5" customHeight="1" x14ac:dyDescent="0.2">
      <c r="A6" s="267">
        <v>1</v>
      </c>
      <c r="B6" s="268" t="s">
        <v>353</v>
      </c>
      <c r="C6" s="267" t="s">
        <v>354</v>
      </c>
      <c r="D6" s="269">
        <v>43160</v>
      </c>
      <c r="E6" s="269">
        <v>43465</v>
      </c>
      <c r="F6" s="269" t="s">
        <v>355</v>
      </c>
      <c r="G6" s="339" t="s">
        <v>1063</v>
      </c>
      <c r="H6" s="137" t="s">
        <v>1064</v>
      </c>
      <c r="I6" s="340">
        <v>1</v>
      </c>
      <c r="J6" s="137" t="s">
        <v>775</v>
      </c>
      <c r="K6" s="167" t="str">
        <f>+IF(I6="","",IF(I6&lt;=59%,"INCUMPLIMIENTO",IF(AND(I6&gt;59%,I6&lt;100%),"CUMPLIMIENTO PARCIAL",IF(I6=100%,"CUMPLIMIENTO",IF(I6="N/A","N/A","INFORMACIÓN MAL DILIGENCIADA")))))</f>
        <v>CUMPLIMIENTO</v>
      </c>
      <c r="L6" s="54"/>
    </row>
    <row r="7" spans="1:12" s="11" customFormat="1" ht="115.5" customHeight="1" x14ac:dyDescent="0.2">
      <c r="A7" s="246">
        <v>2</v>
      </c>
      <c r="B7" s="270" t="s">
        <v>557</v>
      </c>
      <c r="C7" s="246" t="s">
        <v>558</v>
      </c>
      <c r="D7" s="271">
        <v>43160</v>
      </c>
      <c r="E7" s="271">
        <v>43465</v>
      </c>
      <c r="F7" s="271" t="s">
        <v>356</v>
      </c>
      <c r="G7" s="339" t="s">
        <v>1065</v>
      </c>
      <c r="H7" s="137" t="s">
        <v>1066</v>
      </c>
      <c r="I7" s="340">
        <v>1</v>
      </c>
      <c r="J7" s="137" t="s">
        <v>775</v>
      </c>
      <c r="K7" s="167" t="str">
        <f t="shared" ref="K7:K31" si="0">+IF(I7="","",IF(I7&lt;=59%,"INCUMPLIMIENTO",IF(AND(I7&gt;59%,I7&lt;100%),"CUMPLIMIENTO PARCIAL",IF(I7=100%,"CUMPLIMIENTO",IF(I7="N/A","N/A","INFORMACIÓN MAL DILIGENCIADA")))))</f>
        <v>CUMPLIMIENTO</v>
      </c>
      <c r="L7" s="54"/>
    </row>
    <row r="8" spans="1:12" s="11" customFormat="1" ht="115.5" customHeight="1" x14ac:dyDescent="0.2">
      <c r="A8" s="267" t="s">
        <v>357</v>
      </c>
      <c r="B8" s="268" t="s">
        <v>358</v>
      </c>
      <c r="C8" s="269" t="s">
        <v>354</v>
      </c>
      <c r="D8" s="269">
        <v>43191</v>
      </c>
      <c r="E8" s="269">
        <v>43465</v>
      </c>
      <c r="F8" s="269" t="s">
        <v>355</v>
      </c>
      <c r="G8" s="339" t="s">
        <v>1067</v>
      </c>
      <c r="H8" s="137" t="s">
        <v>1068</v>
      </c>
      <c r="I8" s="340">
        <v>1</v>
      </c>
      <c r="J8" s="137" t="s">
        <v>775</v>
      </c>
      <c r="K8" s="167" t="str">
        <f t="shared" si="0"/>
        <v>CUMPLIMIENTO</v>
      </c>
      <c r="L8" s="54"/>
    </row>
    <row r="9" spans="1:12" s="11" customFormat="1" ht="115.5" customHeight="1" x14ac:dyDescent="0.2">
      <c r="A9" s="267">
        <v>4</v>
      </c>
      <c r="B9" s="268" t="s">
        <v>359</v>
      </c>
      <c r="C9" s="267" t="s">
        <v>354</v>
      </c>
      <c r="D9" s="269">
        <v>43221</v>
      </c>
      <c r="E9" s="269">
        <v>43465</v>
      </c>
      <c r="F9" s="269" t="s">
        <v>355</v>
      </c>
      <c r="G9" s="341" t="s">
        <v>1069</v>
      </c>
      <c r="H9" s="232" t="s">
        <v>1070</v>
      </c>
      <c r="I9" s="340">
        <v>1</v>
      </c>
      <c r="J9" s="232" t="s">
        <v>775</v>
      </c>
      <c r="K9" s="167" t="str">
        <f t="shared" si="0"/>
        <v>CUMPLIMIENTO</v>
      </c>
      <c r="L9" s="55"/>
    </row>
    <row r="10" spans="1:12" ht="13.5" customHeight="1" x14ac:dyDescent="0.2">
      <c r="A10" s="272" t="s">
        <v>107</v>
      </c>
      <c r="B10" s="273"/>
      <c r="C10" s="273"/>
      <c r="D10" s="273"/>
      <c r="E10" s="273"/>
      <c r="F10" s="273"/>
      <c r="G10" s="273"/>
      <c r="H10" s="273"/>
      <c r="I10" s="273"/>
      <c r="J10" s="273"/>
      <c r="K10" s="273"/>
    </row>
    <row r="11" spans="1:12" s="57" customFormat="1" ht="115.5" customHeight="1" x14ac:dyDescent="0.2">
      <c r="A11" s="246">
        <v>1</v>
      </c>
      <c r="B11" s="263" t="s">
        <v>108</v>
      </c>
      <c r="C11" s="262" t="s">
        <v>109</v>
      </c>
      <c r="D11" s="271">
        <v>43101</v>
      </c>
      <c r="E11" s="271">
        <v>43464</v>
      </c>
      <c r="F11" s="262" t="s">
        <v>110</v>
      </c>
      <c r="G11" s="339" t="s">
        <v>1185</v>
      </c>
      <c r="H11" s="137" t="s">
        <v>776</v>
      </c>
      <c r="I11" s="340">
        <v>1</v>
      </c>
      <c r="J11" s="137" t="s">
        <v>777</v>
      </c>
      <c r="K11" s="167" t="str">
        <f t="shared" si="0"/>
        <v>CUMPLIMIENTO</v>
      </c>
      <c r="L11" s="56"/>
    </row>
    <row r="12" spans="1:12" s="57" customFormat="1" ht="115.5" customHeight="1" x14ac:dyDescent="0.2">
      <c r="A12" s="246">
        <v>2</v>
      </c>
      <c r="B12" s="261" t="s">
        <v>111</v>
      </c>
      <c r="C12" s="262" t="s">
        <v>112</v>
      </c>
      <c r="D12" s="271">
        <v>43132</v>
      </c>
      <c r="E12" s="271">
        <v>43465</v>
      </c>
      <c r="F12" s="262" t="s">
        <v>113</v>
      </c>
      <c r="G12" s="339" t="s">
        <v>1186</v>
      </c>
      <c r="H12" s="137" t="s">
        <v>1071</v>
      </c>
      <c r="I12" s="340">
        <v>1</v>
      </c>
      <c r="J12" s="137" t="s">
        <v>777</v>
      </c>
      <c r="K12" s="167" t="str">
        <f t="shared" si="0"/>
        <v>CUMPLIMIENTO</v>
      </c>
      <c r="L12" s="56"/>
    </row>
    <row r="13" spans="1:12" s="57" customFormat="1" ht="115.5" customHeight="1" x14ac:dyDescent="0.2">
      <c r="A13" s="246">
        <v>3</v>
      </c>
      <c r="B13" s="261" t="s">
        <v>111</v>
      </c>
      <c r="C13" s="262" t="s">
        <v>114</v>
      </c>
      <c r="D13" s="271">
        <v>43132</v>
      </c>
      <c r="E13" s="271">
        <v>43465</v>
      </c>
      <c r="F13" s="262" t="s">
        <v>113</v>
      </c>
      <c r="G13" s="339" t="s">
        <v>1187</v>
      </c>
      <c r="H13" s="137" t="s">
        <v>1075</v>
      </c>
      <c r="I13" s="340">
        <v>1</v>
      </c>
      <c r="J13" s="137" t="s">
        <v>777</v>
      </c>
      <c r="K13" s="167" t="str">
        <f t="shared" si="0"/>
        <v>CUMPLIMIENTO</v>
      </c>
      <c r="L13" s="58"/>
    </row>
    <row r="14" spans="1:12" s="11" customFormat="1" ht="115.5" customHeight="1" x14ac:dyDescent="0.2">
      <c r="A14" s="246">
        <v>4</v>
      </c>
      <c r="B14" s="155" t="s">
        <v>111</v>
      </c>
      <c r="C14" s="155" t="s">
        <v>115</v>
      </c>
      <c r="D14" s="271">
        <v>43101</v>
      </c>
      <c r="E14" s="271">
        <v>43465</v>
      </c>
      <c r="F14" s="274" t="s">
        <v>113</v>
      </c>
      <c r="G14" s="339" t="s">
        <v>1072</v>
      </c>
      <c r="H14" s="137" t="s">
        <v>778</v>
      </c>
      <c r="I14" s="340">
        <v>1</v>
      </c>
      <c r="J14" s="137" t="s">
        <v>777</v>
      </c>
      <c r="K14" s="167" t="str">
        <f t="shared" si="0"/>
        <v>CUMPLIMIENTO</v>
      </c>
      <c r="L14" s="58"/>
    </row>
    <row r="15" spans="1:12" s="11" customFormat="1" ht="115.5" customHeight="1" x14ac:dyDescent="0.2">
      <c r="A15" s="267">
        <v>5</v>
      </c>
      <c r="B15" s="275" t="s">
        <v>360</v>
      </c>
      <c r="C15" s="238" t="s">
        <v>116</v>
      </c>
      <c r="D15" s="269">
        <v>43252</v>
      </c>
      <c r="E15" s="269">
        <v>43464</v>
      </c>
      <c r="F15" s="238" t="s">
        <v>361</v>
      </c>
      <c r="G15" s="339" t="s">
        <v>1073</v>
      </c>
      <c r="H15" s="137" t="s">
        <v>1070</v>
      </c>
      <c r="I15" s="340">
        <v>1</v>
      </c>
      <c r="J15" s="137" t="s">
        <v>775</v>
      </c>
      <c r="K15" s="167" t="str">
        <f t="shared" si="0"/>
        <v>CUMPLIMIENTO</v>
      </c>
      <c r="L15" s="54"/>
    </row>
    <row r="16" spans="1:12" s="57" customFormat="1" ht="115.5" customHeight="1" x14ac:dyDescent="0.2">
      <c r="A16" s="267">
        <v>6</v>
      </c>
      <c r="B16" s="276" t="s">
        <v>118</v>
      </c>
      <c r="C16" s="277" t="s">
        <v>116</v>
      </c>
      <c r="D16" s="269">
        <v>43282</v>
      </c>
      <c r="E16" s="269">
        <v>43464</v>
      </c>
      <c r="F16" s="277" t="s">
        <v>119</v>
      </c>
      <c r="G16" s="339" t="s">
        <v>1074</v>
      </c>
      <c r="H16" s="137" t="s">
        <v>1188</v>
      </c>
      <c r="I16" s="340">
        <v>0</v>
      </c>
      <c r="J16" s="137" t="s">
        <v>779</v>
      </c>
      <c r="K16" s="167" t="str">
        <f t="shared" si="0"/>
        <v>INCUMPLIMIENTO</v>
      </c>
      <c r="L16" s="56"/>
    </row>
    <row r="17" spans="1:13" ht="18.75" customHeight="1" x14ac:dyDescent="0.2">
      <c r="A17" s="278" t="s">
        <v>120</v>
      </c>
      <c r="B17" s="279"/>
      <c r="C17" s="279"/>
      <c r="D17" s="279"/>
      <c r="E17" s="279"/>
      <c r="F17" s="279"/>
      <c r="G17" s="279"/>
      <c r="H17" s="279"/>
      <c r="I17" s="279"/>
      <c r="J17" s="279"/>
      <c r="K17" s="279"/>
    </row>
    <row r="18" spans="1:13" s="59" customFormat="1" ht="115.5" customHeight="1" x14ac:dyDescent="0.2">
      <c r="A18" s="246">
        <v>1</v>
      </c>
      <c r="B18" s="280" t="s">
        <v>362</v>
      </c>
      <c r="C18" s="274" t="s">
        <v>363</v>
      </c>
      <c r="D18" s="281">
        <v>43101</v>
      </c>
      <c r="E18" s="281">
        <v>43465</v>
      </c>
      <c r="F18" s="281" t="s">
        <v>364</v>
      </c>
      <c r="G18" s="342" t="s">
        <v>1189</v>
      </c>
      <c r="H18" s="343" t="s">
        <v>1076</v>
      </c>
      <c r="I18" s="344">
        <v>0.95833333333333337</v>
      </c>
      <c r="J18" s="152" t="s">
        <v>1077</v>
      </c>
      <c r="K18" s="167" t="str">
        <f t="shared" si="0"/>
        <v>CUMPLIMIENTO PARCIAL</v>
      </c>
      <c r="L18" s="54"/>
    </row>
    <row r="19" spans="1:13" s="60" customFormat="1" ht="115.5" customHeight="1" x14ac:dyDescent="0.2">
      <c r="A19" s="246">
        <v>2</v>
      </c>
      <c r="B19" s="263" t="s">
        <v>121</v>
      </c>
      <c r="C19" s="262" t="s">
        <v>122</v>
      </c>
      <c r="D19" s="282">
        <v>43160</v>
      </c>
      <c r="E19" s="282">
        <v>43465</v>
      </c>
      <c r="F19" s="262" t="s">
        <v>123</v>
      </c>
      <c r="G19" s="342" t="s">
        <v>1190</v>
      </c>
      <c r="H19" s="152" t="s">
        <v>1191</v>
      </c>
      <c r="I19" s="345">
        <v>1</v>
      </c>
      <c r="J19" s="152" t="s">
        <v>780</v>
      </c>
      <c r="K19" s="167" t="str">
        <f t="shared" si="0"/>
        <v>CUMPLIMIENTO</v>
      </c>
      <c r="L19" s="56"/>
    </row>
    <row r="20" spans="1:13" s="60" customFormat="1" ht="115.5" customHeight="1" x14ac:dyDescent="0.2">
      <c r="A20" s="246">
        <v>3</v>
      </c>
      <c r="B20" s="263" t="s">
        <v>781</v>
      </c>
      <c r="C20" s="262" t="s">
        <v>116</v>
      </c>
      <c r="D20" s="282">
        <v>43160</v>
      </c>
      <c r="E20" s="282">
        <v>43465</v>
      </c>
      <c r="F20" s="262" t="s">
        <v>124</v>
      </c>
      <c r="G20" s="342" t="s">
        <v>1192</v>
      </c>
      <c r="H20" s="152" t="s">
        <v>1078</v>
      </c>
      <c r="I20" s="345">
        <v>1</v>
      </c>
      <c r="J20" s="152" t="s">
        <v>775</v>
      </c>
      <c r="K20" s="167" t="str">
        <f t="shared" si="0"/>
        <v>CUMPLIMIENTO</v>
      </c>
      <c r="L20" s="56"/>
    </row>
    <row r="21" spans="1:13" s="59" customFormat="1" ht="115.5" customHeight="1" x14ac:dyDescent="0.2">
      <c r="A21" s="246">
        <v>4</v>
      </c>
      <c r="B21" s="280" t="s">
        <v>362</v>
      </c>
      <c r="C21" s="274" t="s">
        <v>365</v>
      </c>
      <c r="D21" s="281">
        <v>43132</v>
      </c>
      <c r="E21" s="281">
        <v>43464</v>
      </c>
      <c r="F21" s="274" t="s">
        <v>366</v>
      </c>
      <c r="G21" s="342" t="s">
        <v>1079</v>
      </c>
      <c r="H21" s="152" t="s">
        <v>1080</v>
      </c>
      <c r="I21" s="345">
        <v>1</v>
      </c>
      <c r="J21" s="152" t="s">
        <v>1193</v>
      </c>
      <c r="K21" s="167" t="str">
        <f t="shared" si="0"/>
        <v>CUMPLIMIENTO</v>
      </c>
      <c r="L21" s="54"/>
    </row>
    <row r="22" spans="1:13" s="60" customFormat="1" ht="115.5" customHeight="1" x14ac:dyDescent="0.2">
      <c r="A22" s="246">
        <v>5</v>
      </c>
      <c r="B22" s="263" t="s">
        <v>125</v>
      </c>
      <c r="C22" s="262" t="s">
        <v>116</v>
      </c>
      <c r="D22" s="282">
        <v>43160</v>
      </c>
      <c r="E22" s="282">
        <v>43465</v>
      </c>
      <c r="F22" s="262" t="s">
        <v>126</v>
      </c>
      <c r="G22" s="342" t="s">
        <v>1081</v>
      </c>
      <c r="H22" s="152" t="s">
        <v>1194</v>
      </c>
      <c r="I22" s="345">
        <v>1</v>
      </c>
      <c r="J22" s="152" t="s">
        <v>1195</v>
      </c>
      <c r="K22" s="167" t="str">
        <f t="shared" si="0"/>
        <v>CUMPLIMIENTO</v>
      </c>
      <c r="L22" s="56"/>
    </row>
    <row r="23" spans="1:13" s="59" customFormat="1" ht="115.5" customHeight="1" x14ac:dyDescent="0.2">
      <c r="A23" s="246">
        <v>6</v>
      </c>
      <c r="B23" s="280" t="s">
        <v>367</v>
      </c>
      <c r="C23" s="274" t="s">
        <v>368</v>
      </c>
      <c r="D23" s="281">
        <v>43101</v>
      </c>
      <c r="E23" s="281">
        <v>43465</v>
      </c>
      <c r="F23" s="274" t="s">
        <v>126</v>
      </c>
      <c r="G23" s="339" t="s">
        <v>1196</v>
      </c>
      <c r="H23" s="137" t="s">
        <v>967</v>
      </c>
      <c r="I23" s="340">
        <v>1</v>
      </c>
      <c r="J23" s="137" t="s">
        <v>968</v>
      </c>
      <c r="K23" s="167" t="str">
        <f t="shared" si="0"/>
        <v>CUMPLIMIENTO</v>
      </c>
      <c r="L23" s="54"/>
    </row>
    <row r="24" spans="1:13" s="59" customFormat="1" ht="115.5" customHeight="1" x14ac:dyDescent="0.2">
      <c r="A24" s="246">
        <v>7</v>
      </c>
      <c r="B24" s="280" t="s">
        <v>369</v>
      </c>
      <c r="C24" s="274" t="s">
        <v>370</v>
      </c>
      <c r="D24" s="281">
        <v>43101</v>
      </c>
      <c r="E24" s="281">
        <v>43464</v>
      </c>
      <c r="F24" s="274" t="s">
        <v>371</v>
      </c>
      <c r="G24" s="137" t="s">
        <v>1082</v>
      </c>
      <c r="H24" s="137" t="s">
        <v>1083</v>
      </c>
      <c r="I24" s="340">
        <v>1</v>
      </c>
      <c r="J24" s="137" t="s">
        <v>1197</v>
      </c>
      <c r="K24" s="167" t="str">
        <f t="shared" si="0"/>
        <v>CUMPLIMIENTO</v>
      </c>
      <c r="L24" s="54"/>
    </row>
    <row r="25" spans="1:13" ht="18.75" customHeight="1" x14ac:dyDescent="0.2">
      <c r="A25" s="283" t="s">
        <v>372</v>
      </c>
      <c r="B25" s="284"/>
      <c r="C25" s="284"/>
      <c r="D25" s="284"/>
      <c r="E25" s="284"/>
      <c r="F25" s="284"/>
      <c r="G25" s="284"/>
      <c r="H25" s="284"/>
      <c r="I25" s="284"/>
      <c r="J25" s="284"/>
      <c r="K25" s="284"/>
    </row>
    <row r="26" spans="1:13" s="11" customFormat="1" ht="115.5" customHeight="1" x14ac:dyDescent="0.2">
      <c r="A26" s="246">
        <v>1</v>
      </c>
      <c r="B26" s="285" t="s">
        <v>373</v>
      </c>
      <c r="C26" s="274" t="s">
        <v>370</v>
      </c>
      <c r="D26" s="281">
        <v>42736</v>
      </c>
      <c r="E26" s="281">
        <v>43464</v>
      </c>
      <c r="F26" s="246" t="s">
        <v>374</v>
      </c>
      <c r="G26" s="137" t="s">
        <v>1084</v>
      </c>
      <c r="H26" s="137" t="s">
        <v>1085</v>
      </c>
      <c r="I26" s="340">
        <v>1</v>
      </c>
      <c r="J26" s="137" t="s">
        <v>1197</v>
      </c>
      <c r="K26" s="167" t="str">
        <f t="shared" si="0"/>
        <v>CUMPLIMIENTO</v>
      </c>
      <c r="L26" s="54"/>
    </row>
    <row r="27" spans="1:13" s="11" customFormat="1" ht="115.5" customHeight="1" x14ac:dyDescent="0.2">
      <c r="A27" s="246">
        <v>2</v>
      </c>
      <c r="B27" s="270" t="s">
        <v>375</v>
      </c>
      <c r="C27" s="246" t="s">
        <v>376</v>
      </c>
      <c r="D27" s="246" t="s">
        <v>271</v>
      </c>
      <c r="E27" s="246" t="s">
        <v>271</v>
      </c>
      <c r="F27" s="246" t="s">
        <v>113</v>
      </c>
      <c r="G27" s="137" t="s">
        <v>1198</v>
      </c>
      <c r="H27" s="137" t="s">
        <v>1086</v>
      </c>
      <c r="I27" s="340">
        <v>1</v>
      </c>
      <c r="J27" s="137" t="s">
        <v>1087</v>
      </c>
      <c r="K27" s="167" t="str">
        <f t="shared" si="0"/>
        <v>CUMPLIMIENTO</v>
      </c>
      <c r="L27" s="61"/>
    </row>
    <row r="28" spans="1:13" ht="115.5" customHeight="1" x14ac:dyDescent="0.2">
      <c r="A28" s="267">
        <v>3</v>
      </c>
      <c r="B28" s="275" t="s">
        <v>377</v>
      </c>
      <c r="C28" s="238" t="s">
        <v>378</v>
      </c>
      <c r="D28" s="286" t="s">
        <v>379</v>
      </c>
      <c r="E28" s="286" t="s">
        <v>379</v>
      </c>
      <c r="F28" s="238" t="s">
        <v>380</v>
      </c>
      <c r="G28" s="137" t="s">
        <v>1199</v>
      </c>
      <c r="H28" s="137" t="s">
        <v>1026</v>
      </c>
      <c r="I28" s="340">
        <v>1</v>
      </c>
      <c r="J28" s="137" t="s">
        <v>1200</v>
      </c>
      <c r="K28" s="167" t="str">
        <f t="shared" si="0"/>
        <v>CUMPLIMIENTO</v>
      </c>
      <c r="L28" s="62"/>
    </row>
    <row r="29" spans="1:13" s="11" customFormat="1" ht="115.5" customHeight="1" x14ac:dyDescent="0.2">
      <c r="A29" s="246">
        <v>4</v>
      </c>
      <c r="B29" s="155" t="s">
        <v>381</v>
      </c>
      <c r="C29" s="274" t="s">
        <v>368</v>
      </c>
      <c r="D29" s="281" t="s">
        <v>271</v>
      </c>
      <c r="E29" s="281" t="s">
        <v>271</v>
      </c>
      <c r="F29" s="281" t="s">
        <v>272</v>
      </c>
      <c r="G29" s="137" t="s">
        <v>969</v>
      </c>
      <c r="H29" s="137" t="s">
        <v>970</v>
      </c>
      <c r="I29" s="340">
        <v>1</v>
      </c>
      <c r="J29" s="346" t="s">
        <v>1201</v>
      </c>
      <c r="K29" s="167" t="str">
        <f t="shared" si="0"/>
        <v>CUMPLIMIENTO</v>
      </c>
      <c r="L29" s="63" t="s">
        <v>782</v>
      </c>
    </row>
    <row r="30" spans="1:13" s="11" customFormat="1" ht="115.5" customHeight="1" x14ac:dyDescent="0.2">
      <c r="A30" s="267">
        <v>5</v>
      </c>
      <c r="B30" s="152" t="s">
        <v>269</v>
      </c>
      <c r="C30" s="238" t="s">
        <v>270</v>
      </c>
      <c r="D30" s="286" t="s">
        <v>271</v>
      </c>
      <c r="E30" s="286" t="s">
        <v>271</v>
      </c>
      <c r="F30" s="286" t="s">
        <v>272</v>
      </c>
      <c r="G30" s="339" t="s">
        <v>1202</v>
      </c>
      <c r="H30" s="137" t="s">
        <v>1088</v>
      </c>
      <c r="I30" s="340">
        <v>1</v>
      </c>
      <c r="J30" s="346" t="s">
        <v>1193</v>
      </c>
      <c r="K30" s="167" t="str">
        <f t="shared" si="0"/>
        <v>CUMPLIMIENTO</v>
      </c>
      <c r="L30" s="54"/>
    </row>
    <row r="31" spans="1:13" s="11" customFormat="1" ht="115.5" customHeight="1" x14ac:dyDescent="0.2">
      <c r="A31" s="267">
        <v>6</v>
      </c>
      <c r="B31" s="22" t="s">
        <v>382</v>
      </c>
      <c r="C31" s="286" t="s">
        <v>363</v>
      </c>
      <c r="D31" s="286" t="s">
        <v>379</v>
      </c>
      <c r="E31" s="286" t="s">
        <v>379</v>
      </c>
      <c r="F31" s="286" t="s">
        <v>383</v>
      </c>
      <c r="G31" s="339" t="s">
        <v>1203</v>
      </c>
      <c r="H31" s="137" t="s">
        <v>1204</v>
      </c>
      <c r="I31" s="340">
        <v>0.1</v>
      </c>
      <c r="J31" s="346" t="s">
        <v>783</v>
      </c>
      <c r="K31" s="167" t="str">
        <f t="shared" si="0"/>
        <v>INCUMPLIMIENTO</v>
      </c>
      <c r="L31" s="54"/>
    </row>
    <row r="32" spans="1:13" x14ac:dyDescent="0.2">
      <c r="M32" s="64"/>
    </row>
    <row r="38" spans="7:8" ht="15" x14ac:dyDescent="0.2">
      <c r="G38" s="295"/>
      <c r="H38" s="295"/>
    </row>
  </sheetData>
  <autoFilter ref="A4:K31"/>
  <mergeCells count="2">
    <mergeCell ref="A1:F3"/>
    <mergeCell ref="G1:K3"/>
  </mergeCells>
  <hyperlinks>
    <hyperlink ref="H18" r:id="rId1"/>
  </hyperlinks>
  <printOptions horizontalCentered="1"/>
  <pageMargins left="0" right="0" top="0" bottom="0" header="0" footer="0"/>
  <pageSetup scale="54" pageOrder="overThenDown" orientation="landscape" r:id="rId2"/>
  <rowBreaks count="1" manualBreakCount="1">
    <brk id="9" max="16383" man="1"/>
  </rowBreaks>
  <extLst>
    <ext xmlns:x14="http://schemas.microsoft.com/office/spreadsheetml/2009/9/main" uri="{78C0D931-6437-407d-A8EE-F0AAD7539E65}">
      <x14:conditionalFormattings>
        <x14:conditionalFormatting xmlns:xm="http://schemas.microsoft.com/office/excel/2006/main">
          <x14:cfRule type="cellIs" priority="13" operator="equal" id="{06BBDCFD-2B28-42F4-B15F-CFEE026FA453}">
            <xm:f>LISTAS!$B$8</xm:f>
            <x14:dxf>
              <fill>
                <patternFill>
                  <bgColor rgb="FF00B0F0"/>
                </patternFill>
              </fill>
            </x14:dxf>
          </x14:cfRule>
          <xm:sqref>K6:K9</xm:sqref>
        </x14:conditionalFormatting>
        <x14:conditionalFormatting xmlns:xm="http://schemas.microsoft.com/office/excel/2006/main">
          <x14:cfRule type="cellIs" priority="14" operator="equal" id="{1B5A3932-CDEC-4DBB-8FE9-21E20C0A6C45}">
            <xm:f>LISTAS!$B$7</xm:f>
            <x14:dxf>
              <fill>
                <patternFill>
                  <bgColor rgb="FF92D050"/>
                </patternFill>
              </fill>
            </x14:dxf>
          </x14:cfRule>
          <x14:cfRule type="cellIs" priority="15" operator="equal" id="{48556074-70C5-4745-9A7A-1DDE0828D7B7}">
            <xm:f>LISTAS!$B$6</xm:f>
            <x14:dxf>
              <fill>
                <patternFill>
                  <bgColor rgb="FFFFFF00"/>
                </patternFill>
              </fill>
            </x14:dxf>
          </x14:cfRule>
          <x14:cfRule type="containsText" priority="16" operator="containsText" id="{0AC7DACF-E9A2-4866-B1B7-AF13CFC24152}">
            <xm:f>NOT(ISERROR(SEARCH(LISTAS!$B$4,K6)))</xm:f>
            <xm:f>LISTAS!$B$4</xm:f>
            <x14:dxf>
              <fill>
                <patternFill>
                  <bgColor rgb="FFFF0000"/>
                </patternFill>
              </fill>
            </x14:dxf>
          </x14:cfRule>
          <xm:sqref>K6:K9</xm:sqref>
        </x14:conditionalFormatting>
        <x14:conditionalFormatting xmlns:xm="http://schemas.microsoft.com/office/excel/2006/main">
          <x14:cfRule type="cellIs" priority="9" operator="equal" id="{D3D71E40-6638-4487-867E-7E270DF47879}">
            <xm:f>LISTAS!$B$8</xm:f>
            <x14:dxf>
              <fill>
                <patternFill>
                  <bgColor rgb="FF00B0F0"/>
                </patternFill>
              </fill>
            </x14:dxf>
          </x14:cfRule>
          <xm:sqref>K11:K16</xm:sqref>
        </x14:conditionalFormatting>
        <x14:conditionalFormatting xmlns:xm="http://schemas.microsoft.com/office/excel/2006/main">
          <x14:cfRule type="cellIs" priority="10" operator="equal" id="{0FA78092-CDD8-4A4F-9838-BFA54983B7E3}">
            <xm:f>LISTAS!$B$7</xm:f>
            <x14:dxf>
              <fill>
                <patternFill>
                  <bgColor rgb="FF92D050"/>
                </patternFill>
              </fill>
            </x14:dxf>
          </x14:cfRule>
          <x14:cfRule type="cellIs" priority="11" operator="equal" id="{BA39ED54-1150-4AFC-AC2D-97691A8902DA}">
            <xm:f>LISTAS!$B$6</xm:f>
            <x14:dxf>
              <fill>
                <patternFill>
                  <bgColor rgb="FFFFFF00"/>
                </patternFill>
              </fill>
            </x14:dxf>
          </x14:cfRule>
          <x14:cfRule type="containsText" priority="12" operator="containsText" id="{20EAE946-1BC3-4FA5-9CCF-BE57303CBDD1}">
            <xm:f>NOT(ISERROR(SEARCH(LISTAS!$B$4,K11)))</xm:f>
            <xm:f>LISTAS!$B$4</xm:f>
            <x14:dxf>
              <fill>
                <patternFill>
                  <bgColor rgb="FFFF0000"/>
                </patternFill>
              </fill>
            </x14:dxf>
          </x14:cfRule>
          <xm:sqref>K11:K16</xm:sqref>
        </x14:conditionalFormatting>
        <x14:conditionalFormatting xmlns:xm="http://schemas.microsoft.com/office/excel/2006/main">
          <x14:cfRule type="cellIs" priority="5" operator="equal" id="{5AB11FFC-2C23-4B82-8C38-7D488E17540E}">
            <xm:f>LISTAS!$B$8</xm:f>
            <x14:dxf>
              <fill>
                <patternFill>
                  <bgColor rgb="FF00B0F0"/>
                </patternFill>
              </fill>
            </x14:dxf>
          </x14:cfRule>
          <xm:sqref>K18:K24</xm:sqref>
        </x14:conditionalFormatting>
        <x14:conditionalFormatting xmlns:xm="http://schemas.microsoft.com/office/excel/2006/main">
          <x14:cfRule type="cellIs" priority="6" operator="equal" id="{0F215820-C6C1-49B7-AAD8-F4CA755F3298}">
            <xm:f>LISTAS!$B$7</xm:f>
            <x14:dxf>
              <fill>
                <patternFill>
                  <bgColor rgb="FF92D050"/>
                </patternFill>
              </fill>
            </x14:dxf>
          </x14:cfRule>
          <x14:cfRule type="cellIs" priority="7" operator="equal" id="{BED453B0-15DE-4830-92A5-45D9F3C08E6A}">
            <xm:f>LISTAS!$B$6</xm:f>
            <x14:dxf>
              <fill>
                <patternFill>
                  <bgColor rgb="FFFFFF00"/>
                </patternFill>
              </fill>
            </x14:dxf>
          </x14:cfRule>
          <x14:cfRule type="containsText" priority="8" operator="containsText" id="{4CDF72E7-73EA-4FBF-88E7-7C31C736473C}">
            <xm:f>NOT(ISERROR(SEARCH(LISTAS!$B$4,K18)))</xm:f>
            <xm:f>LISTAS!$B$4</xm:f>
            <x14:dxf>
              <fill>
                <patternFill>
                  <bgColor rgb="FFFF0000"/>
                </patternFill>
              </fill>
            </x14:dxf>
          </x14:cfRule>
          <xm:sqref>K18:K24</xm:sqref>
        </x14:conditionalFormatting>
        <x14:conditionalFormatting xmlns:xm="http://schemas.microsoft.com/office/excel/2006/main">
          <x14:cfRule type="cellIs" priority="1" operator="equal" id="{D94733B6-848D-418C-BE55-7816EEEA3973}">
            <xm:f>LISTAS!$B$8</xm:f>
            <x14:dxf>
              <fill>
                <patternFill>
                  <bgColor rgb="FF00B0F0"/>
                </patternFill>
              </fill>
            </x14:dxf>
          </x14:cfRule>
          <xm:sqref>K26:K31</xm:sqref>
        </x14:conditionalFormatting>
        <x14:conditionalFormatting xmlns:xm="http://schemas.microsoft.com/office/excel/2006/main">
          <x14:cfRule type="cellIs" priority="2" operator="equal" id="{0BB14EC2-2B5F-48C2-94D3-FAA81268A9B1}">
            <xm:f>LISTAS!$B$7</xm:f>
            <x14:dxf>
              <fill>
                <patternFill>
                  <bgColor rgb="FF92D050"/>
                </patternFill>
              </fill>
            </x14:dxf>
          </x14:cfRule>
          <x14:cfRule type="cellIs" priority="3" operator="equal" id="{11982BFF-9DC2-41C6-A518-BD9A694060DE}">
            <xm:f>LISTAS!$B$6</xm:f>
            <x14:dxf>
              <fill>
                <patternFill>
                  <bgColor rgb="FFFFFF00"/>
                </patternFill>
              </fill>
            </x14:dxf>
          </x14:cfRule>
          <x14:cfRule type="containsText" priority="4" operator="containsText" id="{00498110-75AD-4538-856C-D6285ACEF2A6}">
            <xm:f>NOT(ISERROR(SEARCH(LISTAS!$B$4,K26)))</xm:f>
            <xm:f>LISTAS!$B$4</xm:f>
            <x14:dxf>
              <fill>
                <patternFill>
                  <bgColor rgb="FFFF0000"/>
                </patternFill>
              </fill>
            </x14:dxf>
          </x14:cfRule>
          <xm:sqref>K26:K31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35"/>
  <sheetViews>
    <sheetView showGridLines="0" topLeftCell="C1" zoomScale="70" zoomScaleNormal="70" zoomScalePageLayoutView="80" workbookViewId="0">
      <pane ySplit="4" topLeftCell="A5" activePane="bottomLeft" state="frozen"/>
      <selection pane="bottomLeft" activeCell="G18" sqref="G18:J20"/>
    </sheetView>
  </sheetViews>
  <sheetFormatPr baseColWidth="10" defaultColWidth="10.85546875" defaultRowHeight="12.75" x14ac:dyDescent="0.2"/>
  <cols>
    <col min="1" max="1" width="10.85546875" style="57"/>
    <col min="2" max="2" width="36.42578125" style="57" customWidth="1"/>
    <col min="3" max="3" width="21.140625" style="65" customWidth="1"/>
    <col min="4" max="5" width="15.42578125" style="57" customWidth="1"/>
    <col min="6" max="6" width="36.140625" style="57" customWidth="1"/>
    <col min="7" max="7" width="119" style="66" customWidth="1"/>
    <col min="8" max="8" width="38.85546875" style="67" customWidth="1"/>
    <col min="9" max="9" width="14.5703125" style="67" customWidth="1"/>
    <col min="10" max="10" width="23.140625" style="67" customWidth="1"/>
    <col min="11" max="11" width="21.7109375" style="67" customWidth="1"/>
    <col min="12" max="16384" width="10.85546875" style="57"/>
  </cols>
  <sheetData>
    <row r="1" spans="1:11" ht="12.75" customHeight="1" x14ac:dyDescent="0.2">
      <c r="A1" s="468" t="s">
        <v>127</v>
      </c>
      <c r="B1" s="468"/>
      <c r="C1" s="468"/>
      <c r="D1" s="468"/>
      <c r="E1" s="468"/>
      <c r="F1" s="468"/>
      <c r="G1" s="405" t="s">
        <v>850</v>
      </c>
      <c r="H1" s="406"/>
      <c r="I1" s="406"/>
      <c r="J1" s="406"/>
      <c r="K1" s="407"/>
    </row>
    <row r="2" spans="1:11" ht="12.75" customHeight="1" x14ac:dyDescent="0.2">
      <c r="A2" s="469"/>
      <c r="B2" s="469"/>
      <c r="C2" s="469"/>
      <c r="D2" s="469"/>
      <c r="E2" s="469"/>
      <c r="F2" s="469"/>
      <c r="G2" s="408"/>
      <c r="H2" s="409"/>
      <c r="I2" s="409"/>
      <c r="J2" s="409"/>
      <c r="K2" s="410"/>
    </row>
    <row r="3" spans="1:11" ht="13.5" thickBot="1" x14ac:dyDescent="0.25">
      <c r="A3" s="470"/>
      <c r="B3" s="470"/>
      <c r="C3" s="470"/>
      <c r="D3" s="470"/>
      <c r="E3" s="470"/>
      <c r="F3" s="470"/>
      <c r="G3" s="411"/>
      <c r="H3" s="412"/>
      <c r="I3" s="412"/>
      <c r="J3" s="412"/>
      <c r="K3" s="413"/>
    </row>
    <row r="4" spans="1:11" ht="41.25" customHeight="1" x14ac:dyDescent="0.2">
      <c r="A4" s="221" t="s">
        <v>45</v>
      </c>
      <c r="B4" s="141" t="s">
        <v>98</v>
      </c>
      <c r="C4" s="141" t="s">
        <v>99</v>
      </c>
      <c r="D4" s="141" t="s">
        <v>100</v>
      </c>
      <c r="E4" s="141" t="s">
        <v>101</v>
      </c>
      <c r="F4" s="141" t="s">
        <v>102</v>
      </c>
      <c r="G4" s="222" t="s">
        <v>618</v>
      </c>
      <c r="H4" s="223" t="s">
        <v>103</v>
      </c>
      <c r="I4" s="223" t="s">
        <v>619</v>
      </c>
      <c r="J4" s="223" t="s">
        <v>620</v>
      </c>
      <c r="K4" s="224" t="s">
        <v>621</v>
      </c>
    </row>
    <row r="5" spans="1:11" s="25" customFormat="1" ht="16.5" customHeight="1" x14ac:dyDescent="0.2">
      <c r="A5" s="93" t="s">
        <v>437</v>
      </c>
      <c r="B5" s="94"/>
      <c r="C5" s="94"/>
      <c r="D5" s="94"/>
      <c r="E5" s="94"/>
      <c r="F5" s="94"/>
      <c r="G5" s="94"/>
      <c r="H5" s="94"/>
      <c r="I5" s="94"/>
      <c r="J5" s="94"/>
      <c r="K5" s="95"/>
    </row>
    <row r="6" spans="1:11" s="26" customFormat="1" ht="75" x14ac:dyDescent="0.2">
      <c r="A6" s="248">
        <v>1</v>
      </c>
      <c r="B6" s="156" t="s">
        <v>438</v>
      </c>
      <c r="C6" s="249" t="s">
        <v>40</v>
      </c>
      <c r="D6" s="250">
        <v>43132</v>
      </c>
      <c r="E6" s="250">
        <v>43465</v>
      </c>
      <c r="F6" s="156" t="s">
        <v>439</v>
      </c>
      <c r="G6" s="347" t="s">
        <v>1005</v>
      </c>
      <c r="H6" s="348" t="s">
        <v>997</v>
      </c>
      <c r="I6" s="349">
        <v>1</v>
      </c>
      <c r="J6" s="348" t="s">
        <v>1006</v>
      </c>
      <c r="K6" s="167" t="str">
        <f>+IF(I6="","",IF(I6&lt;=59%,"INCUMPLIMIENTO",IF(AND(I6&gt;59%,I6&lt;100%),"CUMPLIMIENTO PARCIAL",IF(I6=100%,"CUMPLIMIENTO",IF(I6="N/A","N/A","INFORMACIÓN MAL DILIGENCIADA")))))</f>
        <v>CUMPLIMIENTO</v>
      </c>
    </row>
    <row r="7" spans="1:11" s="33" customFormat="1" ht="237.75" customHeight="1" x14ac:dyDescent="0.2">
      <c r="A7" s="251">
        <v>2</v>
      </c>
      <c r="B7" s="252" t="s">
        <v>440</v>
      </c>
      <c r="C7" s="253" t="s">
        <v>441</v>
      </c>
      <c r="D7" s="254">
        <v>43101</v>
      </c>
      <c r="E7" s="254">
        <v>43465</v>
      </c>
      <c r="F7" s="255" t="s">
        <v>442</v>
      </c>
      <c r="G7" s="350" t="s">
        <v>1033</v>
      </c>
      <c r="H7" s="351" t="s">
        <v>1032</v>
      </c>
      <c r="I7" s="352">
        <v>1</v>
      </c>
      <c r="J7" s="351" t="s">
        <v>1131</v>
      </c>
      <c r="K7" s="167" t="str">
        <f>+IF(I7="","",IF(I7&lt;=59%,"INCUMPLIMIENTO",IF(AND(I7&gt;59%,I7&lt;100%),"CUMPLIMIENTO PARCIAL",IF(I7=100%,"CUMPLIMIENTO",IF(I7="N/A","N/A","INFORMACIÓN MAL DILIGENCIADA")))))</f>
        <v>CUMPLIMIENTO</v>
      </c>
    </row>
    <row r="8" spans="1:11" s="25" customFormat="1" ht="15.75" customHeight="1" x14ac:dyDescent="0.2">
      <c r="A8" s="230" t="s">
        <v>443</v>
      </c>
      <c r="B8" s="96"/>
      <c r="C8" s="96"/>
      <c r="D8" s="96"/>
      <c r="E8" s="96"/>
      <c r="F8" s="96"/>
      <c r="G8" s="225"/>
      <c r="H8" s="225"/>
      <c r="I8" s="96"/>
      <c r="J8" s="96"/>
      <c r="K8" s="96"/>
    </row>
    <row r="9" spans="1:11" s="33" customFormat="1" ht="209.25" customHeight="1" x14ac:dyDescent="0.2">
      <c r="A9" s="256">
        <v>3</v>
      </c>
      <c r="B9" s="257" t="s">
        <v>444</v>
      </c>
      <c r="C9" s="256" t="s">
        <v>445</v>
      </c>
      <c r="D9" s="258">
        <v>43101</v>
      </c>
      <c r="E9" s="258">
        <v>43465</v>
      </c>
      <c r="F9" s="257" t="s">
        <v>446</v>
      </c>
      <c r="G9" s="353" t="s">
        <v>866</v>
      </c>
      <c r="H9" s="354" t="s">
        <v>784</v>
      </c>
      <c r="I9" s="355">
        <v>1</v>
      </c>
      <c r="J9" s="356" t="s">
        <v>867</v>
      </c>
      <c r="K9" s="167" t="str">
        <f>+IF(I9="","",IF(I9&lt;=59%,"INCUMPLIMIENTO",IF(AND(I9&gt;59%,I9&lt;100%),"CUMPLIMIENTO PARCIAL",IF(I9=100%,"CUMPLIMIENTO",IF(I9="N/A","N/A","INFORMACIÓN MAL DILIGENCIADA")))))</f>
        <v>CUMPLIMIENTO</v>
      </c>
    </row>
    <row r="10" spans="1:11" s="25" customFormat="1" ht="15.75" customHeight="1" x14ac:dyDescent="0.2">
      <c r="A10" s="97" t="s">
        <v>447</v>
      </c>
      <c r="B10" s="98"/>
      <c r="C10" s="98"/>
      <c r="D10" s="98"/>
      <c r="E10" s="98"/>
      <c r="F10" s="98"/>
      <c r="G10" s="226"/>
      <c r="H10" s="226"/>
      <c r="I10" s="98"/>
      <c r="J10" s="98"/>
      <c r="K10" s="98"/>
    </row>
    <row r="11" spans="1:11" s="33" customFormat="1" ht="102" customHeight="1" x14ac:dyDescent="0.2">
      <c r="A11" s="259">
        <v>4</v>
      </c>
      <c r="B11" s="260" t="s">
        <v>785</v>
      </c>
      <c r="C11" s="256" t="s">
        <v>445</v>
      </c>
      <c r="D11" s="254">
        <v>43101</v>
      </c>
      <c r="E11" s="254">
        <v>43465</v>
      </c>
      <c r="F11" s="257" t="s">
        <v>448</v>
      </c>
      <c r="G11" s="350" t="s">
        <v>1205</v>
      </c>
      <c r="H11" s="351" t="s">
        <v>868</v>
      </c>
      <c r="I11" s="352">
        <v>1</v>
      </c>
      <c r="J11" s="357" t="s">
        <v>867</v>
      </c>
      <c r="K11" s="167" t="str">
        <f>+IF(I11="","",IF(I11&lt;=59%,"INCUMPLIMIENTO",IF(AND(I11&gt;59%,I11&lt;100%),"CUMPLIMIENTO PARCIAL",IF(I11=100%,"CUMPLIMIENTO",IF(I11="N/A","N/A","INFORMACIÓN MAL DILIGENCIADA")))))</f>
        <v>CUMPLIMIENTO</v>
      </c>
    </row>
    <row r="12" spans="1:11" s="25" customFormat="1" ht="15.75" customHeight="1" x14ac:dyDescent="0.2">
      <c r="A12" s="99" t="s">
        <v>128</v>
      </c>
      <c r="B12" s="100"/>
      <c r="C12" s="100"/>
      <c r="D12" s="100"/>
      <c r="E12" s="100"/>
      <c r="F12" s="100"/>
      <c r="G12" s="227"/>
      <c r="H12" s="227"/>
      <c r="I12" s="100"/>
      <c r="J12" s="100"/>
      <c r="K12" s="100"/>
    </row>
    <row r="13" spans="1:11" s="33" customFormat="1" ht="231" customHeight="1" x14ac:dyDescent="0.2">
      <c r="A13" s="256">
        <v>5</v>
      </c>
      <c r="B13" s="260" t="s">
        <v>449</v>
      </c>
      <c r="C13" s="256" t="s">
        <v>445</v>
      </c>
      <c r="D13" s="254">
        <v>43101</v>
      </c>
      <c r="E13" s="254">
        <v>43465</v>
      </c>
      <c r="F13" s="257" t="s">
        <v>450</v>
      </c>
      <c r="G13" s="350" t="s">
        <v>869</v>
      </c>
      <c r="H13" s="351" t="s">
        <v>870</v>
      </c>
      <c r="I13" s="352">
        <v>1</v>
      </c>
      <c r="J13" s="357" t="s">
        <v>867</v>
      </c>
      <c r="K13" s="167" t="str">
        <f>+IF(I13="","",IF(I13&lt;=59%,"INCUMPLIMIENTO",IF(AND(I13&gt;59%,I13&lt;100%),"CUMPLIMIENTO PARCIAL",IF(I13=100%,"CUMPLIMIENTO",IF(I13="N/A","N/A","INFORMACIÓN MAL DILIGENCIADA")))))</f>
        <v>CUMPLIMIENTO</v>
      </c>
    </row>
    <row r="14" spans="1:11" ht="409.6" customHeight="1" x14ac:dyDescent="0.2">
      <c r="A14" s="234">
        <v>6</v>
      </c>
      <c r="B14" s="261" t="s">
        <v>129</v>
      </c>
      <c r="C14" s="262" t="s">
        <v>122</v>
      </c>
      <c r="D14" s="250">
        <v>43101</v>
      </c>
      <c r="E14" s="250">
        <v>43465</v>
      </c>
      <c r="F14" s="263" t="s">
        <v>123</v>
      </c>
      <c r="G14" s="350" t="s">
        <v>1206</v>
      </c>
      <c r="H14" s="351" t="s">
        <v>1207</v>
      </c>
      <c r="I14" s="352">
        <v>1</v>
      </c>
      <c r="J14" s="358" t="s">
        <v>1208</v>
      </c>
      <c r="K14" s="167" t="str">
        <f>+IF(I14="","",IF(I14&lt;=59%,"INCUMPLIMIENTO",IF(AND(I14&gt;59%,I14&lt;100%),"CUMPLIMIENTO PARCIAL",IF(I14=100%,"CUMPLIMIENTO",IF(I14="N/A","N/A","INFORMACIÓN MAL DILIGENCIADA")))))</f>
        <v>CUMPLIMIENTO</v>
      </c>
    </row>
    <row r="15" spans="1:11" s="25" customFormat="1" ht="15.75" customHeight="1" x14ac:dyDescent="0.2">
      <c r="A15" s="101" t="s">
        <v>451</v>
      </c>
      <c r="B15" s="102"/>
      <c r="C15" s="102"/>
      <c r="D15" s="102"/>
      <c r="E15" s="102"/>
      <c r="F15" s="102"/>
      <c r="G15" s="228"/>
      <c r="H15" s="228"/>
      <c r="I15" s="102"/>
      <c r="J15" s="102"/>
      <c r="K15" s="102"/>
    </row>
    <row r="16" spans="1:11" s="33" customFormat="1" ht="109.5" customHeight="1" x14ac:dyDescent="0.2">
      <c r="A16" s="259">
        <v>7</v>
      </c>
      <c r="B16" s="260" t="s">
        <v>452</v>
      </c>
      <c r="C16" s="256" t="s">
        <v>445</v>
      </c>
      <c r="D16" s="256" t="s">
        <v>453</v>
      </c>
      <c r="E16" s="256" t="s">
        <v>453</v>
      </c>
      <c r="F16" s="256" t="s">
        <v>454</v>
      </c>
      <c r="G16" s="350" t="s">
        <v>872</v>
      </c>
      <c r="H16" s="351" t="s">
        <v>871</v>
      </c>
      <c r="I16" s="359">
        <v>0.91666666666666663</v>
      </c>
      <c r="J16" s="360" t="s">
        <v>873</v>
      </c>
      <c r="K16" s="167" t="str">
        <f>+IF(I16="","",IF(I16&lt;=59%,"INCUMPLIMIENTO",IF(AND(I16&gt;59%,I16&lt;100%),"CUMPLIMIENTO PARCIAL",IF(I16=100%,"CUMPLIMIENTO",IF(I16="N/A","N/A","INFORMACIÓN MAL DILIGENCIADA")))))</f>
        <v>CUMPLIMIENTO PARCIAL</v>
      </c>
    </row>
    <row r="17" spans="1:11" s="25" customFormat="1" ht="15.75" customHeight="1" x14ac:dyDescent="0.2">
      <c r="A17" s="103" t="s">
        <v>455</v>
      </c>
      <c r="B17" s="104"/>
      <c r="C17" s="104"/>
      <c r="D17" s="104"/>
      <c r="E17" s="104"/>
      <c r="F17" s="104"/>
      <c r="G17" s="229"/>
      <c r="H17" s="229"/>
      <c r="I17" s="104"/>
      <c r="J17" s="104"/>
      <c r="K17" s="104"/>
    </row>
    <row r="18" spans="1:11" s="33" customFormat="1" ht="90" x14ac:dyDescent="0.2">
      <c r="A18" s="259">
        <v>8</v>
      </c>
      <c r="B18" s="260" t="s">
        <v>559</v>
      </c>
      <c r="C18" s="256" t="s">
        <v>445</v>
      </c>
      <c r="D18" s="256" t="s">
        <v>453</v>
      </c>
      <c r="E18" s="256" t="s">
        <v>453</v>
      </c>
      <c r="F18" s="256" t="s">
        <v>456</v>
      </c>
      <c r="G18" s="350" t="s">
        <v>1209</v>
      </c>
      <c r="H18" s="351" t="s">
        <v>1210</v>
      </c>
      <c r="I18" s="352">
        <v>1</v>
      </c>
      <c r="J18" s="354" t="s">
        <v>867</v>
      </c>
      <c r="K18" s="167" t="str">
        <f>+IF(I18="","",IF(I18&lt;=59%,"INCUMPLIMIENTO",IF(AND(I18&gt;59%,I18&lt;100%),"CUMPLIMIENTO PARCIAL",IF(I18=100%,"CUMPLIMIENTO",IF(I18="N/A","N/A","INFORMACIÓN MAL DILIGENCIADA")))))</f>
        <v>CUMPLIMIENTO</v>
      </c>
    </row>
    <row r="19" spans="1:11" s="33" customFormat="1" ht="117" customHeight="1" x14ac:dyDescent="0.2">
      <c r="A19" s="259">
        <v>9</v>
      </c>
      <c r="B19" s="260" t="s">
        <v>457</v>
      </c>
      <c r="C19" s="256" t="s">
        <v>445</v>
      </c>
      <c r="D19" s="256" t="s">
        <v>453</v>
      </c>
      <c r="E19" s="256" t="s">
        <v>453</v>
      </c>
      <c r="F19" s="256" t="s">
        <v>458</v>
      </c>
      <c r="G19" s="350" t="s">
        <v>874</v>
      </c>
      <c r="H19" s="351" t="s">
        <v>875</v>
      </c>
      <c r="I19" s="359">
        <v>0.91666666666666663</v>
      </c>
      <c r="J19" s="351" t="s">
        <v>873</v>
      </c>
      <c r="K19" s="167" t="str">
        <f>+IF(I19="","",IF(I19&lt;=59%,"INCUMPLIMIENTO",IF(AND(I19&gt;59%,I19&lt;100%),"CUMPLIMIENTO PARCIAL",IF(I19=100%,"CUMPLIMIENTO",IF(I19="N/A","N/A","INFORMACIÓN MAL DILIGENCIADA")))))</f>
        <v>CUMPLIMIENTO PARCIAL</v>
      </c>
    </row>
    <row r="20" spans="1:11" s="11" customFormat="1" ht="132" customHeight="1" x14ac:dyDescent="0.2">
      <c r="A20" s="264">
        <v>10</v>
      </c>
      <c r="B20" s="265" t="s">
        <v>459</v>
      </c>
      <c r="C20" s="118" t="s">
        <v>378</v>
      </c>
      <c r="D20" s="266">
        <v>43109</v>
      </c>
      <c r="E20" s="266">
        <v>43343</v>
      </c>
      <c r="F20" s="118" t="s">
        <v>460</v>
      </c>
      <c r="G20" s="353" t="s">
        <v>1027</v>
      </c>
      <c r="H20" s="354" t="s">
        <v>1028</v>
      </c>
      <c r="I20" s="355">
        <v>0.5</v>
      </c>
      <c r="J20" s="354" t="s">
        <v>1029</v>
      </c>
      <c r="K20" s="167" t="str">
        <f>+IF(I20="","",IF(I20&lt;=59%,"INCUMPLIMIENTO",IF(AND(I20&gt;59%,I20&lt;100%),"CUMPLIMIENTO PARCIAL",IF(I20=100%,"CUMPLIMIENTO",IF(I20="N/A","N/A","INFORMACIÓN MAL DILIGENCIADA")))))</f>
        <v>INCUMPLIMIENTO</v>
      </c>
    </row>
    <row r="22" spans="1:11" ht="100.5" customHeight="1" x14ac:dyDescent="0.2"/>
    <row r="24" spans="1:11" ht="115.5" customHeight="1" x14ac:dyDescent="0.2"/>
    <row r="26" spans="1:11" ht="109.5" customHeight="1" x14ac:dyDescent="0.2"/>
    <row r="28" spans="1:11" ht="81.75" customHeight="1" x14ac:dyDescent="0.2"/>
    <row r="29" spans="1:11" ht="81.75" customHeight="1" x14ac:dyDescent="0.2"/>
    <row r="31" spans="1:11" ht="99" customHeight="1" x14ac:dyDescent="0.2"/>
    <row r="33" ht="119.25" customHeight="1" x14ac:dyDescent="0.2"/>
    <row r="34" ht="119.25" customHeight="1" x14ac:dyDescent="0.2"/>
    <row r="35" ht="139.5" customHeight="1" x14ac:dyDescent="0.2"/>
  </sheetData>
  <autoFilter ref="A4:K20"/>
  <mergeCells count="2">
    <mergeCell ref="A1:F3"/>
    <mergeCell ref="G1:K3"/>
  </mergeCells>
  <printOptions horizontalCentered="1"/>
  <pageMargins left="0" right="0" top="0" bottom="0" header="0" footer="0"/>
  <pageSetup scale="53"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33" operator="equal" id="{DD3150AA-F7E6-4675-A77D-755F18B48AE7}">
            <xm:f>LISTAS!$B$8</xm:f>
            <x14:dxf>
              <fill>
                <patternFill>
                  <bgColor rgb="FF00B0F0"/>
                </patternFill>
              </fill>
            </x14:dxf>
          </x14:cfRule>
          <xm:sqref>K6:K7</xm:sqref>
        </x14:conditionalFormatting>
        <x14:conditionalFormatting xmlns:xm="http://schemas.microsoft.com/office/excel/2006/main">
          <x14:cfRule type="cellIs" priority="34" operator="equal" id="{B9D977EC-D0B2-4ED0-AA38-E3178F3B1391}">
            <xm:f>LISTAS!$B$7</xm:f>
            <x14:dxf>
              <fill>
                <patternFill>
                  <bgColor rgb="FF92D050"/>
                </patternFill>
              </fill>
            </x14:dxf>
          </x14:cfRule>
          <x14:cfRule type="cellIs" priority="35" operator="equal" id="{195F0FBD-755C-449E-8FCF-5492D06ED5F4}">
            <xm:f>LISTAS!$B$6</xm:f>
            <x14:dxf>
              <fill>
                <patternFill>
                  <bgColor rgb="FFFFFF00"/>
                </patternFill>
              </fill>
            </x14:dxf>
          </x14:cfRule>
          <x14:cfRule type="containsText" priority="36" operator="containsText" id="{748D3755-3FA2-431A-BA48-16E4E72F0DF3}">
            <xm:f>NOT(ISERROR(SEARCH(LISTAS!$B$4,K6)))</xm:f>
            <xm:f>LISTAS!$B$4</xm:f>
            <x14:dxf>
              <fill>
                <patternFill>
                  <bgColor rgb="FFFF0000"/>
                </patternFill>
              </fill>
            </x14:dxf>
          </x14:cfRule>
          <xm:sqref>K6:K7</xm:sqref>
        </x14:conditionalFormatting>
        <x14:conditionalFormatting xmlns:xm="http://schemas.microsoft.com/office/excel/2006/main">
          <x14:cfRule type="cellIs" priority="29" operator="equal" id="{19A28029-1E77-4B23-B17C-16795BB08C92}">
            <xm:f>LISTAS!$B$8</xm:f>
            <x14:dxf>
              <fill>
                <patternFill>
                  <bgColor rgb="FF00B0F0"/>
                </patternFill>
              </fill>
            </x14:dxf>
          </x14:cfRule>
          <xm:sqref>K9</xm:sqref>
        </x14:conditionalFormatting>
        <x14:conditionalFormatting xmlns:xm="http://schemas.microsoft.com/office/excel/2006/main">
          <x14:cfRule type="cellIs" priority="30" operator="equal" id="{0361D127-FCDE-47C9-9DF1-1FCED47C0E2C}">
            <xm:f>LISTAS!$B$7</xm:f>
            <x14:dxf>
              <fill>
                <patternFill>
                  <bgColor rgb="FF92D050"/>
                </patternFill>
              </fill>
            </x14:dxf>
          </x14:cfRule>
          <x14:cfRule type="cellIs" priority="31" operator="equal" id="{40C10D18-521D-4D6C-A21B-D987FD177C6C}">
            <xm:f>LISTAS!$B$6</xm:f>
            <x14:dxf>
              <fill>
                <patternFill>
                  <bgColor rgb="FFFFFF00"/>
                </patternFill>
              </fill>
            </x14:dxf>
          </x14:cfRule>
          <x14:cfRule type="containsText" priority="32" operator="containsText" id="{BCC27169-B467-456D-8977-6C5DC67E3209}">
            <xm:f>NOT(ISERROR(SEARCH(LISTAS!$B$4,K9)))</xm:f>
            <xm:f>LISTAS!$B$4</xm:f>
            <x14:dxf>
              <fill>
                <patternFill>
                  <bgColor rgb="FFFF0000"/>
                </patternFill>
              </fill>
            </x14:dxf>
          </x14:cfRule>
          <xm:sqref>K9</xm:sqref>
        </x14:conditionalFormatting>
        <x14:conditionalFormatting xmlns:xm="http://schemas.microsoft.com/office/excel/2006/main">
          <x14:cfRule type="cellIs" priority="25" operator="equal" id="{06AE65A6-0B20-402D-AC5B-6ABB1FF3A0CA}">
            <xm:f>LISTAS!$B$8</xm:f>
            <x14:dxf>
              <fill>
                <patternFill>
                  <bgColor rgb="FF00B0F0"/>
                </patternFill>
              </fill>
            </x14:dxf>
          </x14:cfRule>
          <xm:sqref>K11</xm:sqref>
        </x14:conditionalFormatting>
        <x14:conditionalFormatting xmlns:xm="http://schemas.microsoft.com/office/excel/2006/main">
          <x14:cfRule type="cellIs" priority="26" operator="equal" id="{AEBAD41F-C554-4DC3-8402-25EB5FBA619E}">
            <xm:f>LISTAS!$B$7</xm:f>
            <x14:dxf>
              <fill>
                <patternFill>
                  <bgColor rgb="FF92D050"/>
                </patternFill>
              </fill>
            </x14:dxf>
          </x14:cfRule>
          <x14:cfRule type="cellIs" priority="27" operator="equal" id="{A8D85821-C2BA-4C94-ADD1-E25D3770BD40}">
            <xm:f>LISTAS!$B$6</xm:f>
            <x14:dxf>
              <fill>
                <patternFill>
                  <bgColor rgb="FFFFFF00"/>
                </patternFill>
              </fill>
            </x14:dxf>
          </x14:cfRule>
          <x14:cfRule type="containsText" priority="28" operator="containsText" id="{0D5030A5-07C6-4E94-85D8-6C61D99A3F89}">
            <xm:f>NOT(ISERROR(SEARCH(LISTAS!$B$4,K11)))</xm:f>
            <xm:f>LISTAS!$B$4</xm:f>
            <x14:dxf>
              <fill>
                <patternFill>
                  <bgColor rgb="FFFF0000"/>
                </patternFill>
              </fill>
            </x14:dxf>
          </x14:cfRule>
          <xm:sqref>K11</xm:sqref>
        </x14:conditionalFormatting>
        <x14:conditionalFormatting xmlns:xm="http://schemas.microsoft.com/office/excel/2006/main">
          <x14:cfRule type="cellIs" priority="21" operator="equal" id="{74A40B6E-5CDB-4505-844C-EFD7783EDAB3}">
            <xm:f>LISTAS!$B$8</xm:f>
            <x14:dxf>
              <fill>
                <patternFill>
                  <bgColor rgb="FF00B0F0"/>
                </patternFill>
              </fill>
            </x14:dxf>
          </x14:cfRule>
          <xm:sqref>K13</xm:sqref>
        </x14:conditionalFormatting>
        <x14:conditionalFormatting xmlns:xm="http://schemas.microsoft.com/office/excel/2006/main">
          <x14:cfRule type="cellIs" priority="22" operator="equal" id="{0A1BF950-421C-4E03-A3CF-1F13FCEB03EE}">
            <xm:f>LISTAS!$B$7</xm:f>
            <x14:dxf>
              <fill>
                <patternFill>
                  <bgColor rgb="FF92D050"/>
                </patternFill>
              </fill>
            </x14:dxf>
          </x14:cfRule>
          <x14:cfRule type="cellIs" priority="23" operator="equal" id="{8A5A5DC3-28EE-4BDF-BAAF-DE17CF0B10C0}">
            <xm:f>LISTAS!$B$6</xm:f>
            <x14:dxf>
              <fill>
                <patternFill>
                  <bgColor rgb="FFFFFF00"/>
                </patternFill>
              </fill>
            </x14:dxf>
          </x14:cfRule>
          <x14:cfRule type="containsText" priority="24" operator="containsText" id="{BDAD13F9-AE42-442F-BDA6-116E70C590CC}">
            <xm:f>NOT(ISERROR(SEARCH(LISTAS!$B$4,K13)))</xm:f>
            <xm:f>LISTAS!$B$4</xm:f>
            <x14:dxf>
              <fill>
                <patternFill>
                  <bgColor rgb="FFFF0000"/>
                </patternFill>
              </fill>
            </x14:dxf>
          </x14:cfRule>
          <xm:sqref>K13</xm:sqref>
        </x14:conditionalFormatting>
        <x14:conditionalFormatting xmlns:xm="http://schemas.microsoft.com/office/excel/2006/main">
          <x14:cfRule type="cellIs" priority="17" operator="equal" id="{3E0FF4B7-DCE7-41F3-9083-A3DB854ADA78}">
            <xm:f>LISTAS!$B$8</xm:f>
            <x14:dxf>
              <fill>
                <patternFill>
                  <bgColor rgb="FF00B0F0"/>
                </patternFill>
              </fill>
            </x14:dxf>
          </x14:cfRule>
          <xm:sqref>K14</xm:sqref>
        </x14:conditionalFormatting>
        <x14:conditionalFormatting xmlns:xm="http://schemas.microsoft.com/office/excel/2006/main">
          <x14:cfRule type="cellIs" priority="18" operator="equal" id="{1E5238A2-29AA-42AC-9489-DB337BAA90F7}">
            <xm:f>LISTAS!$B$7</xm:f>
            <x14:dxf>
              <fill>
                <patternFill>
                  <bgColor rgb="FF92D050"/>
                </patternFill>
              </fill>
            </x14:dxf>
          </x14:cfRule>
          <x14:cfRule type="cellIs" priority="19" operator="equal" id="{542E03D5-0A0E-410D-9A2D-CC504E8B5DFC}">
            <xm:f>LISTAS!$B$6</xm:f>
            <x14:dxf>
              <fill>
                <patternFill>
                  <bgColor rgb="FFFFFF00"/>
                </patternFill>
              </fill>
            </x14:dxf>
          </x14:cfRule>
          <x14:cfRule type="containsText" priority="20" operator="containsText" id="{92C38F3D-B395-49D3-8A2B-A35C038E9D05}">
            <xm:f>NOT(ISERROR(SEARCH(LISTAS!$B$4,K14)))</xm:f>
            <xm:f>LISTAS!$B$4</xm:f>
            <x14:dxf>
              <fill>
                <patternFill>
                  <bgColor rgb="FFFF0000"/>
                </patternFill>
              </fill>
            </x14:dxf>
          </x14:cfRule>
          <xm:sqref>K14</xm:sqref>
        </x14:conditionalFormatting>
        <x14:conditionalFormatting xmlns:xm="http://schemas.microsoft.com/office/excel/2006/main">
          <x14:cfRule type="cellIs" priority="13" operator="equal" id="{4A5F8396-E71E-4EB7-9A66-684FFA4FE812}">
            <xm:f>LISTAS!$B$8</xm:f>
            <x14:dxf>
              <fill>
                <patternFill>
                  <bgColor rgb="FF00B0F0"/>
                </patternFill>
              </fill>
            </x14:dxf>
          </x14:cfRule>
          <xm:sqref>K16</xm:sqref>
        </x14:conditionalFormatting>
        <x14:conditionalFormatting xmlns:xm="http://schemas.microsoft.com/office/excel/2006/main">
          <x14:cfRule type="cellIs" priority="14" operator="equal" id="{1992BD7C-9C60-4D22-B8B7-6CD27DB9F822}">
            <xm:f>LISTAS!$B$7</xm:f>
            <x14:dxf>
              <fill>
                <patternFill>
                  <bgColor rgb="FF92D050"/>
                </patternFill>
              </fill>
            </x14:dxf>
          </x14:cfRule>
          <x14:cfRule type="cellIs" priority="15" operator="equal" id="{4C002532-DD55-474B-B37F-27BA908056C9}">
            <xm:f>LISTAS!$B$6</xm:f>
            <x14:dxf>
              <fill>
                <patternFill>
                  <bgColor rgb="FFFFFF00"/>
                </patternFill>
              </fill>
            </x14:dxf>
          </x14:cfRule>
          <x14:cfRule type="containsText" priority="16" operator="containsText" id="{E1C10202-A72F-464B-A48A-003BC012C291}">
            <xm:f>NOT(ISERROR(SEARCH(LISTAS!$B$4,K16)))</xm:f>
            <xm:f>LISTAS!$B$4</xm:f>
            <x14:dxf>
              <fill>
                <patternFill>
                  <bgColor rgb="FFFF0000"/>
                </patternFill>
              </fill>
            </x14:dxf>
          </x14:cfRule>
          <xm:sqref>K16</xm:sqref>
        </x14:conditionalFormatting>
        <x14:conditionalFormatting xmlns:xm="http://schemas.microsoft.com/office/excel/2006/main">
          <x14:cfRule type="cellIs" priority="9" operator="equal" id="{C911B9DA-77FA-450D-A5EB-C4C778D89C1B}">
            <xm:f>LISTAS!$B$8</xm:f>
            <x14:dxf>
              <fill>
                <patternFill>
                  <bgColor rgb="FF00B0F0"/>
                </patternFill>
              </fill>
            </x14:dxf>
          </x14:cfRule>
          <xm:sqref>K18</xm:sqref>
        </x14:conditionalFormatting>
        <x14:conditionalFormatting xmlns:xm="http://schemas.microsoft.com/office/excel/2006/main">
          <x14:cfRule type="cellIs" priority="10" operator="equal" id="{A67D0325-7875-41FC-8B6D-411BB16A9DE4}">
            <xm:f>LISTAS!$B$7</xm:f>
            <x14:dxf>
              <fill>
                <patternFill>
                  <bgColor rgb="FF92D050"/>
                </patternFill>
              </fill>
            </x14:dxf>
          </x14:cfRule>
          <x14:cfRule type="cellIs" priority="11" operator="equal" id="{EB7FA9AD-C694-4AC2-9010-ED8659B1CA8D}">
            <xm:f>LISTAS!$B$6</xm:f>
            <x14:dxf>
              <fill>
                <patternFill>
                  <bgColor rgb="FFFFFF00"/>
                </patternFill>
              </fill>
            </x14:dxf>
          </x14:cfRule>
          <x14:cfRule type="containsText" priority="12" operator="containsText" id="{664BB792-3499-48ED-B975-CFDA49DE358C}">
            <xm:f>NOT(ISERROR(SEARCH(LISTAS!$B$4,K18)))</xm:f>
            <xm:f>LISTAS!$B$4</xm:f>
            <x14:dxf>
              <fill>
                <patternFill>
                  <bgColor rgb="FFFF0000"/>
                </patternFill>
              </fill>
            </x14:dxf>
          </x14:cfRule>
          <xm:sqref>K18</xm:sqref>
        </x14:conditionalFormatting>
        <x14:conditionalFormatting xmlns:xm="http://schemas.microsoft.com/office/excel/2006/main">
          <x14:cfRule type="cellIs" priority="5" operator="equal" id="{3AC4396C-A585-41A5-A4A7-C45760822FA3}">
            <xm:f>LISTAS!$B$8</xm:f>
            <x14:dxf>
              <fill>
                <patternFill>
                  <bgColor rgb="FF00B0F0"/>
                </patternFill>
              </fill>
            </x14:dxf>
          </x14:cfRule>
          <xm:sqref>K19</xm:sqref>
        </x14:conditionalFormatting>
        <x14:conditionalFormatting xmlns:xm="http://schemas.microsoft.com/office/excel/2006/main">
          <x14:cfRule type="cellIs" priority="6" operator="equal" id="{ED741268-64C5-473B-B4EE-152AE630C0E7}">
            <xm:f>LISTAS!$B$7</xm:f>
            <x14:dxf>
              <fill>
                <patternFill>
                  <bgColor rgb="FF92D050"/>
                </patternFill>
              </fill>
            </x14:dxf>
          </x14:cfRule>
          <x14:cfRule type="cellIs" priority="7" operator="equal" id="{24FCF8AC-4D82-4664-A68A-6EC13DC42162}">
            <xm:f>LISTAS!$B$6</xm:f>
            <x14:dxf>
              <fill>
                <patternFill>
                  <bgColor rgb="FFFFFF00"/>
                </patternFill>
              </fill>
            </x14:dxf>
          </x14:cfRule>
          <x14:cfRule type="containsText" priority="8" operator="containsText" id="{5FC2D222-B0F7-47F7-A91A-7DDC2C9BF9E6}">
            <xm:f>NOT(ISERROR(SEARCH(LISTAS!$B$4,K19)))</xm:f>
            <xm:f>LISTAS!$B$4</xm:f>
            <x14:dxf>
              <fill>
                <patternFill>
                  <bgColor rgb="FFFF0000"/>
                </patternFill>
              </fill>
            </x14:dxf>
          </x14:cfRule>
          <xm:sqref>K19</xm:sqref>
        </x14:conditionalFormatting>
        <x14:conditionalFormatting xmlns:xm="http://schemas.microsoft.com/office/excel/2006/main">
          <x14:cfRule type="cellIs" priority="1" operator="equal" id="{2CCCBFB2-5017-48FA-8C61-FD4A21964922}">
            <xm:f>LISTAS!$B$8</xm:f>
            <x14:dxf>
              <fill>
                <patternFill>
                  <bgColor rgb="FF00B0F0"/>
                </patternFill>
              </fill>
            </x14:dxf>
          </x14:cfRule>
          <xm:sqref>K20</xm:sqref>
        </x14:conditionalFormatting>
        <x14:conditionalFormatting xmlns:xm="http://schemas.microsoft.com/office/excel/2006/main">
          <x14:cfRule type="cellIs" priority="2" operator="equal" id="{1FBE8598-182F-42CD-9565-FA171039FEEA}">
            <xm:f>LISTAS!$B$7</xm:f>
            <x14:dxf>
              <fill>
                <patternFill>
                  <bgColor rgb="FF92D050"/>
                </patternFill>
              </fill>
            </x14:dxf>
          </x14:cfRule>
          <x14:cfRule type="cellIs" priority="3" operator="equal" id="{3C8C19CB-C61D-4492-8D6F-FC3AA79F7979}">
            <xm:f>LISTAS!$B$6</xm:f>
            <x14:dxf>
              <fill>
                <patternFill>
                  <bgColor rgb="FFFFFF00"/>
                </patternFill>
              </fill>
            </x14:dxf>
          </x14:cfRule>
          <x14:cfRule type="containsText" priority="4" operator="containsText" id="{5DE71BB1-86DE-494E-BFE9-051D0B9A9A6C}">
            <xm:f>NOT(ISERROR(SEARCH(LISTAS!$B$4,K20)))</xm:f>
            <xm:f>LISTAS!$B$4</xm:f>
            <x14:dxf>
              <fill>
                <patternFill>
                  <bgColor rgb="FFFF0000"/>
                </patternFill>
              </fill>
            </x14:dxf>
          </x14:cfRule>
          <xm:sqref>K20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6"/>
  <sheetViews>
    <sheetView showGridLines="0" topLeftCell="J1" zoomScale="40" zoomScaleNormal="40" zoomScaleSheetLayoutView="70" zoomScalePageLayoutView="85" workbookViewId="0">
      <pane ySplit="4" topLeftCell="A5" activePane="bottomLeft" state="frozen"/>
      <selection pane="bottomLeft" activeCell="L4" sqref="L1:M1048576"/>
    </sheetView>
  </sheetViews>
  <sheetFormatPr baseColWidth="10" defaultColWidth="10.85546875" defaultRowHeight="12.75" x14ac:dyDescent="0.2"/>
  <cols>
    <col min="1" max="1" width="10.85546875" style="65"/>
    <col min="2" max="2" width="25.42578125" style="57" customWidth="1"/>
    <col min="3" max="3" width="29.140625" style="57" customWidth="1"/>
    <col min="4" max="5" width="11.85546875" style="57" customWidth="1"/>
    <col min="6" max="6" width="31.140625" style="57" customWidth="1"/>
    <col min="7" max="7" width="30" style="57" customWidth="1"/>
    <col min="8" max="8" width="29.7109375" style="57" customWidth="1"/>
    <col min="9" max="9" width="52.85546875" style="57" customWidth="1"/>
    <col min="10" max="10" width="10.85546875" style="57" customWidth="1"/>
    <col min="11" max="11" width="34.140625" style="57" customWidth="1"/>
    <col min="12" max="12" width="29.85546875" style="57" customWidth="1"/>
    <col min="13" max="13" width="115.42578125" style="111" customWidth="1"/>
    <col min="14" max="14" width="43.28515625" style="57" customWidth="1"/>
    <col min="15" max="15" width="18.28515625" style="140" bestFit="1" customWidth="1"/>
    <col min="16" max="16" width="22.28515625" style="57" customWidth="1"/>
    <col min="17" max="17" width="18.85546875" style="57" customWidth="1"/>
    <col min="18" max="16384" width="10.85546875" style="57"/>
  </cols>
  <sheetData>
    <row r="1" spans="1:18" ht="12.75" customHeight="1" x14ac:dyDescent="0.2">
      <c r="A1" s="471" t="s">
        <v>130</v>
      </c>
      <c r="B1" s="468"/>
      <c r="C1" s="468"/>
      <c r="D1" s="468"/>
      <c r="E1" s="468"/>
      <c r="F1" s="468"/>
      <c r="G1" s="468"/>
      <c r="H1" s="468"/>
      <c r="I1" s="468"/>
      <c r="J1" s="468"/>
      <c r="K1" s="468"/>
      <c r="L1" s="472"/>
      <c r="M1" s="405" t="s">
        <v>850</v>
      </c>
      <c r="N1" s="406"/>
      <c r="O1" s="406"/>
      <c r="P1" s="406"/>
      <c r="Q1" s="407"/>
    </row>
    <row r="2" spans="1:18" ht="13.5" customHeight="1" x14ac:dyDescent="0.2">
      <c r="A2" s="473"/>
      <c r="B2" s="469"/>
      <c r="C2" s="469"/>
      <c r="D2" s="469"/>
      <c r="E2" s="469"/>
      <c r="F2" s="469"/>
      <c r="G2" s="469"/>
      <c r="H2" s="469"/>
      <c r="I2" s="469"/>
      <c r="J2" s="469"/>
      <c r="K2" s="469"/>
      <c r="L2" s="474"/>
      <c r="M2" s="408"/>
      <c r="N2" s="409"/>
      <c r="O2" s="409"/>
      <c r="P2" s="409"/>
      <c r="Q2" s="410"/>
    </row>
    <row r="3" spans="1:18" ht="33" customHeight="1" thickBot="1" x14ac:dyDescent="0.25">
      <c r="A3" s="475"/>
      <c r="B3" s="470"/>
      <c r="C3" s="470"/>
      <c r="D3" s="470"/>
      <c r="E3" s="470"/>
      <c r="F3" s="470"/>
      <c r="G3" s="470"/>
      <c r="H3" s="470"/>
      <c r="I3" s="470"/>
      <c r="J3" s="470"/>
      <c r="K3" s="470"/>
      <c r="L3" s="476"/>
      <c r="M3" s="411"/>
      <c r="N3" s="412"/>
      <c r="O3" s="412"/>
      <c r="P3" s="412"/>
      <c r="Q3" s="413"/>
    </row>
    <row r="4" spans="1:18" s="112" customFormat="1" ht="44.25" customHeight="1" x14ac:dyDescent="0.25">
      <c r="A4" s="141" t="s">
        <v>45</v>
      </c>
      <c r="B4" s="141" t="s">
        <v>98</v>
      </c>
      <c r="C4" s="141" t="s">
        <v>99</v>
      </c>
      <c r="D4" s="141" t="s">
        <v>100</v>
      </c>
      <c r="E4" s="141" t="s">
        <v>101</v>
      </c>
      <c r="F4" s="141" t="s">
        <v>102</v>
      </c>
      <c r="G4" s="141" t="s">
        <v>103</v>
      </c>
      <c r="H4" s="141" t="s">
        <v>131</v>
      </c>
      <c r="I4" s="141" t="s">
        <v>104</v>
      </c>
      <c r="J4" s="142" t="s">
        <v>55</v>
      </c>
      <c r="K4" s="141" t="s">
        <v>105</v>
      </c>
      <c r="L4" s="142" t="s">
        <v>106</v>
      </c>
      <c r="M4" s="143" t="s">
        <v>618</v>
      </c>
      <c r="N4" s="144" t="s">
        <v>103</v>
      </c>
      <c r="O4" s="145" t="s">
        <v>619</v>
      </c>
      <c r="P4" s="144" t="s">
        <v>620</v>
      </c>
      <c r="Q4" s="146" t="s">
        <v>621</v>
      </c>
    </row>
    <row r="5" spans="1:18" ht="15" customHeight="1" x14ac:dyDescent="0.2">
      <c r="A5" s="205" t="s">
        <v>132</v>
      </c>
      <c r="B5" s="163"/>
      <c r="C5" s="163"/>
      <c r="D5" s="163"/>
      <c r="E5" s="163"/>
      <c r="F5" s="163"/>
      <c r="G5" s="163"/>
      <c r="H5" s="163"/>
      <c r="I5" s="163"/>
      <c r="J5" s="163"/>
      <c r="K5" s="163"/>
      <c r="L5" s="164"/>
      <c r="M5" s="210"/>
      <c r="N5" s="210"/>
      <c r="O5" s="211"/>
      <c r="P5" s="210"/>
      <c r="Q5" s="210"/>
      <c r="R5" s="147"/>
    </row>
    <row r="6" spans="1:18" s="26" customFormat="1" ht="101.25" customHeight="1" x14ac:dyDescent="0.2">
      <c r="A6" s="246">
        <v>1</v>
      </c>
      <c r="B6" s="156" t="s">
        <v>133</v>
      </c>
      <c r="C6" s="156" t="s">
        <v>515</v>
      </c>
      <c r="D6" s="157" t="s">
        <v>959</v>
      </c>
      <c r="E6" s="157">
        <v>43465</v>
      </c>
      <c r="F6" s="156" t="s">
        <v>134</v>
      </c>
      <c r="G6" s="153" t="s">
        <v>135</v>
      </c>
      <c r="H6" s="153" t="s">
        <v>136</v>
      </c>
      <c r="I6" s="138" t="s">
        <v>876</v>
      </c>
      <c r="J6" s="166">
        <v>0.5</v>
      </c>
      <c r="K6" s="138" t="s">
        <v>877</v>
      </c>
      <c r="L6" s="158"/>
      <c r="M6" s="361" t="s">
        <v>1211</v>
      </c>
      <c r="N6" s="351" t="s">
        <v>1089</v>
      </c>
      <c r="O6" s="362">
        <v>1</v>
      </c>
      <c r="P6" s="363" t="s">
        <v>1090</v>
      </c>
      <c r="Q6" s="167" t="str">
        <f>+IF(O6="","",IF(O6&lt;=59%,"INCUMPLIMIENTO",IF(AND(O6&gt;59%,O6&lt;100%),"CUMPLIMIENTO PARCIAL",IF(O6=100%,"CUMPLIMIENTO",IF(O6="N/A","N/A","INFORMACIÓN MAL DILIGENCIADA")))))</f>
        <v>CUMPLIMIENTO</v>
      </c>
      <c r="R6" s="148"/>
    </row>
    <row r="7" spans="1:18" s="113" customFormat="1" ht="101.25" customHeight="1" x14ac:dyDescent="0.2">
      <c r="A7" s="246">
        <v>2</v>
      </c>
      <c r="B7" s="156" t="s">
        <v>137</v>
      </c>
      <c r="C7" s="156" t="s">
        <v>138</v>
      </c>
      <c r="D7" s="157">
        <v>43101</v>
      </c>
      <c r="E7" s="157">
        <v>43465</v>
      </c>
      <c r="F7" s="156" t="s">
        <v>139</v>
      </c>
      <c r="G7" s="241" t="s">
        <v>140</v>
      </c>
      <c r="H7" s="153" t="s">
        <v>141</v>
      </c>
      <c r="I7" s="168" t="s">
        <v>878</v>
      </c>
      <c r="J7" s="169">
        <v>0.66</v>
      </c>
      <c r="K7" s="170"/>
      <c r="L7" s="158"/>
      <c r="M7" s="364" t="s">
        <v>1212</v>
      </c>
      <c r="N7" s="365" t="s">
        <v>1213</v>
      </c>
      <c r="O7" s="366">
        <v>1</v>
      </c>
      <c r="P7" s="367" t="s">
        <v>1034</v>
      </c>
      <c r="Q7" s="167" t="str">
        <f t="shared" ref="Q7:Q35" si="0">+IF(O7="","",IF(O7&lt;=59%,"INCUMPLIMIENTO",IF(AND(O7&gt;59%,O7&lt;100%),"CUMPLIMIENTO PARCIAL",IF(O7=100%,"CUMPLIMIENTO",IF(O7="N/A","N/A","INFORMACIÓN MAL DILIGENCIADA")))))</f>
        <v>CUMPLIMIENTO</v>
      </c>
      <c r="R7" s="149"/>
    </row>
    <row r="8" spans="1:18" s="113" customFormat="1" ht="101.25" customHeight="1" x14ac:dyDescent="0.2">
      <c r="A8" s="246">
        <v>3</v>
      </c>
      <c r="B8" s="156" t="s">
        <v>142</v>
      </c>
      <c r="C8" s="156" t="s">
        <v>138</v>
      </c>
      <c r="D8" s="157">
        <v>43101</v>
      </c>
      <c r="E8" s="157">
        <v>43465</v>
      </c>
      <c r="F8" s="156" t="s">
        <v>143</v>
      </c>
      <c r="G8" s="241" t="s">
        <v>144</v>
      </c>
      <c r="H8" s="153" t="s">
        <v>145</v>
      </c>
      <c r="I8" s="168" t="s">
        <v>879</v>
      </c>
      <c r="J8" s="169">
        <v>0.66</v>
      </c>
      <c r="K8" s="170"/>
      <c r="L8" s="158"/>
      <c r="M8" s="368" t="s">
        <v>1214</v>
      </c>
      <c r="N8" s="369" t="s">
        <v>1091</v>
      </c>
      <c r="O8" s="370">
        <v>1</v>
      </c>
      <c r="P8" s="367" t="s">
        <v>1034</v>
      </c>
      <c r="Q8" s="167" t="str">
        <f t="shared" si="0"/>
        <v>CUMPLIMIENTO</v>
      </c>
      <c r="R8" s="149"/>
    </row>
    <row r="9" spans="1:18" s="113" customFormat="1" ht="101.25" customHeight="1" x14ac:dyDescent="0.2">
      <c r="A9" s="246">
        <v>4</v>
      </c>
      <c r="B9" s="156" t="s">
        <v>146</v>
      </c>
      <c r="C9" s="156" t="s">
        <v>147</v>
      </c>
      <c r="D9" s="157">
        <v>43101</v>
      </c>
      <c r="E9" s="157">
        <v>43465</v>
      </c>
      <c r="F9" s="156" t="s">
        <v>148</v>
      </c>
      <c r="G9" s="241" t="s">
        <v>149</v>
      </c>
      <c r="H9" s="153" t="s">
        <v>145</v>
      </c>
      <c r="I9" s="168" t="s">
        <v>150</v>
      </c>
      <c r="J9" s="171">
        <v>0.66</v>
      </c>
      <c r="K9" s="170"/>
      <c r="L9" s="158"/>
      <c r="M9" s="364" t="s">
        <v>1215</v>
      </c>
      <c r="N9" s="371" t="s">
        <v>1092</v>
      </c>
      <c r="O9" s="366">
        <v>1</v>
      </c>
      <c r="P9" s="367" t="s">
        <v>1034</v>
      </c>
      <c r="Q9" s="167" t="str">
        <f t="shared" si="0"/>
        <v>CUMPLIMIENTO</v>
      </c>
      <c r="R9" s="149"/>
    </row>
    <row r="10" spans="1:18" s="113" customFormat="1" ht="101.25" customHeight="1" x14ac:dyDescent="0.2">
      <c r="A10" s="246">
        <v>5</v>
      </c>
      <c r="B10" s="156" t="s">
        <v>151</v>
      </c>
      <c r="C10" s="156" t="s">
        <v>39</v>
      </c>
      <c r="D10" s="157">
        <v>43101</v>
      </c>
      <c r="E10" s="157">
        <v>43465</v>
      </c>
      <c r="F10" s="156" t="s">
        <v>152</v>
      </c>
      <c r="G10" s="241" t="s">
        <v>153</v>
      </c>
      <c r="H10" s="153" t="s">
        <v>145</v>
      </c>
      <c r="I10" s="168" t="s">
        <v>233</v>
      </c>
      <c r="J10" s="171">
        <v>0.66</v>
      </c>
      <c r="K10" s="170"/>
      <c r="L10" s="158"/>
      <c r="M10" s="372" t="s">
        <v>1093</v>
      </c>
      <c r="N10" s="373" t="s">
        <v>1094</v>
      </c>
      <c r="O10" s="370">
        <v>1</v>
      </c>
      <c r="P10" s="374" t="s">
        <v>1090</v>
      </c>
      <c r="Q10" s="167" t="str">
        <f t="shared" si="0"/>
        <v>CUMPLIMIENTO</v>
      </c>
      <c r="R10" s="149"/>
    </row>
    <row r="11" spans="1:18" s="113" customFormat="1" ht="101.25" customHeight="1" x14ac:dyDescent="0.2">
      <c r="A11" s="246">
        <v>6</v>
      </c>
      <c r="B11" s="247" t="s">
        <v>880</v>
      </c>
      <c r="C11" s="247" t="s">
        <v>154</v>
      </c>
      <c r="D11" s="236">
        <v>43132</v>
      </c>
      <c r="E11" s="236">
        <v>43465</v>
      </c>
      <c r="F11" s="247" t="s">
        <v>881</v>
      </c>
      <c r="G11" s="153" t="s">
        <v>882</v>
      </c>
      <c r="H11" s="153" t="s">
        <v>883</v>
      </c>
      <c r="I11" s="138" t="s">
        <v>884</v>
      </c>
      <c r="J11" s="159">
        <v>0.5</v>
      </c>
      <c r="K11" s="160"/>
      <c r="L11" s="158"/>
      <c r="M11" s="375" t="s">
        <v>1035</v>
      </c>
      <c r="N11" s="351" t="s">
        <v>1032</v>
      </c>
      <c r="O11" s="366">
        <v>1</v>
      </c>
      <c r="P11" s="367" t="s">
        <v>1034</v>
      </c>
      <c r="Q11" s="167" t="str">
        <f t="shared" si="0"/>
        <v>CUMPLIMIENTO</v>
      </c>
      <c r="R11" s="149"/>
    </row>
    <row r="12" spans="1:18" s="11" customFormat="1" ht="101.25" customHeight="1" x14ac:dyDescent="0.2">
      <c r="A12" s="246">
        <v>7</v>
      </c>
      <c r="B12" s="156" t="s">
        <v>885</v>
      </c>
      <c r="C12" s="156" t="s">
        <v>886</v>
      </c>
      <c r="D12" s="157">
        <v>43132</v>
      </c>
      <c r="E12" s="157">
        <v>43465</v>
      </c>
      <c r="F12" s="156" t="s">
        <v>887</v>
      </c>
      <c r="G12" s="241" t="s">
        <v>888</v>
      </c>
      <c r="H12" s="153" t="s">
        <v>889</v>
      </c>
      <c r="I12" s="138" t="s">
        <v>890</v>
      </c>
      <c r="J12" s="172">
        <v>0.5</v>
      </c>
      <c r="K12" s="138" t="s">
        <v>891</v>
      </c>
      <c r="L12" s="165">
        <v>43465</v>
      </c>
      <c r="M12" s="354" t="s">
        <v>890</v>
      </c>
      <c r="N12" s="376" t="s">
        <v>949</v>
      </c>
      <c r="O12" s="377">
        <v>1</v>
      </c>
      <c r="P12" s="354" t="s">
        <v>1216</v>
      </c>
      <c r="Q12" s="167" t="str">
        <f t="shared" si="0"/>
        <v>CUMPLIMIENTO</v>
      </c>
      <c r="R12" s="150"/>
    </row>
    <row r="13" spans="1:18" ht="21.75" customHeight="1" x14ac:dyDescent="0.2">
      <c r="A13" s="206" t="s">
        <v>155</v>
      </c>
      <c r="B13" s="173"/>
      <c r="C13" s="173"/>
      <c r="D13" s="173"/>
      <c r="E13" s="173"/>
      <c r="F13" s="173"/>
      <c r="G13" s="173"/>
      <c r="H13" s="173"/>
      <c r="I13" s="173"/>
      <c r="J13" s="173"/>
      <c r="K13" s="173"/>
      <c r="L13" s="174"/>
      <c r="M13" s="212"/>
      <c r="N13" s="212"/>
      <c r="O13" s="213"/>
      <c r="P13" s="212"/>
      <c r="Q13" s="212"/>
      <c r="R13" s="147"/>
    </row>
    <row r="14" spans="1:18" ht="101.25" customHeight="1" x14ac:dyDescent="0.25">
      <c r="A14" s="234">
        <v>1</v>
      </c>
      <c r="B14" s="240" t="s">
        <v>892</v>
      </c>
      <c r="C14" s="243" t="s">
        <v>156</v>
      </c>
      <c r="D14" s="157">
        <v>43132</v>
      </c>
      <c r="E14" s="157">
        <v>43465</v>
      </c>
      <c r="F14" s="240" t="s">
        <v>157</v>
      </c>
      <c r="G14" s="240" t="s">
        <v>158</v>
      </c>
      <c r="H14" s="240" t="s">
        <v>159</v>
      </c>
      <c r="I14" s="183" t="s">
        <v>234</v>
      </c>
      <c r="J14" s="176">
        <v>0.66</v>
      </c>
      <c r="K14" s="175"/>
      <c r="L14" s="177"/>
      <c r="M14" s="378" t="s">
        <v>1099</v>
      </c>
      <c r="N14" s="371" t="s">
        <v>1095</v>
      </c>
      <c r="O14" s="379">
        <v>1</v>
      </c>
      <c r="P14" s="354" t="s">
        <v>1216</v>
      </c>
      <c r="Q14" s="167" t="str">
        <f t="shared" si="0"/>
        <v>CUMPLIMIENTO</v>
      </c>
      <c r="R14" s="301"/>
    </row>
    <row r="15" spans="1:18" s="11" customFormat="1" ht="101.25" customHeight="1" x14ac:dyDescent="0.2">
      <c r="A15" s="238">
        <v>2</v>
      </c>
      <c r="B15" s="152" t="s">
        <v>893</v>
      </c>
      <c r="C15" s="152" t="s">
        <v>541</v>
      </c>
      <c r="D15" s="242">
        <v>43101</v>
      </c>
      <c r="E15" s="242">
        <v>43465</v>
      </c>
      <c r="F15" s="242" t="s">
        <v>894</v>
      </c>
      <c r="G15" s="242" t="s">
        <v>895</v>
      </c>
      <c r="H15" s="244" t="s">
        <v>896</v>
      </c>
      <c r="I15" s="179" t="s">
        <v>897</v>
      </c>
      <c r="J15" s="180">
        <v>0.66</v>
      </c>
      <c r="K15" s="178"/>
      <c r="L15" s="181"/>
      <c r="M15" s="354" t="s">
        <v>1217</v>
      </c>
      <c r="N15" s="354" t="s">
        <v>939</v>
      </c>
      <c r="O15" s="380">
        <f>11/12</f>
        <v>0.91666666666666663</v>
      </c>
      <c r="P15" s="354" t="s">
        <v>1218</v>
      </c>
      <c r="Q15" s="167" t="str">
        <f t="shared" si="0"/>
        <v>CUMPLIMIENTO PARCIAL</v>
      </c>
      <c r="R15" s="150"/>
    </row>
    <row r="16" spans="1:18" s="11" customFormat="1" ht="101.25" customHeight="1" x14ac:dyDescent="0.2">
      <c r="A16" s="238">
        <v>3</v>
      </c>
      <c r="B16" s="152" t="s">
        <v>898</v>
      </c>
      <c r="C16" s="245" t="s">
        <v>154</v>
      </c>
      <c r="D16" s="239">
        <v>43132</v>
      </c>
      <c r="E16" s="239">
        <v>43281</v>
      </c>
      <c r="F16" s="152" t="s">
        <v>899</v>
      </c>
      <c r="G16" s="152" t="s">
        <v>900</v>
      </c>
      <c r="H16" s="152" t="s">
        <v>901</v>
      </c>
      <c r="I16" s="178" t="s">
        <v>957</v>
      </c>
      <c r="J16" s="182">
        <v>1</v>
      </c>
      <c r="K16" s="178"/>
      <c r="L16" s="181"/>
      <c r="M16" s="381" t="s">
        <v>1037</v>
      </c>
      <c r="N16" s="382" t="s">
        <v>1036</v>
      </c>
      <c r="O16" s="377">
        <v>1</v>
      </c>
      <c r="P16" s="354" t="s">
        <v>1216</v>
      </c>
      <c r="Q16" s="167" t="str">
        <f t="shared" si="0"/>
        <v>CUMPLIMIENTO</v>
      </c>
      <c r="R16" s="150"/>
    </row>
    <row r="17" spans="1:18" s="11" customFormat="1" ht="101.25" customHeight="1" x14ac:dyDescent="0.2">
      <c r="A17" s="238">
        <v>4</v>
      </c>
      <c r="B17" s="152" t="s">
        <v>902</v>
      </c>
      <c r="C17" s="152" t="s">
        <v>445</v>
      </c>
      <c r="D17" s="242">
        <v>43101</v>
      </c>
      <c r="E17" s="242">
        <v>43465</v>
      </c>
      <c r="F17" s="152" t="s">
        <v>903</v>
      </c>
      <c r="G17" s="242" t="s">
        <v>895</v>
      </c>
      <c r="H17" s="152" t="s">
        <v>904</v>
      </c>
      <c r="I17" s="179" t="s">
        <v>905</v>
      </c>
      <c r="J17" s="180">
        <v>0.66</v>
      </c>
      <c r="K17" s="178"/>
      <c r="L17" s="181"/>
      <c r="M17" s="354" t="s">
        <v>1219</v>
      </c>
      <c r="N17" s="354" t="s">
        <v>940</v>
      </c>
      <c r="O17" s="380">
        <f>11/12</f>
        <v>0.91666666666666663</v>
      </c>
      <c r="P17" s="354" t="s">
        <v>1218</v>
      </c>
      <c r="Q17" s="167" t="str">
        <f t="shared" si="0"/>
        <v>CUMPLIMIENTO PARCIAL</v>
      </c>
      <c r="R17" s="150"/>
    </row>
    <row r="18" spans="1:18" ht="101.25" customHeight="1" x14ac:dyDescent="0.2">
      <c r="A18" s="234">
        <v>5</v>
      </c>
      <c r="B18" s="240" t="s">
        <v>160</v>
      </c>
      <c r="C18" s="240" t="s">
        <v>39</v>
      </c>
      <c r="D18" s="157">
        <v>43132</v>
      </c>
      <c r="E18" s="157">
        <v>43465</v>
      </c>
      <c r="F18" s="240" t="s">
        <v>161</v>
      </c>
      <c r="G18" s="241" t="s">
        <v>162</v>
      </c>
      <c r="H18" s="240" t="s">
        <v>163</v>
      </c>
      <c r="I18" s="183" t="s">
        <v>235</v>
      </c>
      <c r="J18" s="176">
        <v>0.66</v>
      </c>
      <c r="K18" s="175"/>
      <c r="L18" s="177"/>
      <c r="M18" s="383" t="s">
        <v>1096</v>
      </c>
      <c r="N18" s="378" t="s">
        <v>1220</v>
      </c>
      <c r="O18" s="384">
        <v>1</v>
      </c>
      <c r="P18" s="354" t="s">
        <v>1216</v>
      </c>
      <c r="Q18" s="167" t="str">
        <f t="shared" si="0"/>
        <v>CUMPLIMIENTO</v>
      </c>
      <c r="R18" s="147"/>
    </row>
    <row r="19" spans="1:18" ht="29.25" customHeight="1" x14ac:dyDescent="0.2">
      <c r="A19" s="207" t="s">
        <v>164</v>
      </c>
      <c r="B19" s="184"/>
      <c r="C19" s="184"/>
      <c r="D19" s="184"/>
      <c r="E19" s="184"/>
      <c r="F19" s="184"/>
      <c r="G19" s="184"/>
      <c r="H19" s="184"/>
      <c r="I19" s="184"/>
      <c r="J19" s="184"/>
      <c r="K19" s="184"/>
      <c r="L19" s="185"/>
      <c r="M19" s="215"/>
      <c r="N19" s="215"/>
      <c r="O19" s="216"/>
      <c r="P19" s="215"/>
      <c r="Q19" s="215"/>
      <c r="R19" s="147"/>
    </row>
    <row r="20" spans="1:18" s="11" customFormat="1" ht="101.25" customHeight="1" x14ac:dyDescent="0.2">
      <c r="A20" s="238">
        <v>1</v>
      </c>
      <c r="B20" s="152" t="s">
        <v>906</v>
      </c>
      <c r="C20" s="152" t="s">
        <v>907</v>
      </c>
      <c r="D20" s="239">
        <v>43132</v>
      </c>
      <c r="E20" s="239">
        <v>43465</v>
      </c>
      <c r="F20" s="152" t="s">
        <v>908</v>
      </c>
      <c r="G20" s="152" t="s">
        <v>909</v>
      </c>
      <c r="H20" s="152" t="s">
        <v>910</v>
      </c>
      <c r="I20" s="186" t="s">
        <v>911</v>
      </c>
      <c r="J20" s="187">
        <v>0.8</v>
      </c>
      <c r="K20" s="186"/>
      <c r="L20" s="186"/>
      <c r="M20" s="354" t="s">
        <v>1221</v>
      </c>
      <c r="N20" s="376" t="s">
        <v>950</v>
      </c>
      <c r="O20" s="377">
        <v>1</v>
      </c>
      <c r="P20" s="354" t="s">
        <v>1216</v>
      </c>
      <c r="Q20" s="167" t="str">
        <f t="shared" si="0"/>
        <v>CUMPLIMIENTO</v>
      </c>
      <c r="R20" s="150"/>
    </row>
    <row r="21" spans="1:18" ht="101.25" customHeight="1" x14ac:dyDescent="0.2">
      <c r="A21" s="234">
        <v>2</v>
      </c>
      <c r="B21" s="240" t="s">
        <v>165</v>
      </c>
      <c r="C21" s="240" t="s">
        <v>39</v>
      </c>
      <c r="D21" s="157">
        <v>43101</v>
      </c>
      <c r="E21" s="157">
        <v>43465</v>
      </c>
      <c r="F21" s="240" t="s">
        <v>166</v>
      </c>
      <c r="G21" s="241" t="s">
        <v>167</v>
      </c>
      <c r="H21" s="240" t="s">
        <v>168</v>
      </c>
      <c r="I21" s="203" t="s">
        <v>236</v>
      </c>
      <c r="J21" s="188">
        <v>0.66</v>
      </c>
      <c r="K21" s="203"/>
      <c r="L21" s="203"/>
      <c r="M21" s="378" t="s">
        <v>1097</v>
      </c>
      <c r="N21" s="385" t="s">
        <v>1098</v>
      </c>
      <c r="O21" s="379">
        <v>1</v>
      </c>
      <c r="P21" s="354" t="s">
        <v>1216</v>
      </c>
      <c r="Q21" s="214" t="str">
        <f t="shared" si="0"/>
        <v>CUMPLIMIENTO</v>
      </c>
      <c r="R21" s="147"/>
    </row>
    <row r="22" spans="1:18" s="11" customFormat="1" ht="101.25" customHeight="1" x14ac:dyDescent="0.2">
      <c r="A22" s="232">
        <v>3</v>
      </c>
      <c r="B22" s="137" t="s">
        <v>395</v>
      </c>
      <c r="C22" s="137" t="s">
        <v>396</v>
      </c>
      <c r="D22" s="236">
        <v>43132</v>
      </c>
      <c r="E22" s="236">
        <v>43465</v>
      </c>
      <c r="F22" s="137" t="s">
        <v>397</v>
      </c>
      <c r="G22" s="241" t="s">
        <v>398</v>
      </c>
      <c r="H22" s="137" t="s">
        <v>399</v>
      </c>
      <c r="I22" s="151" t="s">
        <v>400</v>
      </c>
      <c r="J22" s="188">
        <v>1</v>
      </c>
      <c r="K22" s="203"/>
      <c r="L22" s="189"/>
      <c r="M22" s="354" t="s">
        <v>1222</v>
      </c>
      <c r="N22" s="376" t="s">
        <v>950</v>
      </c>
      <c r="O22" s="377">
        <v>1</v>
      </c>
      <c r="P22" s="354" t="s">
        <v>1216</v>
      </c>
      <c r="Q22" s="167" t="str">
        <f t="shared" si="0"/>
        <v>CUMPLIMIENTO</v>
      </c>
      <c r="R22" s="150"/>
    </row>
    <row r="23" spans="1:18" s="11" customFormat="1" ht="101.25" customHeight="1" x14ac:dyDescent="0.2">
      <c r="A23" s="232">
        <v>4</v>
      </c>
      <c r="B23" s="155" t="s">
        <v>461</v>
      </c>
      <c r="C23" s="152" t="s">
        <v>40</v>
      </c>
      <c r="D23" s="157">
        <v>43132</v>
      </c>
      <c r="E23" s="157">
        <v>43465</v>
      </c>
      <c r="F23" s="155" t="s">
        <v>462</v>
      </c>
      <c r="G23" s="155" t="s">
        <v>463</v>
      </c>
      <c r="H23" s="155" t="s">
        <v>464</v>
      </c>
      <c r="I23" s="151" t="s">
        <v>912</v>
      </c>
      <c r="J23" s="190">
        <v>0.7</v>
      </c>
      <c r="K23" s="204"/>
      <c r="L23" s="189"/>
      <c r="M23" s="381" t="s">
        <v>1223</v>
      </c>
      <c r="N23" s="382" t="s">
        <v>1008</v>
      </c>
      <c r="O23" s="386">
        <v>1</v>
      </c>
      <c r="P23" s="382" t="s">
        <v>1007</v>
      </c>
      <c r="Q23" s="167" t="str">
        <f t="shared" si="0"/>
        <v>CUMPLIMIENTO</v>
      </c>
      <c r="R23" s="150"/>
    </row>
    <row r="24" spans="1:18" s="11" customFormat="1" ht="101.25" customHeight="1" x14ac:dyDescent="0.2">
      <c r="A24" s="232">
        <v>5</v>
      </c>
      <c r="B24" s="137" t="s">
        <v>465</v>
      </c>
      <c r="C24" s="152" t="s">
        <v>40</v>
      </c>
      <c r="D24" s="157">
        <v>43132</v>
      </c>
      <c r="E24" s="157">
        <v>43465</v>
      </c>
      <c r="F24" s="155" t="s">
        <v>466</v>
      </c>
      <c r="G24" s="155" t="s">
        <v>384</v>
      </c>
      <c r="H24" s="155" t="s">
        <v>467</v>
      </c>
      <c r="I24" s="151" t="s">
        <v>468</v>
      </c>
      <c r="J24" s="190">
        <v>0.7</v>
      </c>
      <c r="K24" s="204"/>
      <c r="L24" s="189"/>
      <c r="M24" s="381" t="s">
        <v>1224</v>
      </c>
      <c r="N24" s="382" t="s">
        <v>1125</v>
      </c>
      <c r="O24" s="387" t="s">
        <v>117</v>
      </c>
      <c r="P24" s="382" t="s">
        <v>1125</v>
      </c>
      <c r="Q24" s="390" t="str">
        <f t="shared" si="0"/>
        <v>N/A</v>
      </c>
      <c r="R24" s="150"/>
    </row>
    <row r="25" spans="1:18" s="11" customFormat="1" ht="101.25" customHeight="1" x14ac:dyDescent="0.2">
      <c r="A25" s="232">
        <v>6</v>
      </c>
      <c r="B25" s="137" t="s">
        <v>469</v>
      </c>
      <c r="C25" s="152" t="s">
        <v>40</v>
      </c>
      <c r="D25" s="157">
        <v>43132</v>
      </c>
      <c r="E25" s="157">
        <v>43465</v>
      </c>
      <c r="F25" s="155" t="s">
        <v>470</v>
      </c>
      <c r="G25" s="155" t="s">
        <v>471</v>
      </c>
      <c r="H25" s="155" t="s">
        <v>472</v>
      </c>
      <c r="I25" s="151" t="s">
        <v>473</v>
      </c>
      <c r="J25" s="190">
        <v>0.2</v>
      </c>
      <c r="K25" s="204"/>
      <c r="L25" s="189"/>
      <c r="M25" s="381" t="s">
        <v>1113</v>
      </c>
      <c r="N25" s="382" t="s">
        <v>1110</v>
      </c>
      <c r="O25" s="386">
        <v>1</v>
      </c>
      <c r="P25" s="382" t="s">
        <v>1111</v>
      </c>
      <c r="Q25" s="167" t="str">
        <f t="shared" si="0"/>
        <v>CUMPLIMIENTO</v>
      </c>
      <c r="R25" s="150"/>
    </row>
    <row r="26" spans="1:18" s="11" customFormat="1" ht="101.25" customHeight="1" x14ac:dyDescent="0.2">
      <c r="A26" s="232">
        <v>7</v>
      </c>
      <c r="B26" s="155" t="s">
        <v>474</v>
      </c>
      <c r="C26" s="152" t="s">
        <v>40</v>
      </c>
      <c r="D26" s="157">
        <v>43132</v>
      </c>
      <c r="E26" s="157">
        <v>43465</v>
      </c>
      <c r="F26" s="155" t="s">
        <v>475</v>
      </c>
      <c r="G26" s="155" t="s">
        <v>476</v>
      </c>
      <c r="H26" s="155" t="s">
        <v>464</v>
      </c>
      <c r="I26" s="151" t="s">
        <v>913</v>
      </c>
      <c r="J26" s="190">
        <v>0.5</v>
      </c>
      <c r="K26" s="204"/>
      <c r="L26" s="189"/>
      <c r="M26" s="381" t="s">
        <v>1009</v>
      </c>
      <c r="N26" s="382" t="s">
        <v>1010</v>
      </c>
      <c r="O26" s="388">
        <v>1</v>
      </c>
      <c r="P26" s="389" t="s">
        <v>1011</v>
      </c>
      <c r="Q26" s="167" t="str">
        <f t="shared" si="0"/>
        <v>CUMPLIMIENTO</v>
      </c>
      <c r="R26" s="150"/>
    </row>
    <row r="27" spans="1:18" s="11" customFormat="1" ht="101.25" customHeight="1" x14ac:dyDescent="0.2">
      <c r="A27" s="238">
        <v>8</v>
      </c>
      <c r="B27" s="152" t="s">
        <v>914</v>
      </c>
      <c r="C27" s="152" t="s">
        <v>915</v>
      </c>
      <c r="D27" s="239">
        <v>43132</v>
      </c>
      <c r="E27" s="239">
        <v>43465</v>
      </c>
      <c r="F27" s="152" t="s">
        <v>916</v>
      </c>
      <c r="G27" s="152" t="s">
        <v>917</v>
      </c>
      <c r="H27" s="152" t="s">
        <v>918</v>
      </c>
      <c r="I27" s="151" t="s">
        <v>919</v>
      </c>
      <c r="J27" s="191">
        <v>0.5</v>
      </c>
      <c r="K27" s="151"/>
      <c r="L27" s="192"/>
      <c r="M27" s="354" t="s">
        <v>919</v>
      </c>
      <c r="N27" s="354" t="s">
        <v>951</v>
      </c>
      <c r="O27" s="377">
        <v>1</v>
      </c>
      <c r="P27" s="354" t="s">
        <v>1216</v>
      </c>
      <c r="Q27" s="167" t="str">
        <f t="shared" si="0"/>
        <v>CUMPLIMIENTO</v>
      </c>
      <c r="R27" s="150"/>
    </row>
    <row r="28" spans="1:18" s="11" customFormat="1" ht="101.25" customHeight="1" x14ac:dyDescent="0.2">
      <c r="A28" s="238">
        <v>9</v>
      </c>
      <c r="B28" s="152" t="s">
        <v>920</v>
      </c>
      <c r="C28" s="152" t="s">
        <v>921</v>
      </c>
      <c r="D28" s="242">
        <v>43132</v>
      </c>
      <c r="E28" s="242">
        <v>43465</v>
      </c>
      <c r="F28" s="152" t="s">
        <v>922</v>
      </c>
      <c r="G28" s="152" t="s">
        <v>923</v>
      </c>
      <c r="H28" s="152" t="s">
        <v>168</v>
      </c>
      <c r="I28" s="151" t="s">
        <v>911</v>
      </c>
      <c r="J28" s="191">
        <v>0.8</v>
      </c>
      <c r="K28" s="192"/>
      <c r="L28" s="192"/>
      <c r="M28" s="354" t="s">
        <v>1221</v>
      </c>
      <c r="N28" s="376" t="s">
        <v>950</v>
      </c>
      <c r="O28" s="377">
        <v>1</v>
      </c>
      <c r="P28" s="354" t="s">
        <v>1216</v>
      </c>
      <c r="Q28" s="167" t="str">
        <f t="shared" si="0"/>
        <v>CUMPLIMIENTO</v>
      </c>
      <c r="R28" s="150"/>
    </row>
    <row r="29" spans="1:18" ht="16.5" customHeight="1" x14ac:dyDescent="0.2">
      <c r="A29" s="208" t="s">
        <v>169</v>
      </c>
      <c r="B29" s="193"/>
      <c r="C29" s="193"/>
      <c r="D29" s="193"/>
      <c r="E29" s="193"/>
      <c r="F29" s="193"/>
      <c r="G29" s="193"/>
      <c r="H29" s="193"/>
      <c r="I29" s="193"/>
      <c r="J29" s="193"/>
      <c r="K29" s="193"/>
      <c r="L29" s="194"/>
      <c r="M29" s="217"/>
      <c r="N29" s="217"/>
      <c r="O29" s="218"/>
      <c r="P29" s="217"/>
      <c r="Q29" s="217"/>
      <c r="R29" s="147"/>
    </row>
    <row r="30" spans="1:18" ht="101.25" customHeight="1" x14ac:dyDescent="0.2">
      <c r="A30" s="234">
        <v>1</v>
      </c>
      <c r="B30" s="235" t="s">
        <v>170</v>
      </c>
      <c r="C30" s="235" t="s">
        <v>171</v>
      </c>
      <c r="D30" s="236">
        <v>43132</v>
      </c>
      <c r="E30" s="236">
        <v>43465</v>
      </c>
      <c r="F30" s="235" t="s">
        <v>172</v>
      </c>
      <c r="G30" s="235" t="s">
        <v>173</v>
      </c>
      <c r="H30" s="153" t="s">
        <v>174</v>
      </c>
      <c r="I30" s="195" t="s">
        <v>924</v>
      </c>
      <c r="J30" s="196">
        <v>0.66</v>
      </c>
      <c r="K30" s="195"/>
      <c r="L30" s="195"/>
      <c r="M30" s="378" t="s">
        <v>1225</v>
      </c>
      <c r="N30" s="391" t="s">
        <v>1100</v>
      </c>
      <c r="O30" s="379">
        <v>1</v>
      </c>
      <c r="P30" s="354" t="s">
        <v>1216</v>
      </c>
      <c r="Q30" s="167" t="str">
        <f t="shared" si="0"/>
        <v>CUMPLIMIENTO</v>
      </c>
      <c r="R30" s="296"/>
    </row>
    <row r="31" spans="1:18" ht="101.25" customHeight="1" x14ac:dyDescent="0.2">
      <c r="A31" s="234">
        <v>2</v>
      </c>
      <c r="B31" s="237" t="s">
        <v>175</v>
      </c>
      <c r="C31" s="235" t="s">
        <v>176</v>
      </c>
      <c r="D31" s="236">
        <v>43132</v>
      </c>
      <c r="E31" s="236">
        <v>43465</v>
      </c>
      <c r="F31" s="237" t="s">
        <v>177</v>
      </c>
      <c r="G31" s="237" t="s">
        <v>178</v>
      </c>
      <c r="H31" s="237" t="s">
        <v>179</v>
      </c>
      <c r="I31" s="195" t="s">
        <v>925</v>
      </c>
      <c r="J31" s="197">
        <v>0.66</v>
      </c>
      <c r="K31" s="195"/>
      <c r="L31" s="195"/>
      <c r="M31" s="392" t="s">
        <v>941</v>
      </c>
      <c r="N31" s="392" t="s">
        <v>942</v>
      </c>
      <c r="O31" s="393">
        <v>1</v>
      </c>
      <c r="P31" s="392" t="s">
        <v>1216</v>
      </c>
      <c r="Q31" s="167" t="str">
        <f t="shared" si="0"/>
        <v>CUMPLIMIENTO</v>
      </c>
      <c r="R31" s="147"/>
    </row>
    <row r="32" spans="1:18" s="26" customFormat="1" ht="101.25" customHeight="1" x14ac:dyDescent="0.2">
      <c r="A32" s="232">
        <v>3</v>
      </c>
      <c r="B32" s="137" t="s">
        <v>926</v>
      </c>
      <c r="C32" s="137" t="s">
        <v>927</v>
      </c>
      <c r="D32" s="236">
        <v>43132</v>
      </c>
      <c r="E32" s="236">
        <v>43465</v>
      </c>
      <c r="F32" s="137" t="s">
        <v>928</v>
      </c>
      <c r="G32" s="137" t="s">
        <v>384</v>
      </c>
      <c r="H32" s="137" t="s">
        <v>929</v>
      </c>
      <c r="I32" s="195" t="s">
        <v>930</v>
      </c>
      <c r="J32" s="197">
        <v>0.66</v>
      </c>
      <c r="K32" s="195"/>
      <c r="L32" s="195"/>
      <c r="M32" s="351" t="s">
        <v>943</v>
      </c>
      <c r="N32" s="351" t="s">
        <v>944</v>
      </c>
      <c r="O32" s="394">
        <f>11/12</f>
        <v>0.91666666666666663</v>
      </c>
      <c r="P32" s="351" t="s">
        <v>1218</v>
      </c>
      <c r="Q32" s="167" t="str">
        <f t="shared" si="0"/>
        <v>CUMPLIMIENTO PARCIAL</v>
      </c>
      <c r="R32" s="148"/>
    </row>
    <row r="33" spans="1:18" ht="19.5" customHeight="1" x14ac:dyDescent="0.2">
      <c r="A33" s="209" t="s">
        <v>931</v>
      </c>
      <c r="B33" s="198"/>
      <c r="C33" s="198"/>
      <c r="D33" s="198"/>
      <c r="E33" s="198"/>
      <c r="F33" s="198"/>
      <c r="G33" s="198"/>
      <c r="H33" s="198"/>
      <c r="I33" s="198"/>
      <c r="J33" s="198"/>
      <c r="K33" s="198"/>
      <c r="L33" s="199"/>
      <c r="M33" s="219"/>
      <c r="N33" s="219"/>
      <c r="O33" s="220"/>
      <c r="P33" s="219"/>
      <c r="Q33" s="219"/>
      <c r="R33" s="147"/>
    </row>
    <row r="34" spans="1:18" ht="101.25" customHeight="1" x14ac:dyDescent="0.2">
      <c r="A34" s="232">
        <v>1</v>
      </c>
      <c r="B34" s="152" t="s">
        <v>932</v>
      </c>
      <c r="C34" s="155" t="s">
        <v>933</v>
      </c>
      <c r="D34" s="157">
        <v>43132</v>
      </c>
      <c r="E34" s="157">
        <v>43465</v>
      </c>
      <c r="F34" s="152" t="s">
        <v>177</v>
      </c>
      <c r="G34" s="152" t="s">
        <v>178</v>
      </c>
      <c r="H34" s="152" t="s">
        <v>934</v>
      </c>
      <c r="I34" s="200" t="s">
        <v>935</v>
      </c>
      <c r="J34" s="201">
        <v>0.66</v>
      </c>
      <c r="K34" s="200"/>
      <c r="L34" s="200"/>
      <c r="M34" s="378" t="s">
        <v>941</v>
      </c>
      <c r="N34" s="378" t="s">
        <v>942</v>
      </c>
      <c r="O34" s="379">
        <v>1</v>
      </c>
      <c r="P34" s="378" t="s">
        <v>1216</v>
      </c>
      <c r="Q34" s="214" t="str">
        <f t="shared" si="0"/>
        <v>CUMPLIMIENTO</v>
      </c>
      <c r="R34" s="296"/>
    </row>
    <row r="35" spans="1:18" ht="101.25" customHeight="1" x14ac:dyDescent="0.2">
      <c r="A35" s="232">
        <v>2</v>
      </c>
      <c r="B35" s="152" t="s">
        <v>926</v>
      </c>
      <c r="C35" s="233" t="s">
        <v>958</v>
      </c>
      <c r="D35" s="157">
        <v>43132</v>
      </c>
      <c r="E35" s="157">
        <v>43465</v>
      </c>
      <c r="F35" s="152" t="s">
        <v>936</v>
      </c>
      <c r="G35" s="152" t="s">
        <v>937</v>
      </c>
      <c r="H35" s="152" t="s">
        <v>934</v>
      </c>
      <c r="I35" s="200" t="s">
        <v>938</v>
      </c>
      <c r="J35" s="202">
        <v>0.66</v>
      </c>
      <c r="K35" s="200"/>
      <c r="L35" s="200"/>
      <c r="M35" s="395" t="s">
        <v>943</v>
      </c>
      <c r="N35" s="395" t="s">
        <v>944</v>
      </c>
      <c r="O35" s="396">
        <f>11/12</f>
        <v>0.91666666666666663</v>
      </c>
      <c r="P35" s="395" t="s">
        <v>1218</v>
      </c>
      <c r="Q35" s="167" t="str">
        <f t="shared" si="0"/>
        <v>CUMPLIMIENTO PARCIAL</v>
      </c>
      <c r="R35" s="147"/>
    </row>
    <row r="36" spans="1:18" x14ac:dyDescent="0.2">
      <c r="C36" s="298"/>
      <c r="K36" s="114"/>
    </row>
  </sheetData>
  <autoFilter ref="A4:Q35"/>
  <mergeCells count="2">
    <mergeCell ref="M1:Q3"/>
    <mergeCell ref="A1:L3"/>
  </mergeCells>
  <hyperlinks>
    <hyperlink ref="G7" r:id="rId1" display="http://www.cajaviviendapopular.gov.co/?q=content/transparencia"/>
    <hyperlink ref="G8" r:id="rId2" display="http://www.cajaviviendapopular.gov.co/?q=content/transparencia"/>
    <hyperlink ref="G21" r:id="rId3" display="http://www.cajaviviendapopular.gov.co/?q=content/transparencia_x000a__x000a_10.4 Esquema de públicación de información"/>
    <hyperlink ref="G12" r:id="rId4" display="http://www.cajaviviendapopular.gov.co/?q=content/transparencia"/>
    <hyperlink ref="N12" r:id="rId5"/>
    <hyperlink ref="N10" r:id="rId6"/>
    <hyperlink ref="N20" r:id="rId7" display="https://www.cajaviviendapopular.gov.co/?q=transparencia-0"/>
    <hyperlink ref="N21" r:id="rId8"/>
    <hyperlink ref="N22" r:id="rId9" display="https://www.cajaviviendapopular.gov.co/?q=transparencia-0"/>
    <hyperlink ref="N28" r:id="rId10" display="https://www.cajaviviendapopular.gov.co/?q=transparencia-0"/>
    <hyperlink ref="N30" r:id="rId11"/>
  </hyperlinks>
  <pageMargins left="0.7" right="0.7" top="0.75" bottom="0.75" header="0.3" footer="0.3"/>
  <pageSetup scale="29" orientation="portrait" r:id="rId12"/>
  <extLst>
    <ext xmlns:x14="http://schemas.microsoft.com/office/spreadsheetml/2009/9/main" uri="{78C0D931-6437-407d-A8EE-F0AAD7539E65}">
      <x14:conditionalFormattings>
        <x14:conditionalFormatting xmlns:xm="http://schemas.microsoft.com/office/excel/2006/main">
          <x14:cfRule type="cellIs" priority="17" operator="equal" id="{BDC51BAD-A0C4-4276-8B9C-A034F4CCDEAF}">
            <xm:f>LISTAS!$B$8</xm:f>
            <x14:dxf>
              <fill>
                <patternFill>
                  <bgColor rgb="FF00B0F0"/>
                </patternFill>
              </fill>
            </x14:dxf>
          </x14:cfRule>
          <xm:sqref>Q6:Q12</xm:sqref>
        </x14:conditionalFormatting>
        <x14:conditionalFormatting xmlns:xm="http://schemas.microsoft.com/office/excel/2006/main">
          <x14:cfRule type="cellIs" priority="18" operator="equal" id="{011F2DC3-1BE9-44CA-BD2D-CC2B629B500E}">
            <xm:f>LISTAS!$B$7</xm:f>
            <x14:dxf>
              <fill>
                <patternFill>
                  <bgColor rgb="FF92D050"/>
                </patternFill>
              </fill>
            </x14:dxf>
          </x14:cfRule>
          <x14:cfRule type="cellIs" priority="19" operator="equal" id="{52545208-3C9B-485F-B00F-D7F04476D2FD}">
            <xm:f>LISTAS!$B$6</xm:f>
            <x14:dxf>
              <fill>
                <patternFill>
                  <bgColor rgb="FFFFFF00"/>
                </patternFill>
              </fill>
            </x14:dxf>
          </x14:cfRule>
          <x14:cfRule type="containsText" priority="20" operator="containsText" id="{49965A25-5E01-4DE2-B605-E09621A35D8D}">
            <xm:f>NOT(ISERROR(SEARCH(LISTAS!$B$4,Q6)))</xm:f>
            <xm:f>LISTAS!$B$4</xm:f>
            <x14:dxf>
              <fill>
                <patternFill>
                  <bgColor rgb="FFFF0000"/>
                </patternFill>
              </fill>
            </x14:dxf>
          </x14:cfRule>
          <xm:sqref>Q6:Q12</xm:sqref>
        </x14:conditionalFormatting>
        <x14:conditionalFormatting xmlns:xm="http://schemas.microsoft.com/office/excel/2006/main">
          <x14:cfRule type="cellIs" priority="13" operator="equal" id="{8DF3E7B5-4290-48A5-A634-2AF188702171}">
            <xm:f>LISTAS!$B$8</xm:f>
            <x14:dxf>
              <fill>
                <patternFill>
                  <bgColor rgb="FF00B0F0"/>
                </patternFill>
              </fill>
            </x14:dxf>
          </x14:cfRule>
          <xm:sqref>Q14:Q18</xm:sqref>
        </x14:conditionalFormatting>
        <x14:conditionalFormatting xmlns:xm="http://schemas.microsoft.com/office/excel/2006/main">
          <x14:cfRule type="cellIs" priority="14" operator="equal" id="{5D462ECC-41A4-4FDF-B1AE-BC86953AC32F}">
            <xm:f>LISTAS!$B$7</xm:f>
            <x14:dxf>
              <fill>
                <patternFill>
                  <bgColor rgb="FF92D050"/>
                </patternFill>
              </fill>
            </x14:dxf>
          </x14:cfRule>
          <x14:cfRule type="cellIs" priority="15" operator="equal" id="{068F5C8E-028B-45F2-85B0-37C97E00D238}">
            <xm:f>LISTAS!$B$6</xm:f>
            <x14:dxf>
              <fill>
                <patternFill>
                  <bgColor rgb="FFFFFF00"/>
                </patternFill>
              </fill>
            </x14:dxf>
          </x14:cfRule>
          <x14:cfRule type="containsText" priority="16" operator="containsText" id="{26E04DA3-7C17-4F38-8818-B669555759D6}">
            <xm:f>NOT(ISERROR(SEARCH(LISTAS!$B$4,Q14)))</xm:f>
            <xm:f>LISTAS!$B$4</xm:f>
            <x14:dxf>
              <fill>
                <patternFill>
                  <bgColor rgb="FFFF0000"/>
                </patternFill>
              </fill>
            </x14:dxf>
          </x14:cfRule>
          <xm:sqref>Q14:Q18</xm:sqref>
        </x14:conditionalFormatting>
        <x14:conditionalFormatting xmlns:xm="http://schemas.microsoft.com/office/excel/2006/main">
          <x14:cfRule type="cellIs" priority="9" operator="equal" id="{F7371379-D9DA-4278-885F-D9665A72DF83}">
            <xm:f>LISTAS!$B$8</xm:f>
            <x14:dxf>
              <fill>
                <patternFill>
                  <bgColor rgb="FF00B0F0"/>
                </patternFill>
              </fill>
            </x14:dxf>
          </x14:cfRule>
          <xm:sqref>Q20:Q28</xm:sqref>
        </x14:conditionalFormatting>
        <x14:conditionalFormatting xmlns:xm="http://schemas.microsoft.com/office/excel/2006/main">
          <x14:cfRule type="cellIs" priority="10" operator="equal" id="{EAF9A88C-4DFA-49AC-9009-80DB28580F89}">
            <xm:f>LISTAS!$B$7</xm:f>
            <x14:dxf>
              <fill>
                <patternFill>
                  <bgColor rgb="FF92D050"/>
                </patternFill>
              </fill>
            </x14:dxf>
          </x14:cfRule>
          <x14:cfRule type="cellIs" priority="11" operator="equal" id="{442495DD-EFBB-4C44-815E-75971E40566C}">
            <xm:f>LISTAS!$B$6</xm:f>
            <x14:dxf>
              <fill>
                <patternFill>
                  <bgColor rgb="FFFFFF00"/>
                </patternFill>
              </fill>
            </x14:dxf>
          </x14:cfRule>
          <x14:cfRule type="containsText" priority="12" operator="containsText" id="{E9BFEF8E-654A-4C5F-A10C-DBFA1338BB50}">
            <xm:f>NOT(ISERROR(SEARCH(LISTAS!$B$4,Q20)))</xm:f>
            <xm:f>LISTAS!$B$4</xm:f>
            <x14:dxf>
              <fill>
                <patternFill>
                  <bgColor rgb="FFFF0000"/>
                </patternFill>
              </fill>
            </x14:dxf>
          </x14:cfRule>
          <xm:sqref>Q20:Q28</xm:sqref>
        </x14:conditionalFormatting>
        <x14:conditionalFormatting xmlns:xm="http://schemas.microsoft.com/office/excel/2006/main">
          <x14:cfRule type="cellIs" priority="5" operator="equal" id="{4BA6CA82-F312-4D84-BC91-7DB84F8E3095}">
            <xm:f>LISTAS!$B$8</xm:f>
            <x14:dxf>
              <fill>
                <patternFill>
                  <bgColor rgb="FF00B0F0"/>
                </patternFill>
              </fill>
            </x14:dxf>
          </x14:cfRule>
          <xm:sqref>Q30:Q32</xm:sqref>
        </x14:conditionalFormatting>
        <x14:conditionalFormatting xmlns:xm="http://schemas.microsoft.com/office/excel/2006/main">
          <x14:cfRule type="cellIs" priority="6" operator="equal" id="{3F8A9CAF-6C3B-48C0-AA08-B27B3AC3AFFF}">
            <xm:f>LISTAS!$B$7</xm:f>
            <x14:dxf>
              <fill>
                <patternFill>
                  <bgColor rgb="FF92D050"/>
                </patternFill>
              </fill>
            </x14:dxf>
          </x14:cfRule>
          <x14:cfRule type="cellIs" priority="7" operator="equal" id="{027F7160-E419-4FDF-8B52-D8E0864D3829}">
            <xm:f>LISTAS!$B$6</xm:f>
            <x14:dxf>
              <fill>
                <patternFill>
                  <bgColor rgb="FFFFFF00"/>
                </patternFill>
              </fill>
            </x14:dxf>
          </x14:cfRule>
          <x14:cfRule type="containsText" priority="8" operator="containsText" id="{0BCAE214-1896-4A6D-9D8E-171CD763172B}">
            <xm:f>NOT(ISERROR(SEARCH(LISTAS!$B$4,Q30)))</xm:f>
            <xm:f>LISTAS!$B$4</xm:f>
            <x14:dxf>
              <fill>
                <patternFill>
                  <bgColor rgb="FFFF0000"/>
                </patternFill>
              </fill>
            </x14:dxf>
          </x14:cfRule>
          <xm:sqref>Q30:Q32</xm:sqref>
        </x14:conditionalFormatting>
        <x14:conditionalFormatting xmlns:xm="http://schemas.microsoft.com/office/excel/2006/main">
          <x14:cfRule type="cellIs" priority="1" operator="equal" id="{1DE2AA5D-78F3-4709-8FEE-B94B89976E6E}">
            <xm:f>LISTAS!$B$8</xm:f>
            <x14:dxf>
              <fill>
                <patternFill>
                  <bgColor rgb="FF00B0F0"/>
                </patternFill>
              </fill>
            </x14:dxf>
          </x14:cfRule>
          <xm:sqref>Q34:Q35</xm:sqref>
        </x14:conditionalFormatting>
        <x14:conditionalFormatting xmlns:xm="http://schemas.microsoft.com/office/excel/2006/main">
          <x14:cfRule type="cellIs" priority="2" operator="equal" id="{1EDC5A3E-2134-47FA-8666-DAEE4CC9EECF}">
            <xm:f>LISTAS!$B$7</xm:f>
            <x14:dxf>
              <fill>
                <patternFill>
                  <bgColor rgb="FF92D050"/>
                </patternFill>
              </fill>
            </x14:dxf>
          </x14:cfRule>
          <x14:cfRule type="cellIs" priority="3" operator="equal" id="{C28365DA-D903-4F6D-9452-FB8036D647D2}">
            <xm:f>LISTAS!$B$6</xm:f>
            <x14:dxf>
              <fill>
                <patternFill>
                  <bgColor rgb="FFFFFF00"/>
                </patternFill>
              </fill>
            </x14:dxf>
          </x14:cfRule>
          <x14:cfRule type="containsText" priority="4" operator="containsText" id="{89DC22C5-3E3C-4AA2-A0FB-535179E11F55}">
            <xm:f>NOT(ISERROR(SEARCH(LISTAS!$B$4,Q34)))</xm:f>
            <xm:f>LISTAS!$B$4</xm:f>
            <x14:dxf>
              <fill>
                <patternFill>
                  <bgColor rgb="FFFF0000"/>
                </patternFill>
              </fill>
            </x14:dxf>
          </x14:cfRule>
          <xm:sqref>Q34:Q35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LISTAS</vt:lpstr>
      <vt:lpstr>Resultados PAAC</vt:lpstr>
      <vt:lpstr>Resultados riesgos</vt:lpstr>
      <vt:lpstr>Resultados Comp . pro</vt:lpstr>
      <vt:lpstr>1. MAPA DE RIESGOS </vt:lpstr>
      <vt:lpstr>2. ANTITRAMITES</vt:lpstr>
      <vt:lpstr>3. RENDICION DE CUENTAS</vt:lpstr>
      <vt:lpstr>4. ATENCION AL CIUDADANO</vt:lpstr>
      <vt:lpstr>5. TRANSPARENCIA</vt:lpstr>
      <vt:lpstr>6. INICIATIVAS-A</vt:lpstr>
      <vt:lpstr>7. CODIGO DE INTEGRIDAD-A</vt:lpstr>
      <vt:lpstr>'Resultados PAAC'!_Hlk514259072</vt:lpstr>
      <vt:lpstr>'1. MAPA DE RIESGOS '!Títulos_a_imprimir</vt:lpstr>
      <vt:lpstr>'3. RENDICION DE CUENTAS'!Títulos_a_imprimir</vt:lpstr>
      <vt:lpstr>'4. ATENCION AL CIUDADANO'!Títulos_a_imprimir</vt:lpstr>
      <vt:lpstr>'6. INICIATIVAS-A'!Títulos_a_imprimir</vt:lpstr>
      <vt:lpstr>'7. CODIGO DE INTEGRIDAD-A'!Títulos_a_imprimir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Alejandro Marín Cañón</cp:lastModifiedBy>
  <cp:lastPrinted>2018-09-15T01:39:31Z</cp:lastPrinted>
  <dcterms:created xsi:type="dcterms:W3CDTF">2018-06-21T23:07:15Z</dcterms:created>
  <dcterms:modified xsi:type="dcterms:W3CDTF">2019-01-16T13:49:22Z</dcterms:modified>
</cp:coreProperties>
</file>