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430"/>
  </bookViews>
  <sheets>
    <sheet name="POAI CVP OCT 31 2024" sheetId="1" r:id="rId1"/>
    <sheet name="TD METAS" sheetId="2" state="hidden" r:id="rId2"/>
    <sheet name="POS-PRE" sheetId="5" state="hidden" r:id="rId3"/>
    <sheet name="Listas" sheetId="4"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Listas!$A$1:$L$1</definedName>
    <definedName name="_xlnm._FilterDatabase" localSheetId="0" hidden="1">'POAI CVP OCT 31 2024'!$A$7:$AR$7</definedName>
    <definedName name="_xlnm._FilterDatabase" localSheetId="2" hidden="1">'POS-PRE'!$H$3:$T$458</definedName>
    <definedName name="_Hlk86138702" localSheetId="0">'POAI CVP OCT 31 2024'!#REF!</definedName>
    <definedName name="año">'[1]TABLA '!$K$2:$K$6</definedName>
    <definedName name="bcdp" localSheetId="0">[2]Hoja1!#REF!</definedName>
    <definedName name="bcdp">[2]Hoja1!#REF!</definedName>
    <definedName name="BCRP" localSheetId="0">[2]Hoja1!#REF!</definedName>
    <definedName name="BCRP">[2]Hoja1!#REF!</definedName>
    <definedName name="campo">[3]listas!$C$7:$C$19</definedName>
    <definedName name="CARGOS">'[4]TABLA '!$E$2:$E$17</definedName>
    <definedName name="cargos_de">'[1]FORMATO CRP'!$AC$135:$AC$148</definedName>
    <definedName name="cargos_para">'[1]FORMATO CRP'!$AC$154:$AC$155</definedName>
    <definedName name="CDP" localSheetId="3">#REF!</definedName>
    <definedName name="CDP" localSheetId="0">#REF!</definedName>
    <definedName name="CDP">#REF!</definedName>
    <definedName name="CODIGO">'[4]TABLA '!$D$2:$D$7</definedName>
    <definedName name="Cont">[5]Hoja1!$A$1:$B$62</definedName>
    <definedName name="CRP" localSheetId="3">#REF!</definedName>
    <definedName name="CRP" localSheetId="0">#REF!</definedName>
    <definedName name="CRP">#REF!</definedName>
    <definedName name="dia">'[1]TABLA '!$I$2:$I$32</definedName>
    <definedName name="E">[2]Hoja1!#REF!</definedName>
    <definedName name="financiera">'[4]TABLA '!$F$2:$F$3</definedName>
    <definedName name="NOMBRE_RUBRO">'[4]TABLA '!$A$2:$A$83</definedName>
    <definedName name="Sec_Prog_MGA">[6]MGA!$A$7990:$A$8085</definedName>
    <definedName name="TablaCDP" localSheetId="3">#REF!</definedName>
    <definedName name="TablaCDP" localSheetId="0">#REF!</definedName>
    <definedName name="TablaCDP">#REF!</definedName>
    <definedName name="TablaCRP" localSheetId="3">#REF!</definedName>
    <definedName name="TablaCRP" localSheetId="0">#REF!</definedName>
    <definedName name="TablaCRP">#REF!</definedName>
    <definedName name="tipo">[3]listas!$C$20:$C$22</definedName>
    <definedName name="W">[2]Hoja1!#REF!</definedName>
  </definedNames>
  <calcPr calcId="162913"/>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2" i="1" l="1"/>
  <c r="O615" i="1"/>
  <c r="O590" i="1"/>
  <c r="O589" i="1"/>
  <c r="O588" i="1"/>
  <c r="O517" i="1"/>
  <c r="O493" i="1"/>
  <c r="O492" i="1"/>
  <c r="O429" i="1"/>
  <c r="O417" i="1"/>
  <c r="O416" i="1"/>
  <c r="O415" i="1"/>
  <c r="O412" i="1"/>
  <c r="O411" i="1"/>
  <c r="O407" i="1"/>
  <c r="O406" i="1"/>
  <c r="O405" i="1"/>
  <c r="O403" i="1"/>
  <c r="O402" i="1"/>
  <c r="O400" i="1"/>
  <c r="O399" i="1"/>
  <c r="O393" i="1"/>
  <c r="O390" i="1"/>
  <c r="O388" i="1"/>
  <c r="O382" i="1"/>
  <c r="O381" i="1"/>
  <c r="O376" i="1"/>
  <c r="O359" i="1"/>
  <c r="O324" i="1"/>
  <c r="O319" i="1"/>
  <c r="O198" i="1"/>
  <c r="O183" i="1"/>
  <c r="O172" i="1"/>
  <c r="O169" i="1"/>
  <c r="O143" i="1"/>
  <c r="O121" i="1"/>
  <c r="O114" i="1"/>
  <c r="O112" i="1"/>
  <c r="O105" i="1"/>
  <c r="O84" i="1"/>
  <c r="O62" i="1"/>
  <c r="O61" i="1"/>
  <c r="O50" i="1"/>
  <c r="O5" i="5" l="1"/>
  <c r="P5" i="5"/>
  <c r="Q5" i="5"/>
  <c r="R5" i="5"/>
  <c r="S5" i="5"/>
  <c r="O6" i="5"/>
  <c r="P6" i="5"/>
  <c r="Q6" i="5"/>
  <c r="R6" i="5"/>
  <c r="S6" i="5"/>
  <c r="O7" i="5"/>
  <c r="P7" i="5"/>
  <c r="Q7" i="5"/>
  <c r="R7" i="5"/>
  <c r="S7" i="5"/>
  <c r="O8" i="5"/>
  <c r="P8" i="5"/>
  <c r="Q8" i="5"/>
  <c r="R8" i="5"/>
  <c r="S8" i="5"/>
  <c r="O9" i="5"/>
  <c r="P9" i="5"/>
  <c r="Q9" i="5"/>
  <c r="R9" i="5"/>
  <c r="S9" i="5"/>
  <c r="O10" i="5"/>
  <c r="P10" i="5"/>
  <c r="Q10" i="5"/>
  <c r="R10" i="5"/>
  <c r="S10" i="5"/>
  <c r="O11" i="5"/>
  <c r="P11" i="5"/>
  <c r="Q11" i="5"/>
  <c r="R11" i="5"/>
  <c r="S11" i="5"/>
  <c r="O12" i="5"/>
  <c r="P12" i="5"/>
  <c r="Q12" i="5"/>
  <c r="R12" i="5"/>
  <c r="S12" i="5"/>
  <c r="O13" i="5"/>
  <c r="P13" i="5"/>
  <c r="Q13" i="5"/>
  <c r="R13" i="5"/>
  <c r="S13" i="5"/>
  <c r="O14" i="5"/>
  <c r="P14" i="5"/>
  <c r="Q14" i="5"/>
  <c r="R14" i="5"/>
  <c r="S14" i="5"/>
  <c r="O15" i="5"/>
  <c r="P15" i="5"/>
  <c r="Q15" i="5"/>
  <c r="R15" i="5"/>
  <c r="S15" i="5"/>
  <c r="O16" i="5"/>
  <c r="P16" i="5"/>
  <c r="Q16" i="5"/>
  <c r="R16" i="5"/>
  <c r="S16" i="5"/>
  <c r="O17" i="5"/>
  <c r="P17" i="5"/>
  <c r="Q17" i="5"/>
  <c r="R17" i="5"/>
  <c r="S17" i="5"/>
  <c r="O18" i="5"/>
  <c r="P18" i="5"/>
  <c r="Q18" i="5"/>
  <c r="R18" i="5"/>
  <c r="S18" i="5"/>
  <c r="O19" i="5"/>
  <c r="P19" i="5"/>
  <c r="Q19" i="5"/>
  <c r="R19" i="5"/>
  <c r="S19" i="5"/>
  <c r="O20" i="5"/>
  <c r="P20" i="5"/>
  <c r="Q20" i="5"/>
  <c r="R20" i="5"/>
  <c r="S20" i="5"/>
  <c r="O21" i="5"/>
  <c r="P21" i="5"/>
  <c r="Q21" i="5"/>
  <c r="R21" i="5"/>
  <c r="S21" i="5"/>
  <c r="O22" i="5"/>
  <c r="P22" i="5"/>
  <c r="Q22" i="5"/>
  <c r="R22" i="5"/>
  <c r="S22" i="5"/>
  <c r="O23" i="5"/>
  <c r="P23" i="5"/>
  <c r="Q23" i="5"/>
  <c r="R23" i="5"/>
  <c r="S23" i="5"/>
  <c r="O24" i="5"/>
  <c r="P24" i="5"/>
  <c r="Q24" i="5"/>
  <c r="R24" i="5"/>
  <c r="S24" i="5"/>
  <c r="O25" i="5"/>
  <c r="P25" i="5"/>
  <c r="Q25" i="5"/>
  <c r="R25" i="5"/>
  <c r="S25" i="5"/>
  <c r="O26" i="5"/>
  <c r="P26" i="5"/>
  <c r="Q26" i="5"/>
  <c r="R26" i="5"/>
  <c r="S26" i="5"/>
  <c r="O27" i="5"/>
  <c r="P27" i="5"/>
  <c r="Q27" i="5"/>
  <c r="R27" i="5"/>
  <c r="S27" i="5"/>
  <c r="O28" i="5"/>
  <c r="P28" i="5"/>
  <c r="Q28" i="5"/>
  <c r="R28" i="5"/>
  <c r="S28" i="5"/>
  <c r="O29" i="5"/>
  <c r="P29" i="5"/>
  <c r="Q29" i="5"/>
  <c r="R29" i="5"/>
  <c r="S29" i="5"/>
  <c r="O30" i="5"/>
  <c r="P30" i="5"/>
  <c r="Q30" i="5"/>
  <c r="R30" i="5"/>
  <c r="S30" i="5"/>
  <c r="O31" i="5"/>
  <c r="P31" i="5"/>
  <c r="Q31" i="5"/>
  <c r="R31" i="5"/>
  <c r="S31" i="5"/>
  <c r="O32" i="5"/>
  <c r="P32" i="5"/>
  <c r="Q32" i="5"/>
  <c r="R32" i="5"/>
  <c r="S32" i="5"/>
  <c r="O33" i="5"/>
  <c r="P33" i="5"/>
  <c r="Q33" i="5"/>
  <c r="R33" i="5"/>
  <c r="S33" i="5"/>
  <c r="O34" i="5"/>
  <c r="P34" i="5"/>
  <c r="Q34" i="5"/>
  <c r="R34" i="5"/>
  <c r="S34" i="5"/>
  <c r="O35" i="5"/>
  <c r="P35" i="5"/>
  <c r="Q35" i="5"/>
  <c r="R35" i="5"/>
  <c r="S35" i="5"/>
  <c r="O36" i="5"/>
  <c r="P36" i="5"/>
  <c r="Q36" i="5"/>
  <c r="R36" i="5"/>
  <c r="S36" i="5"/>
  <c r="O37" i="5"/>
  <c r="P37" i="5"/>
  <c r="Q37" i="5"/>
  <c r="R37" i="5"/>
  <c r="S37" i="5"/>
  <c r="O38" i="5"/>
  <c r="P38" i="5"/>
  <c r="Q38" i="5"/>
  <c r="R38" i="5"/>
  <c r="S38" i="5"/>
  <c r="O39" i="5"/>
  <c r="P39" i="5"/>
  <c r="Q39" i="5"/>
  <c r="R39" i="5"/>
  <c r="S39" i="5"/>
  <c r="O40" i="5"/>
  <c r="P40" i="5"/>
  <c r="Q40" i="5"/>
  <c r="R40" i="5"/>
  <c r="S40" i="5"/>
  <c r="O41" i="5"/>
  <c r="P41" i="5"/>
  <c r="Q41" i="5"/>
  <c r="R41" i="5"/>
  <c r="S41" i="5"/>
  <c r="O42" i="5"/>
  <c r="P42" i="5"/>
  <c r="Q42" i="5"/>
  <c r="R42" i="5"/>
  <c r="S42" i="5"/>
  <c r="O43" i="5"/>
  <c r="P43" i="5"/>
  <c r="Q43" i="5"/>
  <c r="R43" i="5"/>
  <c r="S43" i="5"/>
  <c r="O44" i="5"/>
  <c r="P44" i="5"/>
  <c r="Q44" i="5"/>
  <c r="R44" i="5"/>
  <c r="S44" i="5"/>
  <c r="O45" i="5"/>
  <c r="P45" i="5"/>
  <c r="Q45" i="5"/>
  <c r="R45" i="5"/>
  <c r="S45" i="5"/>
  <c r="O46" i="5"/>
  <c r="P46" i="5"/>
  <c r="Q46" i="5"/>
  <c r="R46" i="5"/>
  <c r="S46" i="5"/>
  <c r="O47" i="5"/>
  <c r="P47" i="5"/>
  <c r="Q47" i="5"/>
  <c r="R47" i="5"/>
  <c r="S47" i="5"/>
  <c r="O48" i="5"/>
  <c r="P48" i="5"/>
  <c r="Q48" i="5"/>
  <c r="R48" i="5"/>
  <c r="S48" i="5"/>
  <c r="O49" i="5"/>
  <c r="P49" i="5"/>
  <c r="Q49" i="5"/>
  <c r="R49" i="5"/>
  <c r="S49" i="5"/>
  <c r="O50" i="5"/>
  <c r="P50" i="5"/>
  <c r="Q50" i="5"/>
  <c r="R50" i="5"/>
  <c r="S50" i="5"/>
  <c r="O51" i="5"/>
  <c r="P51" i="5"/>
  <c r="Q51" i="5"/>
  <c r="R51" i="5"/>
  <c r="S51" i="5"/>
  <c r="O52" i="5"/>
  <c r="P52" i="5"/>
  <c r="Q52" i="5"/>
  <c r="R52" i="5"/>
  <c r="S52" i="5"/>
  <c r="O53" i="5"/>
  <c r="P53" i="5"/>
  <c r="Q53" i="5"/>
  <c r="R53" i="5"/>
  <c r="S53" i="5"/>
  <c r="O54" i="5"/>
  <c r="P54" i="5"/>
  <c r="Q54" i="5"/>
  <c r="R54" i="5"/>
  <c r="S54" i="5"/>
  <c r="O55" i="5"/>
  <c r="P55" i="5"/>
  <c r="Q55" i="5"/>
  <c r="R55" i="5"/>
  <c r="S55" i="5"/>
  <c r="O56" i="5"/>
  <c r="P56" i="5"/>
  <c r="Q56" i="5"/>
  <c r="R56" i="5"/>
  <c r="S56" i="5"/>
  <c r="O57" i="5"/>
  <c r="P57" i="5"/>
  <c r="Q57" i="5"/>
  <c r="R57" i="5"/>
  <c r="S57" i="5"/>
  <c r="O58" i="5"/>
  <c r="P58" i="5"/>
  <c r="Q58" i="5"/>
  <c r="R58" i="5"/>
  <c r="S58" i="5"/>
  <c r="O59" i="5"/>
  <c r="P59" i="5"/>
  <c r="Q59" i="5"/>
  <c r="R59" i="5"/>
  <c r="S59" i="5"/>
  <c r="O60" i="5"/>
  <c r="P60" i="5"/>
  <c r="Q60" i="5"/>
  <c r="R60" i="5"/>
  <c r="S60" i="5"/>
  <c r="O61" i="5"/>
  <c r="P61" i="5"/>
  <c r="Q61" i="5"/>
  <c r="R61" i="5"/>
  <c r="S61" i="5"/>
  <c r="O62" i="5"/>
  <c r="P62" i="5"/>
  <c r="Q62" i="5"/>
  <c r="R62" i="5"/>
  <c r="S62" i="5"/>
  <c r="O63" i="5"/>
  <c r="P63" i="5"/>
  <c r="Q63" i="5"/>
  <c r="R63" i="5"/>
  <c r="S63" i="5"/>
  <c r="O64" i="5"/>
  <c r="P64" i="5"/>
  <c r="Q64" i="5"/>
  <c r="R64" i="5"/>
  <c r="S64" i="5"/>
  <c r="O65" i="5"/>
  <c r="P65" i="5"/>
  <c r="Q65" i="5"/>
  <c r="R65" i="5"/>
  <c r="S65" i="5"/>
  <c r="O66" i="5"/>
  <c r="P66" i="5"/>
  <c r="Q66" i="5"/>
  <c r="R66" i="5"/>
  <c r="S66" i="5"/>
  <c r="O67" i="5"/>
  <c r="P67" i="5"/>
  <c r="Q67" i="5"/>
  <c r="R67" i="5"/>
  <c r="S67" i="5"/>
  <c r="O68" i="5"/>
  <c r="P68" i="5"/>
  <c r="Q68" i="5"/>
  <c r="R68" i="5"/>
  <c r="S68" i="5"/>
  <c r="O69" i="5"/>
  <c r="P69" i="5"/>
  <c r="Q69" i="5"/>
  <c r="R69" i="5"/>
  <c r="S69" i="5"/>
  <c r="O70" i="5"/>
  <c r="P70" i="5"/>
  <c r="Q70" i="5"/>
  <c r="R70" i="5"/>
  <c r="S70" i="5"/>
  <c r="O71" i="5"/>
  <c r="P71" i="5"/>
  <c r="Q71" i="5"/>
  <c r="R71" i="5"/>
  <c r="S71" i="5"/>
  <c r="O72" i="5"/>
  <c r="P72" i="5"/>
  <c r="Q72" i="5"/>
  <c r="R72" i="5"/>
  <c r="S72" i="5"/>
  <c r="O73" i="5"/>
  <c r="P73" i="5"/>
  <c r="Q73" i="5"/>
  <c r="R73" i="5"/>
  <c r="S73" i="5"/>
  <c r="O74" i="5"/>
  <c r="P74" i="5"/>
  <c r="Q74" i="5"/>
  <c r="R74" i="5"/>
  <c r="S74" i="5"/>
  <c r="O75" i="5"/>
  <c r="P75" i="5"/>
  <c r="Q75" i="5"/>
  <c r="R75" i="5"/>
  <c r="S75" i="5"/>
  <c r="O76" i="5"/>
  <c r="P76" i="5"/>
  <c r="Q76" i="5"/>
  <c r="R76" i="5"/>
  <c r="S76" i="5"/>
  <c r="O77" i="5"/>
  <c r="P77" i="5"/>
  <c r="Q77" i="5"/>
  <c r="R77" i="5"/>
  <c r="S77" i="5"/>
  <c r="O78" i="5"/>
  <c r="P78" i="5"/>
  <c r="Q78" i="5"/>
  <c r="R78" i="5"/>
  <c r="S78" i="5"/>
  <c r="O79" i="5"/>
  <c r="P79" i="5"/>
  <c r="Q79" i="5"/>
  <c r="R79" i="5"/>
  <c r="S79" i="5"/>
  <c r="O80" i="5"/>
  <c r="P80" i="5"/>
  <c r="Q80" i="5"/>
  <c r="R80" i="5"/>
  <c r="S80" i="5"/>
  <c r="O81" i="5"/>
  <c r="P81" i="5"/>
  <c r="Q81" i="5"/>
  <c r="R81" i="5"/>
  <c r="S81" i="5"/>
  <c r="O82" i="5"/>
  <c r="P82" i="5"/>
  <c r="Q82" i="5"/>
  <c r="R82" i="5"/>
  <c r="S82" i="5"/>
  <c r="O83" i="5"/>
  <c r="P83" i="5"/>
  <c r="Q83" i="5"/>
  <c r="R83" i="5"/>
  <c r="S83" i="5"/>
  <c r="O84" i="5"/>
  <c r="P84" i="5"/>
  <c r="Q84" i="5"/>
  <c r="R84" i="5"/>
  <c r="S84" i="5"/>
  <c r="O85" i="5"/>
  <c r="P85" i="5"/>
  <c r="Q85" i="5"/>
  <c r="R85" i="5"/>
  <c r="S85" i="5"/>
  <c r="O86" i="5"/>
  <c r="P86" i="5"/>
  <c r="Q86" i="5"/>
  <c r="R86" i="5"/>
  <c r="S86" i="5"/>
  <c r="O87" i="5"/>
  <c r="P87" i="5"/>
  <c r="Q87" i="5"/>
  <c r="R87" i="5"/>
  <c r="S87" i="5"/>
  <c r="O88" i="5"/>
  <c r="P88" i="5"/>
  <c r="Q88" i="5"/>
  <c r="R88" i="5"/>
  <c r="S88" i="5"/>
  <c r="O89" i="5"/>
  <c r="P89" i="5"/>
  <c r="Q89" i="5"/>
  <c r="R89" i="5"/>
  <c r="S89" i="5"/>
  <c r="O90" i="5"/>
  <c r="P90" i="5"/>
  <c r="Q90" i="5"/>
  <c r="R90" i="5"/>
  <c r="S90" i="5"/>
  <c r="O91" i="5"/>
  <c r="P91" i="5"/>
  <c r="Q91" i="5"/>
  <c r="R91" i="5"/>
  <c r="S91" i="5"/>
  <c r="O92" i="5"/>
  <c r="P92" i="5"/>
  <c r="Q92" i="5"/>
  <c r="R92" i="5"/>
  <c r="S92" i="5"/>
  <c r="O93" i="5"/>
  <c r="P93" i="5"/>
  <c r="Q93" i="5"/>
  <c r="R93" i="5"/>
  <c r="S93" i="5"/>
  <c r="O94" i="5"/>
  <c r="P94" i="5"/>
  <c r="Q94" i="5"/>
  <c r="R94" i="5"/>
  <c r="S94" i="5"/>
  <c r="O95" i="5"/>
  <c r="P95" i="5"/>
  <c r="Q95" i="5"/>
  <c r="R95" i="5"/>
  <c r="S95" i="5"/>
  <c r="O96" i="5"/>
  <c r="P96" i="5"/>
  <c r="Q96" i="5"/>
  <c r="R96" i="5"/>
  <c r="S96" i="5"/>
  <c r="O97" i="5"/>
  <c r="P97" i="5"/>
  <c r="Q97" i="5"/>
  <c r="R97" i="5"/>
  <c r="S97" i="5"/>
  <c r="O98" i="5"/>
  <c r="P98" i="5"/>
  <c r="Q98" i="5"/>
  <c r="R98" i="5"/>
  <c r="S98" i="5"/>
  <c r="O99" i="5"/>
  <c r="P99" i="5"/>
  <c r="Q99" i="5"/>
  <c r="R99" i="5"/>
  <c r="S99" i="5"/>
  <c r="O100" i="5"/>
  <c r="P100" i="5"/>
  <c r="Q100" i="5"/>
  <c r="R100" i="5"/>
  <c r="S100" i="5"/>
  <c r="O101" i="5"/>
  <c r="P101" i="5"/>
  <c r="Q101" i="5"/>
  <c r="R101" i="5"/>
  <c r="S101" i="5"/>
  <c r="O102" i="5"/>
  <c r="P102" i="5"/>
  <c r="Q102" i="5"/>
  <c r="R102" i="5"/>
  <c r="S102" i="5"/>
  <c r="O103" i="5"/>
  <c r="P103" i="5"/>
  <c r="Q103" i="5"/>
  <c r="R103" i="5"/>
  <c r="S103" i="5"/>
  <c r="O104" i="5"/>
  <c r="P104" i="5"/>
  <c r="Q104" i="5"/>
  <c r="R104" i="5"/>
  <c r="S104" i="5"/>
  <c r="O105" i="5"/>
  <c r="P105" i="5"/>
  <c r="Q105" i="5"/>
  <c r="R105" i="5"/>
  <c r="S105" i="5"/>
  <c r="O106" i="5"/>
  <c r="P106" i="5"/>
  <c r="Q106" i="5"/>
  <c r="R106" i="5"/>
  <c r="S106" i="5"/>
  <c r="O107" i="5"/>
  <c r="P107" i="5"/>
  <c r="Q107" i="5"/>
  <c r="R107" i="5"/>
  <c r="S107" i="5"/>
  <c r="O108" i="5"/>
  <c r="P108" i="5"/>
  <c r="Q108" i="5"/>
  <c r="R108" i="5"/>
  <c r="S108" i="5"/>
  <c r="O109" i="5"/>
  <c r="P109" i="5"/>
  <c r="Q109" i="5"/>
  <c r="R109" i="5"/>
  <c r="S109" i="5"/>
  <c r="O110" i="5"/>
  <c r="P110" i="5"/>
  <c r="Q110" i="5"/>
  <c r="R110" i="5"/>
  <c r="S110" i="5"/>
  <c r="O111" i="5"/>
  <c r="P111" i="5"/>
  <c r="Q111" i="5"/>
  <c r="R111" i="5"/>
  <c r="S111" i="5"/>
  <c r="O112" i="5"/>
  <c r="P112" i="5"/>
  <c r="Q112" i="5"/>
  <c r="R112" i="5"/>
  <c r="S112" i="5"/>
  <c r="O113" i="5"/>
  <c r="P113" i="5"/>
  <c r="Q113" i="5"/>
  <c r="R113" i="5"/>
  <c r="S113" i="5"/>
  <c r="O114" i="5"/>
  <c r="P114" i="5"/>
  <c r="Q114" i="5"/>
  <c r="R114" i="5"/>
  <c r="S114" i="5"/>
  <c r="O115" i="5"/>
  <c r="P115" i="5"/>
  <c r="Q115" i="5"/>
  <c r="R115" i="5"/>
  <c r="S115" i="5"/>
  <c r="O116" i="5"/>
  <c r="P116" i="5"/>
  <c r="Q116" i="5"/>
  <c r="R116" i="5"/>
  <c r="S116" i="5"/>
  <c r="O117" i="5"/>
  <c r="P117" i="5"/>
  <c r="Q117" i="5"/>
  <c r="R117" i="5"/>
  <c r="S117" i="5"/>
  <c r="O118" i="5"/>
  <c r="P118" i="5"/>
  <c r="Q118" i="5"/>
  <c r="R118" i="5"/>
  <c r="S118" i="5"/>
  <c r="O119" i="5"/>
  <c r="P119" i="5"/>
  <c r="Q119" i="5"/>
  <c r="R119" i="5"/>
  <c r="S119" i="5"/>
  <c r="O120" i="5"/>
  <c r="P120" i="5"/>
  <c r="Q120" i="5"/>
  <c r="R120" i="5"/>
  <c r="S120" i="5"/>
  <c r="O121" i="5"/>
  <c r="P121" i="5"/>
  <c r="Q121" i="5"/>
  <c r="R121" i="5"/>
  <c r="S121" i="5"/>
  <c r="O122" i="5"/>
  <c r="P122" i="5"/>
  <c r="Q122" i="5"/>
  <c r="R122" i="5"/>
  <c r="S122" i="5"/>
  <c r="O123" i="5"/>
  <c r="P123" i="5"/>
  <c r="Q123" i="5"/>
  <c r="R123" i="5"/>
  <c r="S123" i="5"/>
  <c r="O124" i="5"/>
  <c r="P124" i="5"/>
  <c r="Q124" i="5"/>
  <c r="R124" i="5"/>
  <c r="S124" i="5"/>
  <c r="O125" i="5"/>
  <c r="P125" i="5"/>
  <c r="Q125" i="5"/>
  <c r="R125" i="5"/>
  <c r="S125" i="5"/>
  <c r="O126" i="5"/>
  <c r="P126" i="5"/>
  <c r="Q126" i="5"/>
  <c r="R126" i="5"/>
  <c r="S126" i="5"/>
  <c r="O127" i="5"/>
  <c r="P127" i="5"/>
  <c r="Q127" i="5"/>
  <c r="R127" i="5"/>
  <c r="S127" i="5"/>
  <c r="O128" i="5"/>
  <c r="P128" i="5"/>
  <c r="Q128" i="5"/>
  <c r="R128" i="5"/>
  <c r="S128" i="5"/>
  <c r="O129" i="5"/>
  <c r="P129" i="5"/>
  <c r="Q129" i="5"/>
  <c r="R129" i="5"/>
  <c r="S129" i="5"/>
  <c r="O130" i="5"/>
  <c r="P130" i="5"/>
  <c r="Q130" i="5"/>
  <c r="R130" i="5"/>
  <c r="S130" i="5"/>
  <c r="O131" i="5"/>
  <c r="P131" i="5"/>
  <c r="Q131" i="5"/>
  <c r="R131" i="5"/>
  <c r="S131" i="5"/>
  <c r="O132" i="5"/>
  <c r="P132" i="5"/>
  <c r="Q132" i="5"/>
  <c r="R132" i="5"/>
  <c r="S132" i="5"/>
  <c r="O133" i="5"/>
  <c r="P133" i="5"/>
  <c r="Q133" i="5"/>
  <c r="R133" i="5"/>
  <c r="S133" i="5"/>
  <c r="O134" i="5"/>
  <c r="P134" i="5"/>
  <c r="Q134" i="5"/>
  <c r="R134" i="5"/>
  <c r="S134" i="5"/>
  <c r="O135" i="5"/>
  <c r="P135" i="5"/>
  <c r="Q135" i="5"/>
  <c r="R135" i="5"/>
  <c r="S135" i="5"/>
  <c r="O136" i="5"/>
  <c r="P136" i="5"/>
  <c r="Q136" i="5"/>
  <c r="R136" i="5"/>
  <c r="S136" i="5"/>
  <c r="O137" i="5"/>
  <c r="P137" i="5"/>
  <c r="Q137" i="5"/>
  <c r="R137" i="5"/>
  <c r="S137" i="5"/>
  <c r="O138" i="5"/>
  <c r="P138" i="5"/>
  <c r="Q138" i="5"/>
  <c r="R138" i="5"/>
  <c r="S138" i="5"/>
  <c r="O139" i="5"/>
  <c r="P139" i="5"/>
  <c r="Q139" i="5"/>
  <c r="R139" i="5"/>
  <c r="S139" i="5"/>
  <c r="O140" i="5"/>
  <c r="P140" i="5"/>
  <c r="Q140" i="5"/>
  <c r="R140" i="5"/>
  <c r="S140" i="5"/>
  <c r="O141" i="5"/>
  <c r="P141" i="5"/>
  <c r="Q141" i="5"/>
  <c r="R141" i="5"/>
  <c r="S141" i="5"/>
  <c r="O142" i="5"/>
  <c r="P142" i="5"/>
  <c r="Q142" i="5"/>
  <c r="R142" i="5"/>
  <c r="S142" i="5"/>
  <c r="O143" i="5"/>
  <c r="P143" i="5"/>
  <c r="Q143" i="5"/>
  <c r="R143" i="5"/>
  <c r="S143" i="5"/>
  <c r="O144" i="5"/>
  <c r="P144" i="5"/>
  <c r="Q144" i="5"/>
  <c r="R144" i="5"/>
  <c r="S144" i="5"/>
  <c r="O145" i="5"/>
  <c r="P145" i="5"/>
  <c r="Q145" i="5"/>
  <c r="R145" i="5"/>
  <c r="S145" i="5"/>
  <c r="O146" i="5"/>
  <c r="P146" i="5"/>
  <c r="Q146" i="5"/>
  <c r="R146" i="5"/>
  <c r="S146" i="5"/>
  <c r="O147" i="5"/>
  <c r="P147" i="5"/>
  <c r="Q147" i="5"/>
  <c r="R147" i="5"/>
  <c r="S147" i="5"/>
  <c r="O148" i="5"/>
  <c r="P148" i="5"/>
  <c r="Q148" i="5"/>
  <c r="R148" i="5"/>
  <c r="S148" i="5"/>
  <c r="O149" i="5"/>
  <c r="P149" i="5"/>
  <c r="Q149" i="5"/>
  <c r="R149" i="5"/>
  <c r="S149" i="5"/>
  <c r="O150" i="5"/>
  <c r="P150" i="5"/>
  <c r="Q150" i="5"/>
  <c r="R150" i="5"/>
  <c r="S150" i="5"/>
  <c r="O151" i="5"/>
  <c r="P151" i="5"/>
  <c r="Q151" i="5"/>
  <c r="R151" i="5"/>
  <c r="S151" i="5"/>
  <c r="O152" i="5"/>
  <c r="P152" i="5"/>
  <c r="Q152" i="5"/>
  <c r="R152" i="5"/>
  <c r="S152" i="5"/>
  <c r="O153" i="5"/>
  <c r="P153" i="5"/>
  <c r="Q153" i="5"/>
  <c r="R153" i="5"/>
  <c r="S153" i="5"/>
  <c r="O154" i="5"/>
  <c r="P154" i="5"/>
  <c r="Q154" i="5"/>
  <c r="R154" i="5"/>
  <c r="S154" i="5"/>
  <c r="O155" i="5"/>
  <c r="P155" i="5"/>
  <c r="Q155" i="5"/>
  <c r="R155" i="5"/>
  <c r="S155" i="5"/>
  <c r="O156" i="5"/>
  <c r="P156" i="5"/>
  <c r="Q156" i="5"/>
  <c r="R156" i="5"/>
  <c r="S156" i="5"/>
  <c r="O157" i="5"/>
  <c r="P157" i="5"/>
  <c r="Q157" i="5"/>
  <c r="R157" i="5"/>
  <c r="S157" i="5"/>
  <c r="O158" i="5"/>
  <c r="P158" i="5"/>
  <c r="Q158" i="5"/>
  <c r="R158" i="5"/>
  <c r="S158" i="5"/>
  <c r="O159" i="5"/>
  <c r="P159" i="5"/>
  <c r="Q159" i="5"/>
  <c r="R159" i="5"/>
  <c r="S159" i="5"/>
  <c r="O160" i="5"/>
  <c r="P160" i="5"/>
  <c r="Q160" i="5"/>
  <c r="R160" i="5"/>
  <c r="S160" i="5"/>
  <c r="O161" i="5"/>
  <c r="P161" i="5"/>
  <c r="Q161" i="5"/>
  <c r="R161" i="5"/>
  <c r="S161" i="5"/>
  <c r="O162" i="5"/>
  <c r="P162" i="5"/>
  <c r="Q162" i="5"/>
  <c r="R162" i="5"/>
  <c r="S162" i="5"/>
  <c r="O163" i="5"/>
  <c r="P163" i="5"/>
  <c r="Q163" i="5"/>
  <c r="R163" i="5"/>
  <c r="S163" i="5"/>
  <c r="O164" i="5"/>
  <c r="P164" i="5"/>
  <c r="Q164" i="5"/>
  <c r="R164" i="5"/>
  <c r="S164" i="5"/>
  <c r="O165" i="5"/>
  <c r="P165" i="5"/>
  <c r="Q165" i="5"/>
  <c r="R165" i="5"/>
  <c r="S165" i="5"/>
  <c r="O166" i="5"/>
  <c r="P166" i="5"/>
  <c r="Q166" i="5"/>
  <c r="R166" i="5"/>
  <c r="S166" i="5"/>
  <c r="O167" i="5"/>
  <c r="P167" i="5"/>
  <c r="Q167" i="5"/>
  <c r="R167" i="5"/>
  <c r="S167" i="5"/>
  <c r="O168" i="5"/>
  <c r="P168" i="5"/>
  <c r="Q168" i="5"/>
  <c r="R168" i="5"/>
  <c r="S168" i="5"/>
  <c r="O169" i="5"/>
  <c r="P169" i="5"/>
  <c r="Q169" i="5"/>
  <c r="R169" i="5"/>
  <c r="S169" i="5"/>
  <c r="O170" i="5"/>
  <c r="P170" i="5"/>
  <c r="Q170" i="5"/>
  <c r="R170" i="5"/>
  <c r="S170" i="5"/>
  <c r="O171" i="5"/>
  <c r="P171" i="5"/>
  <c r="Q171" i="5"/>
  <c r="R171" i="5"/>
  <c r="S171" i="5"/>
  <c r="O172" i="5"/>
  <c r="P172" i="5"/>
  <c r="Q172" i="5"/>
  <c r="R172" i="5"/>
  <c r="S172" i="5"/>
  <c r="O173" i="5"/>
  <c r="P173" i="5"/>
  <c r="Q173" i="5"/>
  <c r="R173" i="5"/>
  <c r="S173" i="5"/>
  <c r="O174" i="5"/>
  <c r="P174" i="5"/>
  <c r="Q174" i="5"/>
  <c r="R174" i="5"/>
  <c r="S174" i="5"/>
  <c r="O175" i="5"/>
  <c r="P175" i="5"/>
  <c r="Q175" i="5"/>
  <c r="R175" i="5"/>
  <c r="S175" i="5"/>
  <c r="O176" i="5"/>
  <c r="P176" i="5"/>
  <c r="Q176" i="5"/>
  <c r="R176" i="5"/>
  <c r="S176" i="5"/>
  <c r="O177" i="5"/>
  <c r="P177" i="5"/>
  <c r="Q177" i="5"/>
  <c r="R177" i="5"/>
  <c r="S177" i="5"/>
  <c r="O178" i="5"/>
  <c r="P178" i="5"/>
  <c r="Q178" i="5"/>
  <c r="R178" i="5"/>
  <c r="S178" i="5"/>
  <c r="O179" i="5"/>
  <c r="P179" i="5"/>
  <c r="Q179" i="5"/>
  <c r="R179" i="5"/>
  <c r="S179" i="5"/>
  <c r="O180" i="5"/>
  <c r="P180" i="5"/>
  <c r="Q180" i="5"/>
  <c r="R180" i="5"/>
  <c r="S180" i="5"/>
  <c r="O181" i="5"/>
  <c r="P181" i="5"/>
  <c r="Q181" i="5"/>
  <c r="R181" i="5"/>
  <c r="S181" i="5"/>
  <c r="O182" i="5"/>
  <c r="P182" i="5"/>
  <c r="Q182" i="5"/>
  <c r="R182" i="5"/>
  <c r="S182" i="5"/>
  <c r="O183" i="5"/>
  <c r="P183" i="5"/>
  <c r="Q183" i="5"/>
  <c r="R183" i="5"/>
  <c r="S183" i="5"/>
  <c r="O184" i="5"/>
  <c r="P184" i="5"/>
  <c r="Q184" i="5"/>
  <c r="R184" i="5"/>
  <c r="S184" i="5"/>
  <c r="O185" i="5"/>
  <c r="P185" i="5"/>
  <c r="Q185" i="5"/>
  <c r="R185" i="5"/>
  <c r="S185" i="5"/>
  <c r="O186" i="5"/>
  <c r="P186" i="5"/>
  <c r="Q186" i="5"/>
  <c r="R186" i="5"/>
  <c r="S186" i="5"/>
  <c r="AF526" i="1"/>
  <c r="AF530" i="1"/>
  <c r="AF536" i="1"/>
  <c r="AF542" i="1"/>
  <c r="AF529" i="1"/>
  <c r="C51" i="2" l="1"/>
  <c r="C52" i="2" l="1"/>
  <c r="D52" i="2"/>
  <c r="E52" i="2"/>
  <c r="F52" i="2"/>
  <c r="B52" i="2"/>
  <c r="D51" i="2"/>
  <c r="E51" i="2"/>
  <c r="F51" i="2"/>
  <c r="B51" i="2"/>
  <c r="C50" i="2"/>
  <c r="D50" i="2"/>
  <c r="E50" i="2"/>
  <c r="F50" i="2"/>
  <c r="B50" i="2"/>
  <c r="C49" i="2"/>
  <c r="D49" i="2"/>
  <c r="E49" i="2"/>
  <c r="F49" i="2"/>
  <c r="B49" i="2"/>
  <c r="C48" i="2"/>
  <c r="D48" i="2"/>
  <c r="E48" i="2"/>
  <c r="F48" i="2"/>
  <c r="B48" i="2"/>
  <c r="C47" i="2"/>
  <c r="D47" i="2"/>
  <c r="E47" i="2"/>
  <c r="F47" i="2"/>
  <c r="B47" i="2"/>
  <c r="B46" i="2"/>
  <c r="C46" i="2"/>
  <c r="D46" i="2"/>
  <c r="E46" i="2"/>
  <c r="F46" i="2"/>
  <c r="P4" i="5"/>
  <c r="Q4" i="5"/>
  <c r="R4" i="5"/>
  <c r="S4" i="5"/>
  <c r="O4" i="5"/>
  <c r="AN9" i="1" l="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579" i="1"/>
  <c r="AM580" i="1"/>
  <c r="AM581" i="1"/>
  <c r="AM582" i="1"/>
  <c r="AM583" i="1"/>
  <c r="AM584" i="1"/>
  <c r="AM585" i="1"/>
  <c r="AM586" i="1"/>
  <c r="AM587" i="1"/>
  <c r="AM588" i="1"/>
  <c r="AM589" i="1"/>
  <c r="AM590" i="1"/>
  <c r="AM591" i="1"/>
  <c r="AM592" i="1"/>
  <c r="AM593" i="1"/>
  <c r="AM594" i="1"/>
  <c r="AM595" i="1"/>
  <c r="AM596" i="1"/>
  <c r="AM597" i="1"/>
  <c r="AM598" i="1"/>
  <c r="AM599" i="1"/>
  <c r="AM600" i="1"/>
  <c r="AM601" i="1"/>
  <c r="AM602" i="1"/>
  <c r="AM603" i="1"/>
  <c r="AM604" i="1"/>
  <c r="AM605" i="1"/>
  <c r="AM606" i="1"/>
  <c r="AM607" i="1"/>
  <c r="AM608" i="1"/>
  <c r="AM609" i="1"/>
  <c r="AM610" i="1"/>
  <c r="AM611" i="1"/>
  <c r="AM612" i="1"/>
  <c r="AM613" i="1"/>
  <c r="AM614" i="1"/>
  <c r="AM615" i="1"/>
  <c r="AM616" i="1"/>
  <c r="AM617" i="1"/>
  <c r="AM618" i="1"/>
  <c r="AM619" i="1"/>
  <c r="AM620" i="1"/>
  <c r="AM621" i="1"/>
  <c r="AM622" i="1"/>
  <c r="AM623" i="1"/>
  <c r="AM624" i="1"/>
  <c r="AM625" i="1"/>
  <c r="AM626" i="1"/>
  <c r="AM627" i="1"/>
  <c r="AM628" i="1"/>
  <c r="AM629" i="1"/>
  <c r="AM630" i="1"/>
  <c r="AM631" i="1"/>
  <c r="AM632" i="1"/>
  <c r="AM633" i="1"/>
  <c r="AM634" i="1"/>
  <c r="AM635" i="1"/>
  <c r="AM636" i="1"/>
  <c r="AM637" i="1"/>
  <c r="AM638" i="1"/>
  <c r="AM639" i="1"/>
  <c r="AM640" i="1"/>
  <c r="AM641" i="1"/>
  <c r="AM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8"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8" i="1"/>
  <c r="AJ14" i="1" l="1"/>
  <c r="AC103" i="1"/>
  <c r="O28" i="1"/>
  <c r="AC28" i="1" s="1"/>
  <c r="O60" i="1"/>
  <c r="AC9" i="1"/>
  <c r="AC20" i="1"/>
  <c r="AC21" i="1"/>
  <c r="AC22" i="1"/>
  <c r="AC23" i="1"/>
  <c r="AC24" i="1"/>
  <c r="AC25" i="1"/>
  <c r="AC26" i="1"/>
  <c r="AC27" i="1"/>
  <c r="AC29" i="1"/>
  <c r="AC30" i="1"/>
  <c r="AC31" i="1"/>
  <c r="AC32" i="1"/>
  <c r="AC33" i="1"/>
  <c r="AC34" i="1"/>
  <c r="AC35" i="1"/>
  <c r="AC36" i="1"/>
  <c r="AC37" i="1"/>
  <c r="AC38" i="1"/>
  <c r="AC39" i="1"/>
  <c r="AC40" i="1"/>
  <c r="AC41" i="1"/>
  <c r="AC42" i="1"/>
  <c r="AC43" i="1"/>
  <c r="AC45" i="1"/>
  <c r="AC46" i="1"/>
  <c r="AC47" i="1"/>
  <c r="AC48" i="1"/>
  <c r="AC49" i="1"/>
  <c r="AC52" i="1"/>
  <c r="AC54" i="1"/>
  <c r="AC55" i="1"/>
  <c r="AC56" i="1"/>
  <c r="AC58" i="1"/>
  <c r="AC59" i="1"/>
  <c r="AC60" i="1"/>
  <c r="AC65" i="1"/>
  <c r="AC66" i="1"/>
  <c r="AC67" i="1"/>
  <c r="AC68" i="1"/>
  <c r="AC69" i="1"/>
  <c r="AC70" i="1"/>
  <c r="AC71" i="1"/>
  <c r="AC72" i="1"/>
  <c r="AC73" i="1"/>
  <c r="AC74" i="1"/>
  <c r="AC75" i="1"/>
  <c r="AC76" i="1"/>
  <c r="AC77" i="1"/>
  <c r="AC78" i="1"/>
  <c r="AC79" i="1"/>
  <c r="AC80" i="1"/>
  <c r="AC81" i="1"/>
  <c r="AC82" i="1"/>
  <c r="AC83" i="1"/>
  <c r="AC85" i="1"/>
  <c r="AC86" i="1"/>
  <c r="AC87" i="1"/>
  <c r="AC88" i="1"/>
  <c r="AC89" i="1"/>
  <c r="AC90" i="1"/>
  <c r="AC91" i="1"/>
  <c r="AC92" i="1"/>
  <c r="AC93" i="1"/>
  <c r="AC94" i="1"/>
  <c r="AC95" i="1"/>
  <c r="AC96" i="1"/>
  <c r="AC97" i="1"/>
  <c r="AC98" i="1"/>
  <c r="AC99" i="1"/>
  <c r="AC100" i="1"/>
  <c r="AC101" i="1"/>
  <c r="AC102" i="1"/>
  <c r="O8" i="1" l="1"/>
  <c r="AC62" i="1" l="1"/>
  <c r="AC61" i="1"/>
  <c r="O44" i="1" l="1"/>
  <c r="AC44" i="1" l="1"/>
  <c r="AC84" i="1" l="1"/>
  <c r="AH31" i="1"/>
  <c r="AH11" i="1"/>
  <c r="O51" i="1" l="1"/>
  <c r="AC50" i="1" l="1"/>
  <c r="AC51" i="1"/>
  <c r="O19" i="1" l="1"/>
  <c r="O18" i="1"/>
  <c r="O17" i="1"/>
  <c r="O16" i="1"/>
  <c r="O15" i="1"/>
  <c r="O14" i="1"/>
  <c r="O13" i="1"/>
  <c r="O12" i="1"/>
  <c r="O11" i="1"/>
  <c r="O10" i="1"/>
  <c r="AC10" i="1" l="1"/>
  <c r="AC12" i="1"/>
  <c r="AC14" i="1"/>
  <c r="AC18" i="1"/>
  <c r="AC11" i="1"/>
  <c r="AC13" i="1"/>
  <c r="AC15" i="1"/>
  <c r="AC16" i="1"/>
  <c r="AC17" i="1"/>
  <c r="AC19" i="1"/>
  <c r="O64" i="1" l="1"/>
  <c r="O63" i="1"/>
  <c r="O57" i="1"/>
  <c r="O53" i="1"/>
  <c r="AC57" i="1" l="1"/>
  <c r="AC63" i="1"/>
  <c r="AC64" i="1"/>
  <c r="AC53" i="1"/>
  <c r="AC8" i="1"/>
</calcChain>
</file>

<file path=xl/sharedStrings.xml><?xml version="1.0" encoding="utf-8"?>
<sst xmlns="http://schemas.openxmlformats.org/spreadsheetml/2006/main" count="13511" uniqueCount="2851">
  <si>
    <t>Código:208-GE-Ft-11</t>
  </si>
  <si>
    <t>Versión:  15</t>
  </si>
  <si>
    <t>PROGRAMACIÓN DE GASTOS E INVERSIÓN</t>
  </si>
  <si>
    <t>SEGUIMIENTO (OFICINA ASESORA DE PLANEACIÓN)</t>
  </si>
  <si>
    <t>No. LÍNEA</t>
  </si>
  <si>
    <t>LÍNEA POAI</t>
  </si>
  <si>
    <t>PROGRAMA FINANCIACIÓN (4 últimos BPIN)</t>
  </si>
  <si>
    <t>PROYECTO DE INVERSIÓN</t>
  </si>
  <si>
    <t>META PLAN DE DESARROLLO</t>
  </si>
  <si>
    <t>META PROYECTO DE INVERSIÓN</t>
  </si>
  <si>
    <t>ELEMENTO PEP</t>
  </si>
  <si>
    <t>POSICIÓN PRESUPUESTAL</t>
  </si>
  <si>
    <t>FONDO DE FINANCIACIÓN</t>
  </si>
  <si>
    <t>DESCRIPCIÓN PROGRAMACIÓN (OBJETO CONTRACTUAL)</t>
  </si>
  <si>
    <t>MODALIDAD DE SELECCIÓN</t>
  </si>
  <si>
    <t>CLASIFICADOR DE BIENES Y SERVICIOS ONU</t>
  </si>
  <si>
    <t>VALOR MENSUAL $</t>
  </si>
  <si>
    <t>PLAZO EJECUCIÓN CONTRATO</t>
  </si>
  <si>
    <t>VALOR TOTAL PROGRAMADO $</t>
  </si>
  <si>
    <t>FECHA ESTIMADA DE INICIO DEL PROCESO DE CONTRATACIÓN</t>
  </si>
  <si>
    <t>FECHA ESTIMADA DE PRESENTACIÓN DE OFERTAS</t>
  </si>
  <si>
    <t>ÁREA RESPONSABLE DEL PROCESO</t>
  </si>
  <si>
    <t>NOMBRE DEL RESPONSABLE DEL ÁREA / ORDENADOR DEL GASTO</t>
  </si>
  <si>
    <t>DEPENDENCIA</t>
  </si>
  <si>
    <t>FECHA DE RADICADO SOLICITUD EN LA OAP</t>
  </si>
  <si>
    <t xml:space="preserve">RADICADO No. </t>
  </si>
  <si>
    <t>TIPO DE SOLICITUD</t>
  </si>
  <si>
    <t xml:space="preserve">TRASLADO ENTRE LÍNEAS </t>
  </si>
  <si>
    <t>FECHA DE RESPUESTA DE LA SOLICITUD</t>
  </si>
  <si>
    <t>No. CONCEPTO DE VIABILIDAD</t>
  </si>
  <si>
    <t>FECHA CONCEPTO VIABILIDAD</t>
  </si>
  <si>
    <t>VALOR CONCEPTO DE VIABILIDAD $</t>
  </si>
  <si>
    <t>SALDO SIN VIABILIZAR $
(Valor Programado - Valor de Concepto de Viabilidad)</t>
  </si>
  <si>
    <t>Nº  CERTIFICADO DE DISPONIBILIDAD PRESUPUESTAL - CDP</t>
  </si>
  <si>
    <t>FECHA DEL CDP</t>
  </si>
  <si>
    <t>VALOR CDP $</t>
  </si>
  <si>
    <t>SALDO SIN DISPONIBILIDAD PRESUPUESTAL $
(Valor Concepto de Viabilidad - Valor CDP)</t>
  </si>
  <si>
    <t>No. CERTIFICADO REGISTRO PRESUPUESTAL - CRP</t>
  </si>
  <si>
    <t>FECHA DEL CRP</t>
  </si>
  <si>
    <t>VALOR DEL CRP $</t>
  </si>
  <si>
    <t>LIBERACIÓN DISPONIBILIDAD PRESUPUESTAL $ (Valor del CDP - Valor del RP)</t>
  </si>
  <si>
    <t>GIROS $</t>
  </si>
  <si>
    <t>POR GIRAR $ (CRP-GIROS)</t>
  </si>
  <si>
    <t>SALDO SIN COMPROMISO $
(Valor Programado - Valor del CRP)</t>
  </si>
  <si>
    <t>TIPO DE GASTO / CONTRATO</t>
  </si>
  <si>
    <t>No. DE ACTO ADMINISTRATIVO / FACTURA / CONTRATO</t>
  </si>
  <si>
    <t xml:space="preserve"> TERCERO / PROVEEDOR / CONTRATISTA</t>
  </si>
  <si>
    <t>OBSERVACIONES</t>
  </si>
  <si>
    <t>O230117400120240090</t>
  </si>
  <si>
    <t>Contribución en la formalización de vivienda de barrios legalizados y mejora en la conformación y aprobación del espacio público en Bogotá D.C</t>
  </si>
  <si>
    <t>Expedir 2.000 Actos de Reconocimiento y/o Licencias de construcción de viviendas de estratos 1 y 2 por parte de la Curaduría Pública Social</t>
  </si>
  <si>
    <t xml:space="preserve">3. Expedir 2.000 actos de reconocimiento en barrios legalizados urbanísticamente, a través de la Curaduría pública social en barrios de estrato 1 y 2 </t>
  </si>
  <si>
    <t>PM/0208/0105/40010040090</t>
  </si>
  <si>
    <t>O232020200882199 Otros servicios jurídicos n.c.p.</t>
  </si>
  <si>
    <t>1-100-F001 VA-Recursos distrito</t>
  </si>
  <si>
    <t>1. Contratación directa</t>
  </si>
  <si>
    <t>AGOSTO</t>
  </si>
  <si>
    <t>DIRECCIÓN DE MEJORAMIENTO DE VIVIENDA</t>
  </si>
  <si>
    <t>O232020200883211 Servicios de asesoría en arquitectura</t>
  </si>
  <si>
    <t>O232020200883321 Servicios de ingeniería en proyectos de construcción</t>
  </si>
  <si>
    <t>O232020200884520 Servicios de archivos</t>
  </si>
  <si>
    <t>JULIO</t>
  </si>
  <si>
    <t>O232020200771541 Servicios fiduciarios</t>
  </si>
  <si>
    <t>3-400-F002  RF-Administrados de libre destinación</t>
  </si>
  <si>
    <t>10. No aplica</t>
  </si>
  <si>
    <t>No aplica</t>
  </si>
  <si>
    <t>SEPTIEMBRE</t>
  </si>
  <si>
    <t>O230117400120240094</t>
  </si>
  <si>
    <t>Mejoramiento integral de vivienda a familias en condiciones de vulnerabilidad</t>
  </si>
  <si>
    <t xml:space="preserve">Mejorar Integralmente o reforzar 4.000 viviendas </t>
  </si>
  <si>
    <t>PM/0208/0106/40010440094</t>
  </si>
  <si>
    <t>O232020200881219 Servicios de investigación básica en otras ciencias sociales y humanidades</t>
  </si>
  <si>
    <t>O232020200885954 Servicios de preparación de documentos y otros servicios especializados de apoyo a oficina</t>
  </si>
  <si>
    <t>O2320202005030253290 Otras obras de ingeniería civil</t>
  </si>
  <si>
    <t>O232020200885991 Otros servicios de información</t>
  </si>
  <si>
    <t>1-100-I023  VA-Plusvalía</t>
  </si>
  <si>
    <t>O232020200883329 Otros servicios de ingeniería en proyectos n.c.p.</t>
  </si>
  <si>
    <t>O232020200991119 Otros servicios de la administración pública n.c.p.</t>
  </si>
  <si>
    <t>NO APLICA</t>
  </si>
  <si>
    <t>O231010200501 Aportes generales al sistema de riesgos laborales públicos</t>
  </si>
  <si>
    <t>O232020200664112 Servicios de transporte terrestre local regular de pasajeros</t>
  </si>
  <si>
    <t>8. Régimen Esp. Selección comisionista</t>
  </si>
  <si>
    <t>O232020200883121 Servicios de relaciones públicas</t>
  </si>
  <si>
    <t>6. Selección abreviada de menor cuantía</t>
  </si>
  <si>
    <t>O232020200883143 Software originales</t>
  </si>
  <si>
    <t>O232020200991123 Servicios de la administración pública relacionados con la vivienda e infraestructura de servicios públicos</t>
  </si>
  <si>
    <t>O230117400220240066</t>
  </si>
  <si>
    <t>Mejoramiento Integral de Barrios con Entornos Seguros Bogotá D.C.</t>
  </si>
  <si>
    <t>Construir 3 Ha de espacio público en los territorios priorizados para Mejoramiento Integral de Barrios con el fin de promover espacios seguros</t>
  </si>
  <si>
    <t>1. Construir 30.000 m2 de espacio público en los polígonos priorizados de los barrios legalizados de origen informal, con el fin de promover espacios y entornos seguros.</t>
  </si>
  <si>
    <t>PM/0208/0104/40020190066</t>
  </si>
  <si>
    <t>2. Licitación pública</t>
  </si>
  <si>
    <t>O231020200501 Aportes generales al sistema de riesgos laborales públicos</t>
  </si>
  <si>
    <t>O232020200882221 Servicios de contabilidad</t>
  </si>
  <si>
    <t>O232020200883115 Servicios de consultoría en gestión administrativa</t>
  </si>
  <si>
    <t>O232020200883112 Servicios de consultoría en gestión financiera</t>
  </si>
  <si>
    <t>O232020200668014 Servicios de gestión documental</t>
  </si>
  <si>
    <t>O232020200883213 Servicios de arquitectura para proyectos de construcciones no residenciales</t>
  </si>
  <si>
    <t>O232020200883931 Servicios de consultoría ambiental</t>
  </si>
  <si>
    <t>3. Concurso de méritos abierto</t>
  </si>
  <si>
    <t>0174-1</t>
  </si>
  <si>
    <t>O230117400120240174</t>
  </si>
  <si>
    <t>Titulación de predios e iniciación de viviendas nuevas Bogotá D.C.</t>
  </si>
  <si>
    <t>Sanear y titular 3.150 predios de estratos 1 y 2 localizados en barrios de origen informal</t>
  </si>
  <si>
    <t>1. Asistir y acompañar a 3,150 hogares social, jurídica y técnicamente que pertenezcan a los estratos 1 y 2, y que cumplan con los requisitos para sanear y titular.</t>
  </si>
  <si>
    <t>PM/0208/0103/40010070174</t>
  </si>
  <si>
    <t>O232020200883421 Servicios de topografía del suelo</t>
  </si>
  <si>
    <t xml:space="preserve">Ahorro del 10% para la reducción del gasto en contratos de prestación de servicios profesionales y de apoyo a la gestión en cumplimiento del artículo 6 del Decreto 062 de 2024. </t>
  </si>
  <si>
    <t>DIRECCIÓN DE URBANIZACIONES Y TITULACIÓN</t>
  </si>
  <si>
    <t>EDITH GÓMEZ BAUTISTA ( E )</t>
  </si>
  <si>
    <t>0174-2</t>
  </si>
  <si>
    <t>Apropiación rendimientos financieros Fiducia</t>
  </si>
  <si>
    <t>0174-3</t>
  </si>
  <si>
    <t>O232020200994239 Servicios generales de recolección de otros desechos</t>
  </si>
  <si>
    <t>Pago de los servicios públicos relacionados con Servicios de distribución de agua por tubería de bienes inmuebles de la CVP administrados por la Dirección de Urbanizaciones y Titulación.</t>
  </si>
  <si>
    <t>0174-4</t>
  </si>
  <si>
    <t>Pago de los servicios públicos relacionados con Servicios de distribución de agua por tubería del Proyecto de Interés Prioritario Arboleda Santa Teresita - Sector I y II.</t>
  </si>
  <si>
    <t>0174-5</t>
  </si>
  <si>
    <t>Pago de los servicios públicos relacionados con Servicios de distribución de electricidad de bienes inmuebles de la CVP administrados por la Dirección de Urbanizaciones y Titulación</t>
  </si>
  <si>
    <t>0174-6</t>
  </si>
  <si>
    <t>Pago de los servicios públicos relacionados con Servicios de distribución de electricidad del Proyecto de Interés Prioritario Arboleda Santa Teresita - Sector I y II</t>
  </si>
  <si>
    <t>0174-7</t>
  </si>
  <si>
    <t>Pago de los servicios públicos relacionados con Servicios generales de recolección de otros desechos de bienes inmuebles de la CVP administrados por la Dirección de Urbanizaciones y Titulaciones.</t>
  </si>
  <si>
    <t>0174-8</t>
  </si>
  <si>
    <t>Pago de servicios públicos del Proyecto de Interés Prioritario Arboleda Santa Teresita - Sector I y II - PROMOAMBIENTAL</t>
  </si>
  <si>
    <t>0174-9</t>
  </si>
  <si>
    <t>Pago de servicios públicos del Proyecto de Interés Prioritario Arboleda Santa Teresita - Sector I y II - VANTI</t>
  </si>
  <si>
    <t>0174-10</t>
  </si>
  <si>
    <t>Realizar el Pago ARL contratistas nivel V</t>
  </si>
  <si>
    <t>0174-11</t>
  </si>
  <si>
    <t>O232020200882130 Servicios de documentación y certificación jurídica</t>
  </si>
  <si>
    <t>Realizar el pago de gastos notariales, regitro y de beneficencia que resulten de la suscripción de escrituras públicas y/o resoluciones de los diferentes procesos ejecutados por la Dirección de Urbanizaciones y Titulación predial.</t>
  </si>
  <si>
    <t>0174-12</t>
  </si>
  <si>
    <t>Sufragar gastos de beneficencia, registro títulos por mecanismo de transferencias y gastos de resciliación</t>
  </si>
  <si>
    <t>0174-13</t>
  </si>
  <si>
    <t>O23202020088363202 Publicaciones de documentos de carácter oficial</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</si>
  <si>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</si>
  <si>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7. Mínima cuantía</t>
  </si>
  <si>
    <t>0174-14</t>
  </si>
  <si>
    <t>O232020200883212 Servicios de arquitectura para proyectos de construcciones residenciales</t>
  </si>
  <si>
    <t>Prestar servicios profesionales requiridos por la Dirección de Urbanizaciones y Titulación para apoyar en el seguimiento y control de las obras que se ejecuten, así como en el desarrollo de las actividades que se requieran para la estructuración.</t>
  </si>
  <si>
    <t>0174-15</t>
  </si>
  <si>
    <t>Prestar  servicios profesionales desde el ambito jurídicos en las actuaciones y trámites efectuados dentro de los programas y proyectos ejecutados por la Dirección de Urbanizaciones y Titulación.</t>
  </si>
  <si>
    <t>0174-16</t>
  </si>
  <si>
    <t>Prestación de servicios profesionales para adelantar las gestiones sociales y levantamiento de información relativas a los usuarios de los proyectos y/o programas de la Dirección de Urbanizaciones y Titulación</t>
  </si>
  <si>
    <t>0174-17</t>
  </si>
  <si>
    <t>Prestar los servicios de apoyo en las actividades y trámites necesarios para el cumplimiento de las funciones de la Dirección de Urbanizaciones y Titulación en el marco de los proyectos y/o programas a su cargo.</t>
  </si>
  <si>
    <t>0174-18</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</si>
  <si>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</si>
  <si>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0174-19</t>
  </si>
  <si>
    <t>O232020200883422 Servicios de cartografía</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</si>
  <si>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</si>
  <si>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0174-20</t>
  </si>
  <si>
    <t>O232020200883111 Servicios de consultoría en gestión estratégica</t>
  </si>
  <si>
    <t>Prestar los servicios profesionales para acompañar el desarrollo y ejecución de las gestiones administrativas, financieras y contractuales requeridas para el  desarrollo de las funciones de la Dirección de Urbanizaciones y Titulación.</t>
  </si>
  <si>
    <t>0174-21</t>
  </si>
  <si>
    <t>Prestar servicios de apoyo a la gestión a  la Dirección de Urbanizaciones y Titulación en los temas asociados con estudios prediales, catastrales y urbanísticos de los proyectos priorizados por el área.</t>
  </si>
  <si>
    <t>0174-22</t>
  </si>
  <si>
    <t>Prestar servicios de apoyo a la gestión documental, correspondencia y trámites derivados, como resultado de los procesos adelantados por la Dirección de Urbanizaciones y Titulación.</t>
  </si>
  <si>
    <t>0174-23</t>
  </si>
  <si>
    <t>Prestar servicios de apoyo a la gestión para el manejo, control y distribución de expedientes, correspondencia y archivo, así como apoyar  los demás procesos operativos adelantados por la Dirección de Urbanizaciones y Titulación.</t>
  </si>
  <si>
    <t>0174-24</t>
  </si>
  <si>
    <t>Prestar servicios de apoyo a la gestión para realizar las actividades administrativas necesarias para el desarrollo de las funciones de la Dirección de Urbanizaciones y Titulación</t>
  </si>
  <si>
    <t>0174-25</t>
  </si>
  <si>
    <t>Prestar servicios profesionales a la Dirección de Urbanizaciones y Titulación  en el marco del plan de gestión social, apoyando  con la atención de requerimientos, difusión y   promoción de los programas y/o proyectos que se encuentran en ejecución.</t>
  </si>
  <si>
    <t>0174-26</t>
  </si>
  <si>
    <t>Prestar servicios profesionales en el ambito jurídico para garantizar el desarrollo de los trámites requeridos que son adelantados por la Dirección de Urbanizaciones y Titulación</t>
  </si>
  <si>
    <t>0174-27</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</si>
  <si>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</si>
  <si>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0174-28</t>
  </si>
  <si>
    <t xml:space="preserve">Prestar servicios profesionales en el ambito jurídico a la Dirección de Urbanizaciones y Titulación para el desarrollo,  cumplimiento y gestión de los  procesos relacionados con la legalización, y saneamiento  de los predios priorizados. </t>
  </si>
  <si>
    <t>0174-29</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</si>
  <si>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</si>
  <si>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0174-30</t>
  </si>
  <si>
    <t>Prestar servicios profesionales desde el ámbito de su experticia, para adelantar las actuaciones contables y financieras que contribuyan al cumplimiento de las funciones a cargo de la Dirección de Urbanizaciones y Titulación.</t>
  </si>
  <si>
    <t>0174-31</t>
  </si>
  <si>
    <t>0174-32</t>
  </si>
  <si>
    <t>Prestar servicios profesionales especializados a la DUT en el seguimiento y apoyo técnico a la estructuración, ejecución, liquidación y entrega de los proyectos de urbanizaciones nuevas realizados por la CVP</t>
  </si>
  <si>
    <t>0174-33</t>
  </si>
  <si>
    <t>Prestar servicios profesionales especializados de carácter técnico para apoyar el proceso de saneamiento de predios que se encuentran reportados en la base de inventarios de los bienes inmuebles de propiedad de la Caja de la Vivienda Popular.</t>
  </si>
  <si>
    <t>0174-34</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</si>
  <si>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</si>
  <si>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0174-35</t>
  </si>
  <si>
    <t>0174-36</t>
  </si>
  <si>
    <t>Prestar servicios profesionales especializados para apoyar en el seguimiento y control a los diferentes proyectos que lidera la Dirección de Urbanizaciones y Titulación.</t>
  </si>
  <si>
    <t>0174-37</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</si>
  <si>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</si>
  <si>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0174-38</t>
  </si>
  <si>
    <t>O232020200881211 Servicios de investigación básica en psicología</t>
  </si>
  <si>
    <t>Prestar servicios profesionales especializados para el seguimiento e implementación de las actividades del componente social y comunitario que se requieran en el marco de los programas y/o proyectos de la Dirección de Urbanizaciones y Titulación.</t>
  </si>
  <si>
    <t>0174-39</t>
  </si>
  <si>
    <t>Prestar servicios profesionales especializados para realizar acompañamiento en la gestión técnica de los proyectos de vivienda nueva que se encuentren en estructuración y en curso, liderados por la Caja de la Vivienda Popular.</t>
  </si>
  <si>
    <t>0174-40</t>
  </si>
  <si>
    <t>Prestar servicios profesionales para apoyar desde el área jurídica los proyectos adelantados por la Dirección de Urbanizaciones y Titulación Predial en el marco de los proyectos constructivos destinados a vivienda nueva</t>
  </si>
  <si>
    <t>0174-41</t>
  </si>
  <si>
    <t>Prestar servicios profesionales para apoyar desde su profesión las diligencias jurídicas en los trámites que sean requeridos por el desarrollo y cumplimiento de las funciones asignadas a la Dirección de Urbanizaciones y Titulación</t>
  </si>
  <si>
    <t>0174-42</t>
  </si>
  <si>
    <t>Prestar servicios profesionales para apoyar el cumplimiento de los aspectos técnicos  asociados al desarrollo de urbanizaciones, así como en el seguimiento a los programas y/o proyectos de la Dirección de Urbanizaciones y Titulación</t>
  </si>
  <si>
    <t>0174-43</t>
  </si>
  <si>
    <t>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t>
  </si>
  <si>
    <t>0174-44</t>
  </si>
  <si>
    <t>Prestar servicios profesionales para apoyar en el seguimiento y control de las gestiones administrativas, requeridas para el desarrollo de las funciones y competencias asignadas a la Dirección de Urbanizaciones y Titulación</t>
  </si>
  <si>
    <t>0174-45</t>
  </si>
  <si>
    <t>Prestar servicios profesionales para apoyar en las actividades de seguimiento y control requeridas por la Dirección de Urbanizaciones y Titulación en los aspectos financieros de los diferentes proyectos que se lideran desde esta Dirección</t>
  </si>
  <si>
    <t>0174-46</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</si>
  <si>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</si>
  <si>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0174-47</t>
  </si>
  <si>
    <t>Prestar servicios profesionales en los trámites y actividades de carácter financiero con el fin de dar cumplimiento a las funciones de la Dirección de Urbanizaciones y Titulación de conformidad con los procesos y procedimientos establecidos.</t>
  </si>
  <si>
    <t>0174-48</t>
  </si>
  <si>
    <t>Prestar servicios profesionales para apoyar jurídicamente en los trámites que sean requeridos para el desarrollo y cumplimiento de las funciones asignadas a la Dirección de Urbanizaciones y Titulación</t>
  </si>
  <si>
    <t>0174-49</t>
  </si>
  <si>
    <t xml:space="preserve">Prestar servicios profesionales  desde el ambito juridico para apoyar las gestiones y trámites indispensables para efectuar la correcta titulación de predios. </t>
  </si>
  <si>
    <t>0174-50</t>
  </si>
  <si>
    <t xml:space="preserve">Prestar servicios profesionales para apoyar técnicamente el proceso de estructuración, ejecución y liquidación de los contratos suscritos en el marco de los proyectos urbanísticos adelantados por la Caja de la Vivienda Popular. </t>
  </si>
  <si>
    <t>0174-51</t>
  </si>
  <si>
    <t>Prestar servicios profesionales para brindar soporte jurídico en los trámites de carácter contractual, que sean requeridas por la Dirección de Urbanizaciones y Titulación para el cumplimiento de competencias.</t>
  </si>
  <si>
    <t>0174-52</t>
  </si>
  <si>
    <t>0174-53</t>
  </si>
  <si>
    <t>3-200-F002  RB-Administrados de libre destinación</t>
  </si>
  <si>
    <t>0174-54</t>
  </si>
  <si>
    <t>0174-55</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</si>
  <si>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</si>
  <si>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0174-56</t>
  </si>
  <si>
    <t>0174-57</t>
  </si>
  <si>
    <t>2. Realizar gestiones para la entrega de 2 zonas de cesión obligatorias.</t>
  </si>
  <si>
    <t>Prestar servicios profesionales para realizar las actividades administrativas requeridas para el cumplimiento de las funciones de la Dirección de Urbanizaciones y Titulación.</t>
  </si>
  <si>
    <t>0174-58</t>
  </si>
  <si>
    <t>Prestar servicios profesionales para apoyar al equipo operador urbano de la Caja de la Vivienda Popular en la definición de estrategias y fuentes de financiación para la generación de vivienda enla ciudad de Bogotá D.C.</t>
  </si>
  <si>
    <t>0174-59</t>
  </si>
  <si>
    <t>Prestar servicios profesionales para apoyar la estructuración financiera de los proyectos inmobiliarios de la  Caja de la Vivienda Popular.</t>
  </si>
  <si>
    <t>0174-60</t>
  </si>
  <si>
    <t>Prestar servicios profesionales para apoyar el analisis de la norma urbanistica, diseño urbano, cabidas arquitectonicas, y modelos de negocio en los predios que defina la Caja de la Vivienda Popular</t>
  </si>
  <si>
    <t>0174-61</t>
  </si>
  <si>
    <t>Prestar servicios profesionales para apoyar las actividades de gestión predial referente a los aspectos jurídicos y procedimentales necesarios para que la Caja de la Vivienda Popular realice el rol de Operador Urbano en la ciudad Bogotá D.C.</t>
  </si>
  <si>
    <t>0174-62</t>
  </si>
  <si>
    <t>0174-63</t>
  </si>
  <si>
    <t>0174-64</t>
  </si>
  <si>
    <t>O232020200882120 Servicios de asesoramiento y representación jurídica relativos a otros campos del derecho</t>
  </si>
  <si>
    <t>Prestar servicios profesionales para el desarrollo de las actividades jurídicas relacionadas con gestión y/o saneamiento de activos priorizados por la Dirección de Urbanizaciones y Titulación, acorde con la normatividad vigente.</t>
  </si>
  <si>
    <t>0174-65</t>
  </si>
  <si>
    <t>Prestar servicios profesionales para el desarrollo e implementación de actividades jurídicas relacionadas con gestión y/o saneamiento de activos priorizados por la Dirección de Urbanizaciones y Titulación, acorde con la normatividad vigente.</t>
  </si>
  <si>
    <t>0174-66</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</si>
  <si>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</si>
  <si>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0174-67</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</si>
  <si>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</si>
  <si>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0174-68</t>
  </si>
  <si>
    <t>Prestar servicios profesionales relacionados con el componente social y comunitario en la ejecución de los procesos de titulación y urbanización a cargo de la Dirección de Urbanizaciones y Titulación.</t>
  </si>
  <si>
    <t>0174-69</t>
  </si>
  <si>
    <t>O230117459920240191</t>
  </si>
  <si>
    <t>Fortalecimiento de la capacidad institucional para la modernización de la Caja de la Vivienda Popular de la ciudad de Bogotá D.C.</t>
  </si>
  <si>
    <t>Fortalecer el 100% de la capacidad de gestión de las entidades del Sector Hábitat que promueva la innovación gubernamental la eficiencia administrativa y operativa como generadores de confianza ciudadana (Secretaría de Hábitat CVP Renobo UAESP)</t>
  </si>
  <si>
    <t>1.  Fortalecer el 100 % del Modelo Integrado de Planeación y Gestión -MIPG- de la CVP, modernizando las políticas de gestión y desempeño que lo componen.</t>
  </si>
  <si>
    <t>PM/0208/0104/45990230191- PM/0208/0106/45990230191- PM/0208/0105/45990230191-PM/0208/0103/45990230191- PM/0208/0102/45990230191</t>
  </si>
  <si>
    <t>MARTHA JANETH CARREÑO LIZARAZO</t>
  </si>
  <si>
    <t>2. Afianzar el 100 % de la prestación de los servicios administrativos que permitan la operativIdad del funcionamiento en las áreas o dependencias de la entidad.</t>
  </si>
  <si>
    <t>PM/0208/0104/45990160191- PM/0208/0106/45990160191- PM/0208/0105/45990160191-PM/0208/0103/45990160191- PM/0208/0102/45990160191</t>
  </si>
  <si>
    <t>O232020200885970 Servicios de mantenimiento y cuidado del paisaje</t>
  </si>
  <si>
    <t>O232020200886312 Servicios de distribución de electricidad (a comisión o por contrato)</t>
  </si>
  <si>
    <t>O232020200883611 Servicios integrales de publicidad</t>
  </si>
  <si>
    <t>3. Implementar el 100.00 % del sistema de información misional de la CVP y garantizar la disponibilidad de la infraestructura tecnológica.</t>
  </si>
  <si>
    <t>PM/0208/0104/45990070191- PM/0208/0106/45990070191- PM/0208/0105/45990070191-PM/0208/0103/45990070191- PM/0208/0102/45990070191</t>
  </si>
  <si>
    <t>O232020200662284 Comercio al por menor de computadores y programas de informática integrados en establecimientos especializados</t>
  </si>
  <si>
    <t>5. Selección abreviada - acuerdo marco</t>
  </si>
  <si>
    <t>4. Selección abreviada subasta inversa</t>
  </si>
  <si>
    <t>O232020200773311 Derechos de uso de programas informáticos</t>
  </si>
  <si>
    <t>O232020200883159 Otros servicios de alojamiento y suministro de infraestructura en tecnología de la información (TI)</t>
  </si>
  <si>
    <t>O232020200885230 Servicios de sistemas de seguridad</t>
  </si>
  <si>
    <t>O23202020088711001 Servicio de mantenimiento y reparación de productos metálicos estructurales y sus partes</t>
  </si>
  <si>
    <t>O232020200887130 Servicios de mantenimiento y reparación de computadores y equipos periféricos</t>
  </si>
  <si>
    <t>O23202020088715399 Servicios de mantenimiento y reparación de equipos y aparatos de telecomunicaciones n.c.p.</t>
  </si>
  <si>
    <t>O23202020088715999 Servicio de mantenimiento y reparación de otros equipos n.c.p.</t>
  </si>
  <si>
    <t>O232020200883131 Servicios de consultoría en tecnologías de la información (TI)</t>
  </si>
  <si>
    <t>O230117400220240134</t>
  </si>
  <si>
    <t>Traslado de hogares localizados en zonas de alto riesgo no mitigable en Bogotá D.C.</t>
  </si>
  <si>
    <t>Reasentar 2.000 Hogares ubicados en zonas de alto riesgo no mitigable y/o las ordenadas mediante actos administrativos o sentencias judiciales</t>
  </si>
  <si>
    <t>4. Ejecutar el 100% de las actividades del programa de reasentamiento mediante las acciones establecidas en el Decreto 330 de 2020 y en la Resolución 2073 del 26 de mayo de 2021.</t>
  </si>
  <si>
    <t>PM/0208/0102/40020380134</t>
  </si>
  <si>
    <t>DIRECCIÓN DE REASENTAMIENTOS</t>
  </si>
  <si>
    <t>1. Reasentar de manera definitiva 1,450.00 hogares localizados en zonas de alto riesgo no mitigable o los ordenados mediante sentencia judicial o acto administrativo.</t>
  </si>
  <si>
    <t>2. Asignar el Valor Único Reconocimiento a 784 hogares localizados en zonas de alto riesgo no mitigable o que han sido ordenados mediante sentencia judicial o acto administrativo, para su reubicación definitiva.</t>
  </si>
  <si>
    <t>3. Adecuar, demarcar y señalizar 20,000.00 metros cuadrados pertenecientes al área de los predios desocupados en desarrollo del proceso de reasentamientos por alto riesgo no mitigable, acorde a la delegación establecida en el Artículo 387 del Decreto 555 de 2021 del POT.</t>
  </si>
  <si>
    <t>9. Adición</t>
  </si>
  <si>
    <t>1-601-F001  PAS-Otros distrito</t>
  </si>
  <si>
    <t>O232020200664119 Otros servicios de transporte terrestre local de pasajeros n.c.p.</t>
  </si>
  <si>
    <t>O232020200884190 Otros servicios de telecomunicaciones</t>
  </si>
  <si>
    <t>O232020200883990 Otros servicios profesionales, técnicos y empresariales n.c.p.</t>
  </si>
  <si>
    <t>6. Atender el 100% de la demanda efectiva de hogares localizados en zonas de alto riesgo no mitigable o los ordenados mediante sentencia judicial o acto administrativo, que cumplan los requisitos para permanecer en la modalidad de Relocalización Transitoria.</t>
  </si>
  <si>
    <t>PM/0208/0102/40020390134</t>
  </si>
  <si>
    <t>5. Relocalizar de manera transitoria a 550.00 hogares que están ingresando al programa de reasentamiento, por estar localizados en zonas de alto riesgo no mitigable o que han sido ordenados mediante sentencia judicial o acto.</t>
  </si>
  <si>
    <t>7. Asignar 60 VUR (Valor Único de Reconocimiento) para la adquisición de predios localizados en zonas de alto riesgo no mitigable o los que han sido ordenados mediante sentencia judicial o acto administrativo.</t>
  </si>
  <si>
    <t>PM/0208/0102/40020400134</t>
  </si>
  <si>
    <t>Etiquetas de fila</t>
  </si>
  <si>
    <t>Total general</t>
  </si>
  <si>
    <t>0174-71</t>
  </si>
  <si>
    <t>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</si>
  <si>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TIV-001</t>
  </si>
  <si>
    <t>0174-70</t>
  </si>
  <si>
    <t xml:space="preserve"> FONDO DE FINANCIACIÓN</t>
  </si>
  <si>
    <t>TIPO DE CONTRATO O GASTO</t>
  </si>
  <si>
    <t>1-100-F001  VA-Recursos distrito</t>
  </si>
  <si>
    <t xml:space="preserve">DIRECCIÓN DE GESTIÓN CORPORATIVA </t>
  </si>
  <si>
    <t>GERMAN ALBERO HERNANDEZ PRIETO</t>
  </si>
  <si>
    <t>01 - Viabilización de Línea</t>
  </si>
  <si>
    <t>CONTRATO DE ARRENDAMIENTO</t>
  </si>
  <si>
    <t>1-100-F039  VA-Crédito</t>
  </si>
  <si>
    <t>DIRECCIÓN DE MEJORAMIENTO DE BARRIOS</t>
  </si>
  <si>
    <t>EDITH BAUTISTA GOMEZ ( E )</t>
  </si>
  <si>
    <t xml:space="preserve">02 - Creación de Nueva Línea </t>
  </si>
  <si>
    <t>CONTRATO DE COMPRAVENTA</t>
  </si>
  <si>
    <t>03 - Modificación de Línea</t>
  </si>
  <si>
    <t>CONTRATO DE FIDUCIA</t>
  </si>
  <si>
    <t>Mejorar 22.000 M2 de fachadas de vivienda en estratos 1 y 2.</t>
  </si>
  <si>
    <t>1-200-I021  RB-Plusvalía</t>
  </si>
  <si>
    <t>NELSON YOVANY JIMÉNEZ GONZÁLEZ</t>
  </si>
  <si>
    <t>04 - Anulación de Línea</t>
  </si>
  <si>
    <t>CONTRATO DE INTERVENTORIA</t>
  </si>
  <si>
    <t>Promover la iniciación de 1.200 unidades de vivienda nueva en estratos 1 y 2.</t>
  </si>
  <si>
    <t>1-300-I019  REAF-Plusvalía</t>
  </si>
  <si>
    <t>MARIA MERCEDES MOLINA RENGIFO</t>
  </si>
  <si>
    <t>CONTRATO DE PRESTACION DE SERVICIOS</t>
  </si>
  <si>
    <t>CONTRATO DE PRESTACION DE SERVICIOS DE APOYO A LA GESTION</t>
  </si>
  <si>
    <t>3-100-I001  VA-Administrados de destinación específica</t>
  </si>
  <si>
    <t>CONTRATO DE PRESTACION DE SERVICIOS DE MANTENIMIENTO</t>
  </si>
  <si>
    <t>CONTRATO DE PRESTACION DE SERVICIOS PROFESIONALES</t>
  </si>
  <si>
    <t>CONTRATO INTERADMINISTRATIVO DE INTERVENTORIA</t>
  </si>
  <si>
    <t>3. Promover la iniciación de 1,200.00 unidades de vivienda nueva en estratos 1 y 2.</t>
  </si>
  <si>
    <t>3-601-F002  PAS-Administrados de libre destinación</t>
  </si>
  <si>
    <t>CONVENIO INTERADMINISTRATIVO</t>
  </si>
  <si>
    <t>3-601-I001  PAS-Administrados de destinación específica</t>
  </si>
  <si>
    <t>FACTURAS</t>
  </si>
  <si>
    <t>3-602-I001  PAS-RB-Administrados de destinación específica</t>
  </si>
  <si>
    <t>ORDEN DE COMPRA</t>
  </si>
  <si>
    <t>ORDEN DE PRESTACION DE SERVICIOS</t>
  </si>
  <si>
    <t>RECIBO</t>
  </si>
  <si>
    <t>1. Diseñar 1 estrategia de desconcentración territorial para fortalecimiento de la Curaduría Publica Social</t>
  </si>
  <si>
    <t>RESOLUCIÓN</t>
  </si>
  <si>
    <t>2. Implementar 1 estrategia de desconcentración territorial para fortalecimiento de la Curaduría Pública Social</t>
  </si>
  <si>
    <t>4. Intervenir 22.000 metros cuadrados de fachada para mejorar y conectar con los servicios públicos correspondientes a 814 viviendas de estrato 1 y 2.</t>
  </si>
  <si>
    <t>1.Contratar mejoramiento y/o reforzamiento 4.000 viviendas de estrato 1 y 2</t>
  </si>
  <si>
    <t xml:space="preserve">2. Entregar 4.000 mejoramientos integrales de vivienda </t>
  </si>
  <si>
    <t>N/A</t>
  </si>
  <si>
    <t>A la línea 70</t>
  </si>
  <si>
    <t>Recursos de la línea 21</t>
  </si>
  <si>
    <t>TIV-002</t>
  </si>
  <si>
    <t>TIV-003</t>
  </si>
  <si>
    <t>A la línea 71</t>
  </si>
  <si>
    <t>Adición y prórroga al contrato 182-2024 que tiene por objeto: Prestar servicios de apoyo a la gestión a la Dirección de Urbanizaciones y Titulación en los temas asociados con estudios prediales, catastrales y urbanísticos de los proyectos priorizados por el área.</t>
  </si>
  <si>
    <t>A la línea 72</t>
  </si>
  <si>
    <t>0174-72</t>
  </si>
  <si>
    <t>TIV-004</t>
  </si>
  <si>
    <t>A la línea 73</t>
  </si>
  <si>
    <t>0174-73</t>
  </si>
  <si>
    <t>A la línea 74</t>
  </si>
  <si>
    <t>A la línea 75</t>
  </si>
  <si>
    <t>0174-74</t>
  </si>
  <si>
    <t>0174-75</t>
  </si>
  <si>
    <t>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</si>
  <si>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t>
  </si>
  <si>
    <t>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t>
  </si>
  <si>
    <t>Adición y prórroga al contrato 291-2024 que tiene por objeto: Prestar servicios de apoyo a la Dirección de Urbanizaciones y Titulación en las actividades administrativas y en los trámites requeridos para el cumplimiento de sus funciones.</t>
  </si>
  <si>
    <t>TIV-005</t>
  </si>
  <si>
    <t>TIV-006</t>
  </si>
  <si>
    <t>TIV-007</t>
  </si>
  <si>
    <t>TIV-008</t>
  </si>
  <si>
    <t>TIV-009</t>
  </si>
  <si>
    <t>TIV-010</t>
  </si>
  <si>
    <t>TIV-011</t>
  </si>
  <si>
    <t>TIV-012</t>
  </si>
  <si>
    <t>TIV-013</t>
  </si>
  <si>
    <t>TIV-015</t>
  </si>
  <si>
    <t>TIV-016</t>
  </si>
  <si>
    <t>TIV-017</t>
  </si>
  <si>
    <t>TIV-018</t>
  </si>
  <si>
    <t>TIV-019</t>
  </si>
  <si>
    <t>TIV-020</t>
  </si>
  <si>
    <t>TIV-022</t>
  </si>
  <si>
    <t>TIV-023</t>
  </si>
  <si>
    <t>TIV-024</t>
  </si>
  <si>
    <t>TIV-025</t>
  </si>
  <si>
    <t>TIV-026</t>
  </si>
  <si>
    <t>TIV-027</t>
  </si>
  <si>
    <t>TIV-028</t>
  </si>
  <si>
    <t>TIV-029</t>
  </si>
  <si>
    <t>TIV-031</t>
  </si>
  <si>
    <t>TIV-032</t>
  </si>
  <si>
    <t>TIV-033</t>
  </si>
  <si>
    <t>TIV-034</t>
  </si>
  <si>
    <t>TIV-035</t>
  </si>
  <si>
    <t>TIV-036</t>
  </si>
  <si>
    <t>TIV-037</t>
  </si>
  <si>
    <t>TIV-038</t>
  </si>
  <si>
    <t>O231020200501           Aportes generales al sistema de riesgos laborales</t>
  </si>
  <si>
    <t>O232020200771541        Servicios fiduciarios</t>
  </si>
  <si>
    <t>O232020200881211        Servicios de investigación básica en psicología</t>
  </si>
  <si>
    <t>O232020200881219        Servicios de investigación básica en otras ciencia</t>
  </si>
  <si>
    <t>O232020200882120        Servicios de asesoramiento y representación jurídi</t>
  </si>
  <si>
    <t>O232020200882130        Servicios de documentación y certificación jurídic</t>
  </si>
  <si>
    <t>O232020200882199        Otros servicios jurídicos n.c.p.</t>
  </si>
  <si>
    <t>O232020200883111        Servicios de consultoría en gestión estratégica</t>
  </si>
  <si>
    <t>O232020200883211        Servicios de asesoría en arquitectura</t>
  </si>
  <si>
    <t>O232020200883212        Servicios de arquitectura para proyectos de constr</t>
  </si>
  <si>
    <t>O232020200883329        Otros servicios de ingeniería en proyectos n.c.p.</t>
  </si>
  <si>
    <t>O232020200883421        Servicios de topografía del suelo</t>
  </si>
  <si>
    <t>O232020200883422        Servicios de cartografía</t>
  </si>
  <si>
    <t>O23202020088363202      Publicaciones de documentos de carácter oficial</t>
  </si>
  <si>
    <t>O232020200884520        Servicios de archivos</t>
  </si>
  <si>
    <t>O232020200885954        Servicios de preparación de documentos y otros ser</t>
  </si>
  <si>
    <t>O232020200994239        Servicios generales de recolección de otros desech</t>
  </si>
  <si>
    <t>BOGDATA</t>
  </si>
  <si>
    <t xml:space="preserve">202413000058833
</t>
  </si>
  <si>
    <t>TIV-039</t>
  </si>
  <si>
    <t>TIV-040</t>
  </si>
  <si>
    <t>TIV-041</t>
  </si>
  <si>
    <t>TIV-042</t>
  </si>
  <si>
    <t>TIV-043</t>
  </si>
  <si>
    <t>TIV-046</t>
  </si>
  <si>
    <t>TIV-045</t>
  </si>
  <si>
    <t>TIV-044</t>
  </si>
  <si>
    <t>TIV-047</t>
  </si>
  <si>
    <t>TIV-048</t>
  </si>
  <si>
    <t>TIV-049</t>
  </si>
  <si>
    <t>TIV-050</t>
  </si>
  <si>
    <t>TIV-051</t>
  </si>
  <si>
    <t>TIV-052</t>
  </si>
  <si>
    <t>O23011740012024017403007  Titulación de predios e iniciación de vi - Servici</t>
  </si>
  <si>
    <t>VALIDACIÓN</t>
  </si>
  <si>
    <t>0174-76</t>
  </si>
  <si>
    <t>0174-77</t>
  </si>
  <si>
    <t>0174-78</t>
  </si>
  <si>
    <t>0174-79</t>
  </si>
  <si>
    <t>0174-80</t>
  </si>
  <si>
    <t>0174-81</t>
  </si>
  <si>
    <t>0174-83</t>
  </si>
  <si>
    <t>0174-84</t>
  </si>
  <si>
    <t>0174-85</t>
  </si>
  <si>
    <t>Pago de los servicios públicos relacionados con Servicios de distribución de electricidad del Proyecto de Interés Prioritario Arboleda Santa Teresita - Sector I y II.</t>
  </si>
  <si>
    <t>Realizar el pago de gastos notariales, registro y de beneficencia que resulten de la suscripción de escrituras públicas y/o resoluciones de los diferentes procesos ejecutados por la Dirección de Urbanizaciones y Titulación predial.</t>
  </si>
  <si>
    <t>Sufragar gastos de beneficencia, registro títulos por mecanismo de transferencias y gastos de resciliación.</t>
  </si>
  <si>
    <t>O232020200886330 Servicios de distribución de agua por tubería (a comisión o por contrato)</t>
  </si>
  <si>
    <t>O232020200886320 Servicios de distribución de gas por tuberías (a comisión o por contrato)</t>
  </si>
  <si>
    <t>TIV-053</t>
  </si>
  <si>
    <t>TIV-055</t>
  </si>
  <si>
    <t>TIV-056</t>
  </si>
  <si>
    <t>TIV-057</t>
  </si>
  <si>
    <t>TIV-058</t>
  </si>
  <si>
    <t>TIV-059</t>
  </si>
  <si>
    <t>TIV-060</t>
  </si>
  <si>
    <t>TIV-061</t>
  </si>
  <si>
    <t>Recursos de línea 3</t>
  </si>
  <si>
    <t>Recursos de línea 4</t>
  </si>
  <si>
    <t>Recursos de línea 5</t>
  </si>
  <si>
    <t>Recursos de línea 6</t>
  </si>
  <si>
    <t>Recursos de línea 7</t>
  </si>
  <si>
    <t>Recursos de línea 8</t>
  </si>
  <si>
    <t>Recursos de línea 9</t>
  </si>
  <si>
    <t>Recursos de línea 10</t>
  </si>
  <si>
    <t>Recursos de línea 11</t>
  </si>
  <si>
    <t>Recursos de línea 12</t>
  </si>
  <si>
    <t>TOTAL</t>
  </si>
  <si>
    <t>O232020200886312        Servicios de distribución de electricidad (a comis</t>
  </si>
  <si>
    <t>O232020200886320        Servicios de distribución de gas por tuberías (a c</t>
  </si>
  <si>
    <t>O232020200886330        Servicios de distribución de agua por tubería (a c</t>
  </si>
  <si>
    <t>Vigente desde: 05/07/2024</t>
  </si>
  <si>
    <t>TIV-063</t>
  </si>
  <si>
    <t>TIV-064</t>
  </si>
  <si>
    <t>TIV-065</t>
  </si>
  <si>
    <t>No Aplica</t>
  </si>
  <si>
    <t>12/07/2024; 25-7-24</t>
  </si>
  <si>
    <t>0174-86</t>
  </si>
  <si>
    <t>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</si>
  <si>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Recursos de línea 54</t>
  </si>
  <si>
    <t>1. Asistir y acompañar a 3.150 hogares social, jurídica y técnicamente que pertenezcan a los estratos 1 y 2, y que cumplan con los requisitos para sanear y titular.</t>
  </si>
  <si>
    <t>O232020200885250 Servicios de protección (guardas de seguridad)</t>
  </si>
  <si>
    <t xml:space="preserve"> VALOR TOTAL PROGRAMADO $</t>
  </si>
  <si>
    <t xml:space="preserve"> VALOR CDP $</t>
  </si>
  <si>
    <t>APRO INIC</t>
  </si>
  <si>
    <t>CDP</t>
  </si>
  <si>
    <t>Prestar servicios profesionales especializados en la estructuración y seguimiento a los proyectos de vivienda nueva adelantados por la Dirección de Urbanizaciones y Titulación</t>
  </si>
  <si>
    <t>TIV-067</t>
  </si>
  <si>
    <t>TIV-069</t>
  </si>
  <si>
    <t>TIV-071</t>
  </si>
  <si>
    <t>0174-87</t>
  </si>
  <si>
    <t>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</si>
  <si>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Recursos de línea 55</t>
  </si>
  <si>
    <t>TIV-072</t>
  </si>
  <si>
    <t>TIV-073</t>
  </si>
  <si>
    <t xml:space="preserve">  VALOR CDP $</t>
  </si>
  <si>
    <t xml:space="preserve">  VALOR DEL CRP $</t>
  </si>
  <si>
    <t xml:space="preserve">  GIROS $</t>
  </si>
  <si>
    <t xml:space="preserve">  POR GIRAR $ (CRP-GIROS)</t>
  </si>
  <si>
    <t>Proyecto de Inversión</t>
  </si>
  <si>
    <t>Aprop. Disponible</t>
  </si>
  <si>
    <t>CDP Acumulado</t>
  </si>
  <si>
    <t>Compromisos Acumulad.</t>
  </si>
  <si>
    <t>Giros Acumulados Ppto</t>
  </si>
  <si>
    <t>Saldo por Pagar</t>
  </si>
  <si>
    <t>TIV-062</t>
  </si>
  <si>
    <t xml:space="preserve"> VALOR DEL CRP $</t>
  </si>
  <si>
    <t xml:space="preserve"> GIROS $</t>
  </si>
  <si>
    <t xml:space="preserve"> POR GIRAR $ (CRP-GIROS)</t>
  </si>
  <si>
    <t>TIV-074</t>
  </si>
  <si>
    <t>TIV-014 anulada</t>
  </si>
  <si>
    <t>TIV-021 ANULADA / TIV-068 anulada</t>
  </si>
  <si>
    <t>TIV-075</t>
  </si>
  <si>
    <t>TIV-076</t>
  </si>
  <si>
    <t>0174-88</t>
  </si>
  <si>
    <t>0174-89</t>
  </si>
  <si>
    <t>0174-90</t>
  </si>
  <si>
    <t>0174-91</t>
  </si>
  <si>
    <t>TIV-030 ANULADA / TIV-070 anulada / anulado cdp 1328</t>
  </si>
  <si>
    <t xml:space="preserve">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 </t>
  </si>
  <si>
    <t>Prestar servicios de apoyo de gestión documental y trámites administrativos que se requieren para cumplir a cabalidad con la misionalidad de la DUT.</t>
  </si>
  <si>
    <t>Prestar servicios de apoyo en lo pertinente a la correspondencia, trámites administrativos y gestión documental, para el cumplimiento de las funciones de la Dirección de Urbanizaciones y Titulación.</t>
  </si>
  <si>
    <t>Prestar servicios profesionales para asesorar, acompañar y hacer   control jurídico a los procesos y procedimientos de  la Dirección Urbanizaciones y Titulación en las actividades relacionadas con seguimiento de  metas, estructuración de procesos  y revisión de documentos generados por la Dependencia.</t>
  </si>
  <si>
    <t xml:space="preserve"> por un valor de $35.000.000 de la línea  0174-43</t>
  </si>
  <si>
    <t>por un valor de $14.000.000 de la línea 0174-43</t>
  </si>
  <si>
    <t xml:space="preserve"> por un valor de $13.200.000 de la línea 0174-44</t>
  </si>
  <si>
    <t xml:space="preserve"> por un valor de $52.500.000 de la línea 0174-54</t>
  </si>
  <si>
    <t xml:space="preserve">Anulacion de CDP 1325 / Anulación TIV-066 memo 202413000068703 </t>
  </si>
  <si>
    <t xml:space="preserve">202413000058353 / 202413000061673 / 202413000068703 </t>
  </si>
  <si>
    <t>O232020200885250        Servicios de protección (guardas de seguridad)</t>
  </si>
  <si>
    <t>TIV-077</t>
  </si>
  <si>
    <t>TIV-078</t>
  </si>
  <si>
    <t>TIV-079</t>
  </si>
  <si>
    <t>TIV-080</t>
  </si>
  <si>
    <t>TIV-081</t>
  </si>
  <si>
    <t>ENEL COLOMBIA SA ESP</t>
  </si>
  <si>
    <t>PROMOAMBIENTAL DISTRITO S A S ESP</t>
  </si>
  <si>
    <t>EMPRESA DE ACUEDUCTO Y ALCANTARILLADO DE BOGOTA E.S.P.</t>
  </si>
  <si>
    <t>VANTI S.A. ESP.</t>
  </si>
  <si>
    <t>POSITIVA COMPAÑIA DE SEGUROS SA</t>
  </si>
  <si>
    <t>RESOLUCION</t>
  </si>
  <si>
    <t>BELKY JOSEFINA CALDERON OÑATE</t>
  </si>
  <si>
    <t>KEVIN ARLEY GARCIA PEÑA</t>
  </si>
  <si>
    <t>CAMILO ADOLFO PINILLOS BOHORQUEZ</t>
  </si>
  <si>
    <t>ELSA MARIELA MEDINA HIGUERA</t>
  </si>
  <si>
    <t>NELLY YAMILE GOMEZ REYES</t>
  </si>
  <si>
    <t>LAURA ALEJANDRA PARGA HORTA</t>
  </si>
  <si>
    <t>LADY TATIANA PAEZ FONSECA</t>
  </si>
  <si>
    <t>WILSON ALBERTO GONZALEZ SALAMANCA</t>
  </si>
  <si>
    <t>EDITH  MENDOZA CARDENAS</t>
  </si>
  <si>
    <t>ERICA PAOLA ACEVEDO MURILLO</t>
  </si>
  <si>
    <t>CARLOS JULIO GARZON CAÑON</t>
  </si>
  <si>
    <t>JOSE OSCAR SOCHA PINTO</t>
  </si>
  <si>
    <t>DIANA PAOLA CASTIBLANCO VENEGAS</t>
  </si>
  <si>
    <t>LUIS HERNANDO NEIRA GUERRERO</t>
  </si>
  <si>
    <t>MARIA NIDIA ELIS SALGADO SUBIETA</t>
  </si>
  <si>
    <t>EDGAR ANDRES TOQUICA GIRALDO</t>
  </si>
  <si>
    <t>WILLIAM ANTONIO ZAPATA PAEZ</t>
  </si>
  <si>
    <t>ANGELICA MARIA ANDRADE CONDE</t>
  </si>
  <si>
    <t>EVELYN  DONOSO HERRERA</t>
  </si>
  <si>
    <t>MICHEL ANGEL ORTIZ ACEVEDO</t>
  </si>
  <si>
    <t>ANDREA TATIANA ORTEGON ORTEGON</t>
  </si>
  <si>
    <t>SONIA ESPERANZA AREVALO SILVA</t>
  </si>
  <si>
    <t>NANCY FABIOLA GIL OROZCO</t>
  </si>
  <si>
    <t>YENY ALEXANDRA RODRIGUEZ SOSSA</t>
  </si>
  <si>
    <t>MARIA ALEJANDRA CASTELLANOS GARCIA</t>
  </si>
  <si>
    <t>LUZ STELLA CARDENAS LAVERDE</t>
  </si>
  <si>
    <t>OSCAR ALFREDO ACUÑA GAVIRIA</t>
  </si>
  <si>
    <t>LAURA VALENTINA MILLAN CIFUENTES</t>
  </si>
  <si>
    <t>DIANA MARCELA CORREA ACERO</t>
  </si>
  <si>
    <t>JEYSON LEONARDO CUBAQUE SARMIENTO</t>
  </si>
  <si>
    <t>MIGUEL ANGEL CARDENAS PALACIOS</t>
  </si>
  <si>
    <t>YENNY PAOLA NUÑEZ GOMEZ</t>
  </si>
  <si>
    <t>JUAN CAMILO DELGADO FRANCO</t>
  </si>
  <si>
    <t>JUAN PABLO LUGO BOTELLO</t>
  </si>
  <si>
    <t>ALEXANDRA  GARCIA RODRIGUEZ</t>
  </si>
  <si>
    <t>JESSICA PAOLA LEON SUAREZ</t>
  </si>
  <si>
    <t>JOSE NAPOLEON STRUSBERG OROZCO</t>
  </si>
  <si>
    <t>LADY JOHANNA PANQUEVA ALARCON</t>
  </si>
  <si>
    <t>DENNYS JHOANA AGUDELO RAMIREZ</t>
  </si>
  <si>
    <t>EIMMY HELENA MAHECHA FORERO</t>
  </si>
  <si>
    <t>MAGDA LILIANA CRUZ JIMENEZ</t>
  </si>
  <si>
    <t>LUIS EDUARDO GARCIA GONZALEZ</t>
  </si>
  <si>
    <t>CESAR FRANCISCO PACHON RAMIREZ</t>
  </si>
  <si>
    <t>LAURA DANIELA MARTIN RAMIREZ</t>
  </si>
  <si>
    <t>JULIAN FABRIZZIO HUERFANO ARDILA</t>
  </si>
  <si>
    <t>CRP</t>
  </si>
  <si>
    <t>GIROS</t>
  </si>
  <si>
    <t>X GIRAR</t>
  </si>
  <si>
    <t>0174-82</t>
  </si>
  <si>
    <t>TIV-082</t>
  </si>
  <si>
    <t>TIV-084</t>
  </si>
  <si>
    <t>TIV-085</t>
  </si>
  <si>
    <t>TIV-087</t>
  </si>
  <si>
    <t>202413000058353 / 202413000070553</t>
  </si>
  <si>
    <t>1296 CDP ANULADO</t>
  </si>
  <si>
    <t>TIV-086 ANULADA</t>
  </si>
  <si>
    <t>TIV-054 ANULADA</t>
  </si>
  <si>
    <t>TIV-083 ANULADA</t>
  </si>
  <si>
    <t>0174-92</t>
  </si>
  <si>
    <t>Prestar servicios profesionales especializados en la estructuración,ejecución, evaluación, seguimiento y desarrollo de los proyectos constructivos adelantados por la Caja de la Vivienda Popular.</t>
  </si>
  <si>
    <t>Prestar servicios profesionales desde el ámbito técnico para la estructuración, ejecución y seguimiento de los proyectos y predios de la entidad.</t>
  </si>
  <si>
    <t>JUAN MANUEL BARRERA MONTERROSA</t>
  </si>
  <si>
    <t>Recursos de línea 77</t>
  </si>
  <si>
    <t>202413000070553 / 202413000073503</t>
  </si>
  <si>
    <t>202413000073233 /202413000073503</t>
  </si>
  <si>
    <t>202413000058353 / 202413000073233  /202413000073503</t>
  </si>
  <si>
    <t>202413000058353 / 202413000070553 /202413000073503</t>
  </si>
  <si>
    <t>TIV-088</t>
  </si>
  <si>
    <t>TIV-089</t>
  </si>
  <si>
    <t>TIV-090</t>
  </si>
  <si>
    <t>TIV-091</t>
  </si>
  <si>
    <t>TIV-092</t>
  </si>
  <si>
    <t>0174-93</t>
  </si>
  <si>
    <t>Arrendar un stand en el Congreso Colombiano de la Construcción - CCC</t>
  </si>
  <si>
    <t>Recursos de línea 37</t>
  </si>
  <si>
    <t>TIV-093</t>
  </si>
  <si>
    <t>TIV-094</t>
  </si>
  <si>
    <t>Reducción pptal 30-9-2024</t>
  </si>
  <si>
    <t>1030 anulado reducción</t>
  </si>
  <si>
    <t>O232020200883121        Servicios de relaciones públicas</t>
  </si>
  <si>
    <t>0174-94</t>
  </si>
  <si>
    <t>Prestar servicios profesionales especializados para realizar acompañamiento desde el componente técnico a los procesos que se relacionan con el proyecto Arboleda Santa Teresita</t>
  </si>
  <si>
    <t>OCTUBRE</t>
  </si>
  <si>
    <t>Recursosa de línea 55</t>
  </si>
  <si>
    <t>TIV-095</t>
  </si>
  <si>
    <t>0174-95</t>
  </si>
  <si>
    <t>0174-96</t>
  </si>
  <si>
    <t>Recursos de las lineas 0174-54 por valor de $17.899.460 y de la la linea No. 0174-55 por valor de $ 8.000.000</t>
  </si>
  <si>
    <t>Adición Contrato No. 884 de 2024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</si>
  <si>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TIV-096</t>
  </si>
  <si>
    <t>Recurso de línea 21</t>
  </si>
  <si>
    <t>TIV-097</t>
  </si>
  <si>
    <t>O230117400120240174  Titulación de predios e iniciación de vi - Servici</t>
  </si>
  <si>
    <t>FIDUCIARIA BOGOTA S.A.</t>
  </si>
  <si>
    <t>3217; 3940; 4022; 4266; 4566</t>
  </si>
  <si>
    <t>3304; 3939; 4565</t>
  </si>
  <si>
    <t>MULTIPLES FECHAS</t>
  </si>
  <si>
    <t>76399112; 76395457; 76398661</t>
  </si>
  <si>
    <t>4333; 4564</t>
  </si>
  <si>
    <t>76395457; 76395061</t>
  </si>
  <si>
    <t>4135; 4439</t>
  </si>
  <si>
    <t>8 Y 9</t>
  </si>
  <si>
    <t>3305; 4157; 4442; 4741</t>
  </si>
  <si>
    <t>BIG MEDIA PUBLICIDAD SAS</t>
  </si>
  <si>
    <t>PAULA ANDREA SANCHEZ CARDENAS</t>
  </si>
  <si>
    <t>JORGE ALBERTO SANCHEZ</t>
  </si>
  <si>
    <t>JORGE ARMANDO MOJICA RODRIGUEZ</t>
  </si>
  <si>
    <t>JUAN CARLOS AVILA GONZALEZ</t>
  </si>
  <si>
    <t>JEISSON ANDRES ORTIZ HERNANDEZ</t>
  </si>
  <si>
    <t>WILSON ANDRES GOMEZ SANTAMARIA</t>
  </si>
  <si>
    <t>MARIA ANGELICA GARZON VERA</t>
  </si>
  <si>
    <t>EDGAR YAHIR ARCINIEGAS CASTAÑEDA</t>
  </si>
  <si>
    <t>KAREN ALEXANDRA RODRIGUEZ RODRIGUEZ</t>
  </si>
  <si>
    <t>MARIA ELENA POVEDA MURCIA</t>
  </si>
  <si>
    <t>LUZ ANGELA GARZON URREGO</t>
  </si>
  <si>
    <t>CAMARA COLOMBIANA DE LA CONSTRUCCION</t>
  </si>
  <si>
    <t>0134-1</t>
  </si>
  <si>
    <t>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t>
  </si>
  <si>
    <t xml:space="preserve">JULIO </t>
  </si>
  <si>
    <t>GERMAN ALBERTO HERNANDEZ PRIETO</t>
  </si>
  <si>
    <t>THAR-068</t>
  </si>
  <si>
    <t>ADELINA ISABEL GOMEZ GIOVANNETTY</t>
  </si>
  <si>
    <t>0134-2</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</si>
  <si>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</si>
  <si>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0134-3</t>
  </si>
  <si>
    <t>Prestar servicios profesionales desde el componente social apoyando la gestión de las etapas de verificación, prefactibilidad, factibilidad, ejecución y demás establecidas en los procesos y procedimientos de la Dirección de Reasentamientos</t>
  </si>
  <si>
    <t> 202412000058573 </t>
  </si>
  <si>
    <t>THAR-007</t>
  </si>
  <si>
    <t>DORA EMILIA PARRA ROBLEDO</t>
  </si>
  <si>
    <t>0134-4</t>
  </si>
  <si>
    <t>THAR-069</t>
  </si>
  <si>
    <t>DIANA CAROLINA GUEVARA TRIANA</t>
  </si>
  <si>
    <t>0134-5</t>
  </si>
  <si>
    <t>THAR-070</t>
  </si>
  <si>
    <t>OLGA LUCIA GODOY OSORIO</t>
  </si>
  <si>
    <t>0134-6</t>
  </si>
  <si>
    <t>Reubicación definitiva de hogares localizados en zonas de alto riesgo no mitigable o los ordenados mediante sentencias judiciales o actos administrativos.</t>
  </si>
  <si>
    <t>THAR-111</t>
  </si>
  <si>
    <t>MULTIPLES REGISTROS</t>
  </si>
  <si>
    <t>MULTIPLES RESOLUCIONES</t>
  </si>
  <si>
    <t>MULTIPLES TERCEROS</t>
  </si>
  <si>
    <t>0134-7</t>
  </si>
  <si>
    <t>THAR-112 ANULADO</t>
  </si>
  <si>
    <t>CDP 1307 ANULADO - FIDUCIA / cambio de FF</t>
  </si>
  <si>
    <t>0134-8</t>
  </si>
  <si>
    <t>Adición y prorroga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</si>
  <si>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THAR-001</t>
  </si>
  <si>
    <t>CONSORCIO DEMOL23</t>
  </si>
  <si>
    <t>0134-9</t>
  </si>
  <si>
    <t>THAR-061</t>
  </si>
  <si>
    <t>0134-10</t>
  </si>
  <si>
    <t>Pago de pasivo exigible. Resolución 141 de
14 de enero de 2024. Adquisición de predios localizados en zona de alto riesgo no mitigable de la sra. Mahecha Bustos Nidia Consuelo CC: 51.858.244 ; localidad de San Cristobal ; id: 2010-4-11866.</t>
  </si>
  <si>
    <t>THAR-119</t>
  </si>
  <si>
    <t>YAQUELINE ESPERANZA MAHECHA BUSTOS</t>
  </si>
  <si>
    <t>0134-11</t>
  </si>
  <si>
    <t>Prestar el servicio público de transporte terrestre automotor especial para la caja de la vivienda popular</t>
  </si>
  <si>
    <t>THAR-120 ANULADA</t>
  </si>
  <si>
    <t>1386 ANULADO</t>
  </si>
  <si>
    <t>Anulación parcial CDP y viabilidad por $20,000,000</t>
  </si>
  <si>
    <t>0134-12</t>
  </si>
  <si>
    <t>Contratar los servicios integrales de un operador logístico que lleve a cabo las actividades que requiera la caja de la vivienda popular y que permita divulgar los avances de los diferentes programas misionales de la entidad</t>
  </si>
  <si>
    <t>81141601; 80141902; 56101600; 52161500; 45111700; 90111600</t>
  </si>
  <si>
    <t>THAR-062</t>
  </si>
  <si>
    <t>DOUGLAS TRADE S A S</t>
  </si>
  <si>
    <t>0134-13</t>
  </si>
  <si>
    <t>Realizar gestiones documentacion, legalización, gestiones notariales y  certificación juridica en la adjudicación de las viviendas para entrega de los predios a los beneficiarios objeto del programa de reasentamientos. (197 hogares meta 1 y 5 predios meta 2 con tramites realizados)</t>
  </si>
  <si>
    <t>0134-14</t>
  </si>
  <si>
    <t>Prestar servicios profesionales a la Dirección de Reasentamientos, para apoyar la formulación de estrategias y lineamientos para la ejecucion, seguimiento y control del componente social dento del proceso de Reasentamiento.</t>
  </si>
  <si>
    <t>THAR-008</t>
  </si>
  <si>
    <t>HELBER HUGO MORALES RINCON</t>
  </si>
  <si>
    <t>0134-15</t>
  </si>
  <si>
    <t>Prestar servicios profesionales en la gestion administrativa y contractual para el seguimiento, control y vigilancia de los bienes y servicios a cargo de la Dirección de Reasentamientos</t>
  </si>
  <si>
    <t>THAR-009</t>
  </si>
  <si>
    <t>HERNAN DAVID SANCHEZ ARIAS</t>
  </si>
  <si>
    <t>0134-16</t>
  </si>
  <si>
    <t>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</si>
  <si>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THAR-010</t>
  </si>
  <si>
    <t>DIANA MARGARITA BELTRAN GOMEZ</t>
  </si>
  <si>
    <t>0134-17</t>
  </si>
  <si>
    <t>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t>
  </si>
  <si>
    <t>THAR-071</t>
  </si>
  <si>
    <t>PIEDAD ELLIANNA CUERVO ROJAS</t>
  </si>
  <si>
    <t>Anulación parcial de CRP y CDP y viabilidad</t>
  </si>
  <si>
    <t>0134-18</t>
  </si>
  <si>
    <t>Prestar servicios profesionales a la Dirección de Reasentamientos, apoyando la formulación de estrategias y lineamientos para la ejecucion, seguimiento y control de la gestión técnica dento del proceso de Reasentamiento.</t>
  </si>
  <si>
    <t>0134-19</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</si>
  <si>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</si>
  <si>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THAR-011</t>
  </si>
  <si>
    <t>ADRIANA PATRICIA ARANGO ALVAREZ</t>
  </si>
  <si>
    <t>0134-20</t>
  </si>
  <si>
    <t>Prestar servicios profesionales a la Dirección de Reasentamientos, para apoyar la formulación de estrategias y lineamientos para la ejecucion, seguimiento y control del componente juridico dento del proceso de Reasentamiento.</t>
  </si>
  <si>
    <t>THAR-072</t>
  </si>
  <si>
    <t>JOSE ALEXANDER MORENO PAEZ</t>
  </si>
  <si>
    <t>Anulacion parcial cdp y viabilidad por $26.750.000</t>
  </si>
  <si>
    <t>0134-21</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</si>
  <si>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</si>
  <si>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THAR-073</t>
  </si>
  <si>
    <t>0134-22</t>
  </si>
  <si>
    <t>Prestar servicios profesionales a la Dirección de Reasentamientos apoyando la planeación, consolidacion y actualizacion de la informacion que se genere en cumplimiento del proyecto de inversion y el cumplimiento de las metas asignadas a la Direccion.</t>
  </si>
  <si>
    <t>THAR-074</t>
  </si>
  <si>
    <t>MONICA ANDREA ALVAREZ FERNANDEZ</t>
  </si>
  <si>
    <t>0134-23</t>
  </si>
  <si>
    <t>THAR-012</t>
  </si>
  <si>
    <t>CLAUDIA PATRICIA RUEDA PLATA</t>
  </si>
  <si>
    <t>0134-24</t>
  </si>
  <si>
    <t xml:space="preserve">Prestar servicios profesionales dentro del componente financiero para la normalizacion, gestión de los cierres administrativos y depuración de los procesos de la Dirección de Reasentamientos </t>
  </si>
  <si>
    <t>THAR-013</t>
  </si>
  <si>
    <t>OSCAR HELI RINCON PEREZ</t>
  </si>
  <si>
    <t>0134-25</t>
  </si>
  <si>
    <t>Prestar servicios profesionales desde el componente juridico para la depuracion predial y proyección de respuestas a peticiones, quejas, reclamos y solicitudes (PQRS) que reciba la Dirección de Reasentamientos de la Caja de Vivienda Popular en el cumplimiento de sus funciones.</t>
  </si>
  <si>
    <t>THAR-014</t>
  </si>
  <si>
    <t>MARISOL ANDREA ROA MELO</t>
  </si>
  <si>
    <t>0134-26</t>
  </si>
  <si>
    <t xml:space="preserve">Prestar servicios profesionales de tipo juridico para apoyar el proceso de normalizacion, gestión de los cierres administrativos y depuración de los procesos de la Dirección de Reasentamientos </t>
  </si>
  <si>
    <t>THAR-015</t>
  </si>
  <si>
    <t>OSCAR MAURICIO HERNANDEZ BELTRAN</t>
  </si>
  <si>
    <t>0134-27</t>
  </si>
  <si>
    <t>Prestar servicios de apoyo en actividades de gestión documental, archivo y bodegaje de los expedientes de la Dirección de Reasentamientos</t>
  </si>
  <si>
    <t>THAR-075</t>
  </si>
  <si>
    <t>JORGE JAVIER APARICIO CORREDOR</t>
  </si>
  <si>
    <t>0134-28</t>
  </si>
  <si>
    <t>Prestar servicios profesionales en las actividades del componente técnico requeridas en las etapas de ingreso, prefactibilidad, factibilidad y ejecución de los procesos de reasentamiento.</t>
  </si>
  <si>
    <t>THAR-016</t>
  </si>
  <si>
    <t>STEFANNY  HERRERA ARRIETA</t>
  </si>
  <si>
    <t>0134-29</t>
  </si>
  <si>
    <t>Prestar los servicios profesionales, desde el componente social, para realizar las actividades de gestión, identificación y asesoramientos de los diferentes procesos que requieran cumplir los beneficiarios de la Dirección de Reasentamientos.</t>
  </si>
  <si>
    <t>THAR-044</t>
  </si>
  <si>
    <t>JUAN DAVID MORALES BARCO</t>
  </si>
  <si>
    <t>0134-30</t>
  </si>
  <si>
    <t xml:space="preserve">Prestar servicios de apoyo a la gestión dentro del componente juridico en el desarrollo de actividades de saneamiento predial, cierre administrativo y depuración de los bienes incluidos o en tramite dentro de las etapas establecidas en el proceso de Reasentamiento. </t>
  </si>
  <si>
    <t>THAR-076</t>
  </si>
  <si>
    <t>ANA ROSA CAROLINA RODRIGUEZ MENDOZA</t>
  </si>
  <si>
    <t>0134-31</t>
  </si>
  <si>
    <t>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t>
  </si>
  <si>
    <t>THAR-077</t>
  </si>
  <si>
    <t>VALENTINA  MONTENEGRO JIMENEZ</t>
  </si>
  <si>
    <t>0134-32</t>
  </si>
  <si>
    <t>Prestar servicios de apoyo a la gestión desde el componente social en las diferentes etapas del programa de reasentamientos de la Dirección de Reasentamientos de la Caja de Vivienda Popular</t>
  </si>
  <si>
    <t>THAR-045</t>
  </si>
  <si>
    <t>JUAN CAMILO UBAQUE BERNAL</t>
  </si>
  <si>
    <t>0134-33</t>
  </si>
  <si>
    <t>Prestar servicios profesionales apoyando el desarrollo del componente tecnologico de la Dirección de Reasentamientos y de la Caja de Vivienda Popular.</t>
  </si>
  <si>
    <t>THAR-017</t>
  </si>
  <si>
    <t>JUAN SEBASTIAN ROMAN HERRERA</t>
  </si>
  <si>
    <t>0134-34</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</si>
  <si>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</si>
  <si>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THAR-018</t>
  </si>
  <si>
    <t>MARIA ALEJANDRA QUIJANO HEMELBERG</t>
  </si>
  <si>
    <t>0134-35</t>
  </si>
  <si>
    <t>THAR-019</t>
  </si>
  <si>
    <t>ANGIE TATIANA CHAVEZ SANCHEZ</t>
  </si>
  <si>
    <t>0134-36</t>
  </si>
  <si>
    <t>THAR-046</t>
  </si>
  <si>
    <t>PEDRO GUILLERMO CARRANZA URREA</t>
  </si>
  <si>
    <t>0134-37</t>
  </si>
  <si>
    <t>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t>
  </si>
  <si>
    <t>THAR-078</t>
  </si>
  <si>
    <t>ANA ELVIRA PENAGOS LOPEZ</t>
  </si>
  <si>
    <t>0134-38</t>
  </si>
  <si>
    <t>Prestar servicios profesionales en la ejecución de actividades de gestión, seguimiento y control de la ejecución presupuestal y financiera de los recursos destinados al Programa de Reasentamientos.</t>
  </si>
  <si>
    <t>THAR-002</t>
  </si>
  <si>
    <t>IVONNE ASTRID BUITRAGO BERNAL</t>
  </si>
  <si>
    <t>0134-39</t>
  </si>
  <si>
    <t>Prestar servicios profesionales a la Dirección de Reasentamientos, desde el componente tecnológico, para realizar tareas de capacitación, soporte y mantenimiento de los Sistemas de Información del proceso de Reasentamientos y de la Caja de Vivienda Popular.</t>
  </si>
  <si>
    <t>THAR-079</t>
  </si>
  <si>
    <t>WILLIAM HERNANDO ROMERO CASTRO</t>
  </si>
  <si>
    <t>0134-40</t>
  </si>
  <si>
    <t xml:space="preserve">Prestar servicios profesionales apoyando la gestion administrativa, operativa y contractual que se requiera para el correcto cumplimiento de las metas asignadas a la Direccion de Reasentamiento </t>
  </si>
  <si>
    <t>0134-41</t>
  </si>
  <si>
    <t>Prestar servicios profesionales apoyando la formulación de estrategias y lineamientos financieros, así como el seguimiento y control a la ejecución de los recursos presupuestales de la Dirección de Reasentamientosde la Caja de Vivienda Popular.</t>
  </si>
  <si>
    <t>THAR-003</t>
  </si>
  <si>
    <t>FRANCISCO JAVIER GUTIERREZ FORERO</t>
  </si>
  <si>
    <t>0134-42</t>
  </si>
  <si>
    <t>THAR-080</t>
  </si>
  <si>
    <t>SANDRA MIREYA GUTIERREZ LIEVANO</t>
  </si>
  <si>
    <t>0134-43</t>
  </si>
  <si>
    <t>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t>
  </si>
  <si>
    <t>THAR-020</t>
  </si>
  <si>
    <t>MATILDE  NIETO CONTRERAS</t>
  </si>
  <si>
    <t>0134-44</t>
  </si>
  <si>
    <t>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t>
  </si>
  <si>
    <t>THAR-004</t>
  </si>
  <si>
    <t>ANDRES EMILIO ROJAS GUACANEME</t>
  </si>
  <si>
    <t>0134-45</t>
  </si>
  <si>
    <t>Prestar servicios profesionales apoyando la planeación Institucional, incluyendo actividades de seguimiento, consolidación y actualización de información del proyecto de inversión a cargo de la Dirección de Reasentamientos de la Caja de Vivienda Popular.</t>
  </si>
  <si>
    <t>THAR-005</t>
  </si>
  <si>
    <t>KATERINE SHIRLEY CONTRERAS GUERRERO</t>
  </si>
  <si>
    <t>0134-46</t>
  </si>
  <si>
    <t>THAR-081</t>
  </si>
  <si>
    <t>PAOLA NATALIA TREJOS CAICEDO</t>
  </si>
  <si>
    <t>0134-47</t>
  </si>
  <si>
    <t>THAR-021</t>
  </si>
  <si>
    <t>ADRIANA MILENA FAURA PUENTES</t>
  </si>
  <si>
    <t>0134-48</t>
  </si>
  <si>
    <t>THAR-006</t>
  </si>
  <si>
    <t>MIGUEL DAVID PERDOMO DURAN</t>
  </si>
  <si>
    <t>0134-49</t>
  </si>
  <si>
    <t>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t>
  </si>
  <si>
    <t>THAR-022</t>
  </si>
  <si>
    <t>SANDRA JOHANA PAI GOMEZ</t>
  </si>
  <si>
    <t>0134-50</t>
  </si>
  <si>
    <t xml:space="preserve">Prestar servicios profesionales al componente financiero en la formulación de estrategias y lineamientos, seguimiento, acompañamiento y orientación de las actividades de cierre administrativo y depuración de los procesos de la Dirección de Reasentamientos </t>
  </si>
  <si>
    <t>THAR-082</t>
  </si>
  <si>
    <t>LINA MARIA ARIAS ACUÑA</t>
  </si>
  <si>
    <t>0134-51</t>
  </si>
  <si>
    <t>THAR-083</t>
  </si>
  <si>
    <t>LUIS FERNANDO HOLGUIN SUAREZ</t>
  </si>
  <si>
    <t>0134-52</t>
  </si>
  <si>
    <t>THAR-084</t>
  </si>
  <si>
    <t>DANIELA ALEJANDRA RUBIANO GOMEZ</t>
  </si>
  <si>
    <t>0134-53</t>
  </si>
  <si>
    <t>THAR-023</t>
  </si>
  <si>
    <t>JAVIER MAURICIO DELGADO SABOYA</t>
  </si>
  <si>
    <t>0134-54</t>
  </si>
  <si>
    <t>Prestar servicios de apoyo a la gestión a la Dirección de Reasentamientos, desde el componente técnico, para realizar actividades operativas, administrativas y demás tareas o actividades que se requieran en el marco de los procesos misionales del área.</t>
  </si>
  <si>
    <t>THAR-085</t>
  </si>
  <si>
    <t>JUAN JAIRO HERRERA GUERRERO</t>
  </si>
  <si>
    <t>0134-55</t>
  </si>
  <si>
    <t>THAR-086</t>
  </si>
  <si>
    <t>CLAUDIA DANIELA ROJAS CORTES</t>
  </si>
  <si>
    <t>0134-56</t>
  </si>
  <si>
    <t>THAR-087</t>
  </si>
  <si>
    <t>BELKYS LEONOR RADA GUTIERREZ</t>
  </si>
  <si>
    <t>0134-57</t>
  </si>
  <si>
    <t>THAR-088</t>
  </si>
  <si>
    <t>VALENTINA  RODRIGUEZ CAICEDO</t>
  </si>
  <si>
    <t>0134-58</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</si>
  <si>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</si>
  <si>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THAR-024</t>
  </si>
  <si>
    <t>MARIO ANDRES GOMEZ MENDOZA</t>
  </si>
  <si>
    <t>0134-59</t>
  </si>
  <si>
    <t>Prestar servicios profesionales como abogado a la Dirección Jurídica y Dirección de Reasentamientos en los trámites administrativos y jurídicos conforme a las actividades propias de la Caja de la Vivienda Popular.</t>
  </si>
  <si>
    <t>THAR-025</t>
  </si>
  <si>
    <t>JUAN SEBASTIAN PINEDA PELAEZ</t>
  </si>
  <si>
    <t>0134-60</t>
  </si>
  <si>
    <t>Prestar servicios profesionales a la Dirección de Reasentamientos, apoyando la formulación de estrategias y lineamientos para la ejecucion, seguimiento y control de la gestión contrable y financiera dento del proceso de Reasentamiento.</t>
  </si>
  <si>
    <t>THAR-089</t>
  </si>
  <si>
    <t>LAURA  AZUERO BRIÑEZ</t>
  </si>
  <si>
    <t>0134-61</t>
  </si>
  <si>
    <t>THAR-026</t>
  </si>
  <si>
    <t>ANGIE LORENA RINCON AVILA</t>
  </si>
  <si>
    <t>0134-62</t>
  </si>
  <si>
    <t>Prestar servicios profesionales para la elaboración de avalúos y realización de las diferentes actividades técnicas de las etapas de ingreso, prefactibilidad, ejecución y demás que se requieran en el proceso de Reasentamiento.</t>
  </si>
  <si>
    <t>THAR-047</t>
  </si>
  <si>
    <t>JUAN CARLOS FERNANDEZ CASTILLO</t>
  </si>
  <si>
    <t>0134-63</t>
  </si>
  <si>
    <t>THAR-027</t>
  </si>
  <si>
    <t>VICENTE ANDRES TODARO MONTES</t>
  </si>
  <si>
    <t>0134-64</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</si>
  <si>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</si>
  <si>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THAR-090</t>
  </si>
  <si>
    <t>MARY MARLEN TOBO PAIPILLA</t>
  </si>
  <si>
    <t>0134-65</t>
  </si>
  <si>
    <t>THAR-028</t>
  </si>
  <si>
    <t>KEVIN ANDRES PIÑEREZ AMELL</t>
  </si>
  <si>
    <t>0134-66</t>
  </si>
  <si>
    <t>Prestar servicios profesionales para el desarrollo de procesos y planes propios de la subdirección administrativa.</t>
  </si>
  <si>
    <t>1190 ANULADA</t>
  </si>
  <si>
    <t>0134-67</t>
  </si>
  <si>
    <t>THAR-029</t>
  </si>
  <si>
    <t>DANIELA ANDREA BELTRAN GALAN</t>
  </si>
  <si>
    <t>0134-68</t>
  </si>
  <si>
    <t>THAR-048</t>
  </si>
  <si>
    <t>NALLELY  GONZALIAS MORENO</t>
  </si>
  <si>
    <t>0134-69</t>
  </si>
  <si>
    <t>Prestar servicios profesionales para modelar, planear, desarrollar, implementar y proponer soluciones informáticas que optimice y fortalezca la plataforma tecnológica y el sistema de información misional del proceso de Reasentamientos.</t>
  </si>
  <si>
    <t>0134-70</t>
  </si>
  <si>
    <t>THAR-092</t>
  </si>
  <si>
    <t>0134-71</t>
  </si>
  <si>
    <t>Prestar servicios profesionales asesorando los lineamientos y apoyando el seguimiento realizado por la Direccion General a los proyectos urbanísticos del proceso de reasentamientos y del proceso de mejoramiento de vivienda adelantados por la entidad.</t>
  </si>
  <si>
    <t>THAR-114</t>
  </si>
  <si>
    <t>MARIA ALEXANDRA CORTES RINCON</t>
  </si>
  <si>
    <t>THAR-030 anulada</t>
  </si>
  <si>
    <t>0134-72</t>
  </si>
  <si>
    <t>THAR-093</t>
  </si>
  <si>
    <t>MARIA FERNANDA HERRERA VARGAS</t>
  </si>
  <si>
    <t>0134-73</t>
  </si>
  <si>
    <t>THAR-049</t>
  </si>
  <si>
    <t>ANGIE VIVIANA BAUTISTA MORA</t>
  </si>
  <si>
    <t>0134-74</t>
  </si>
  <si>
    <t>THAR-094</t>
  </si>
  <si>
    <t>LUISA FERNANDA RODRIGUEZ PEREZ</t>
  </si>
  <si>
    <t>0134-75</t>
  </si>
  <si>
    <t>THAR-050</t>
  </si>
  <si>
    <t>JUSTINE NICCOLE CASTIBLANCO GOMEZ</t>
  </si>
  <si>
    <t>0134-76</t>
  </si>
  <si>
    <t>THAR-031</t>
  </si>
  <si>
    <t>0134-77</t>
  </si>
  <si>
    <t>THAR-095</t>
  </si>
  <si>
    <t>PAOLA ANDREA ERAZO YELA</t>
  </si>
  <si>
    <t>0134-78</t>
  </si>
  <si>
    <t>THAR-051</t>
  </si>
  <si>
    <t>JAIRO  CARDONA MARIN</t>
  </si>
  <si>
    <t>Anulación parcial CDP y viabilidad por $11,914,000</t>
  </si>
  <si>
    <t>0134-79</t>
  </si>
  <si>
    <t>Prestar servicios profesionales para realizar actividades de consolidacion, factibilidad, gestión e identificación de proyectos inmobiliarios VIS y VIP para el reasentamiento de las familias beneficiarias de los planes, proyectos y programas de la Dirección de Reasentamientos.</t>
  </si>
  <si>
    <t>THAR-096</t>
  </si>
  <si>
    <t>DIEGO ALEJANDRO RIOS BARRERO</t>
  </si>
  <si>
    <t>0134-80</t>
  </si>
  <si>
    <t>0134-81</t>
  </si>
  <si>
    <t>Prestar servicios de apoyo a la gestión de la Dirección de Reasentamientos en el manejo, seguimientos y control de los aplicativos de gestión documental, labores operativas y demás tareas o actividades administrativas que se requieran</t>
  </si>
  <si>
    <t>THAR-052</t>
  </si>
  <si>
    <t>CLAUDIA PATRICIA QUINTERO DUQUE</t>
  </si>
  <si>
    <t>0134-82</t>
  </si>
  <si>
    <t>Prestar servicios de apoyo en actividades de gestión documental, archivo y bodegaje de los expedientes de la Dirección de Reasentamientos.</t>
  </si>
  <si>
    <t>THAR-122</t>
  </si>
  <si>
    <t>ALCIBIADES  CASTRO PARADA</t>
  </si>
  <si>
    <t>Anulada THAR -097</t>
  </si>
  <si>
    <t>0134-83</t>
  </si>
  <si>
    <t>THAR-032</t>
  </si>
  <si>
    <t>KAREN MILENA CONTRERAS GUTIERREZ</t>
  </si>
  <si>
    <t>0134-84</t>
  </si>
  <si>
    <t>THAR-033</t>
  </si>
  <si>
    <t>DANILO ALFREDO MORRIS MONCADA</t>
  </si>
  <si>
    <t>0134-85</t>
  </si>
  <si>
    <t>THAR-098</t>
  </si>
  <si>
    <t>LUISA FERNANDA CRUZ CASTILLO</t>
  </si>
  <si>
    <t>0134-86</t>
  </si>
  <si>
    <t>THAR-034</t>
  </si>
  <si>
    <t>MIGUEL ANGEL FORERO CASTIBLANCO</t>
  </si>
  <si>
    <t>0134-87</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</si>
  <si>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</si>
  <si>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THAR-035</t>
  </si>
  <si>
    <t>GERMAN  VARGAS ALVAREZ</t>
  </si>
  <si>
    <t>0134-88</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</si>
  <si>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</si>
  <si>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THAR-053</t>
  </si>
  <si>
    <t>HECTOR HERNANDO GARCIA BERNAL</t>
  </si>
  <si>
    <t>0134-89</t>
  </si>
  <si>
    <t>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t>
  </si>
  <si>
    <t>THAR-036</t>
  </si>
  <si>
    <t>ANDRES FERNANDO PINTO PATIÑO</t>
  </si>
  <si>
    <t>0134-90</t>
  </si>
  <si>
    <t>Prestar servicios profesionales a la Dirección de Reasentamientos para analizar, capacitar, desarrollar y realizar tareas de soporte y mantenimiento de los Sistemas de Información del proceso de Reasentamientos.</t>
  </si>
  <si>
    <t>THAR-099</t>
  </si>
  <si>
    <t>JAIRO  FAJARDO PULIDO</t>
  </si>
  <si>
    <t>0134-91</t>
  </si>
  <si>
    <t>THAR-037</t>
  </si>
  <si>
    <t>DANIELA ALEXANDRA BAUTISTA JACOBO</t>
  </si>
  <si>
    <t>0134-92</t>
  </si>
  <si>
    <t>THAR-100</t>
  </si>
  <si>
    <t>LEIDY GISELL RODRIGUEZ MUÑOZ</t>
  </si>
  <si>
    <t>0134-93</t>
  </si>
  <si>
    <t>Prestar servicios profesionales para la verificacion, seguimiento, control y ejecucion de las actividades establecidas  dentro del componente administrativo y documental de la Direccion de Reasentaminetos de la Caja de Vivienda Popular.</t>
  </si>
  <si>
    <t>THAR-101</t>
  </si>
  <si>
    <t>EDWIN ALBEIRO PINZON PINZON</t>
  </si>
  <si>
    <t>0134-94</t>
  </si>
  <si>
    <t xml:space="preserve"> Prestar servicios profesionales para la elaboración de avalúos y realización de las diferentes actividades técnicas de las etapas de ingreso, prefactibilidad, ejecución y demás que se requieran en el proceso de Reasentamiento.</t>
  </si>
  <si>
    <t>THAR-102</t>
  </si>
  <si>
    <t>DIEGO ANDRES GARCIA GUERRERO</t>
  </si>
  <si>
    <t>0134-95</t>
  </si>
  <si>
    <t>0134-96</t>
  </si>
  <si>
    <t>Prestar servicios de apoyo a la gestión a la Dirección de Reasentamientos para realizar actividades operativas, administrativas y demás tareas o actividades que se requieran en el marco de los procesos misionales del area.</t>
  </si>
  <si>
    <t>THAR-103</t>
  </si>
  <si>
    <t>BRANDON  RODRIGUEZ GOMEZ</t>
  </si>
  <si>
    <t>0134-97</t>
  </si>
  <si>
    <t>Prestar servicios profesionales apoyando la creación, mantenimiento, verificación, consolidación e interoperabilidad de las bases de datos y fuentes de consulta interna que requiera la dirección de reasentamientos y la Caja de la Vivienda Popular.</t>
  </si>
  <si>
    <t>THAR-104</t>
  </si>
  <si>
    <t>JOHAN MANUEL REDONDO ORTEGON</t>
  </si>
  <si>
    <t>0134-98</t>
  </si>
  <si>
    <t xml:space="preserve">Prestar servicios profesionales desde el componente social para la normalizacion, gestión de los cierres administrativos y depuración de los procesos de la Dirección de Reasentamientos </t>
  </si>
  <si>
    <t>THAR-063</t>
  </si>
  <si>
    <t>YINA ANDREA LOAIZA UMAÑA</t>
  </si>
  <si>
    <t>0134-99</t>
  </si>
  <si>
    <t>THAR-105</t>
  </si>
  <si>
    <t>NESTOR ALEJANDRO FORERO QUINTERO</t>
  </si>
  <si>
    <t>0134-100</t>
  </si>
  <si>
    <t>THAR-054</t>
  </si>
  <si>
    <t>DIANA CAROLINA SANCHEZ ARDILA</t>
  </si>
  <si>
    <t>0134-101</t>
  </si>
  <si>
    <t>THAR-038</t>
  </si>
  <si>
    <t>JOHAN CAMILO ARJONA MARTINEZ</t>
  </si>
  <si>
    <t>0134-102</t>
  </si>
  <si>
    <t>THAR-055</t>
  </si>
  <si>
    <t>WILLIAM FABIAN ANGULO FORERO</t>
  </si>
  <si>
    <t>0134-103</t>
  </si>
  <si>
    <t xml:space="preserve">Prestar servicios profesionales desde el componente financiero para el seguimiento y control a la ejecución de los recursos presupuestales de la Dirección de Reasentamientos, atendiendo lo establecido en los procedimientos adoptados por la Caja de la Vivienda Popular
</t>
  </si>
  <si>
    <t>THAR-056</t>
  </si>
  <si>
    <t>DAIYANA  RODRIGUEZ MUSA</t>
  </si>
  <si>
    <t>0134-104</t>
  </si>
  <si>
    <t>Prestar servicios de apoyo a la gestión en el seguimento, verificación, control y ejecucion de las actividades de planeacion institucional, relacionadas con los planes, programas, procedimientos y  metas de la Direccion de reasentamientos de la Caja de Vivienda Popular.</t>
  </si>
  <si>
    <t>THAR-057</t>
  </si>
  <si>
    <t>CRISTIAN CAMILO PULIDO CRUZ</t>
  </si>
  <si>
    <t>0134-105</t>
  </si>
  <si>
    <t>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t>
  </si>
  <si>
    <t>THAR-039</t>
  </si>
  <si>
    <t>JUAN MANUEL NOGUERA MARTINEZ</t>
  </si>
  <si>
    <t>0134-106</t>
  </si>
  <si>
    <t>Prestar servicios profesionales desde el componente social, como referente  para comunidades indigenas, apoyando la gestión de las etapas de verificación, prefactibilidad, factibilidad, ejecución y demás establecidas en los procesos y procedimientos de la Dirección de Reasentamientos.</t>
  </si>
  <si>
    <t>THAR-123</t>
  </si>
  <si>
    <t>RICHARD SAMUEL AJALA TITUAÑA</t>
  </si>
  <si>
    <t>ANULADATHAR-106</t>
  </si>
  <si>
    <t>0134-107</t>
  </si>
  <si>
    <t>THAR-107</t>
  </si>
  <si>
    <t>ADRIAN MAURICIO BENAVIDES LOPEZ DE MESA</t>
  </si>
  <si>
    <t>0134-108</t>
  </si>
  <si>
    <t>THAR-040</t>
  </si>
  <si>
    <t>JOYCE ALEXANDRA ORTIZ DAZA</t>
  </si>
  <si>
    <t>0134-109</t>
  </si>
  <si>
    <t>THAR-041</t>
  </si>
  <si>
    <t>ADRIANA  PINEDA VIVAS</t>
  </si>
  <si>
    <t>0134-110</t>
  </si>
  <si>
    <t>Prestar servicios profesionales como abogado a la Dirección Jurídica en los trámites requeridos conforme a las actividades propias de la Dirección de Reasentamientos de la Caja de la Vivienda Popular.</t>
  </si>
  <si>
    <t>THAR-108</t>
  </si>
  <si>
    <t>MILTON DAVID BECERRA RAMIREZ</t>
  </si>
  <si>
    <t>0134-111</t>
  </si>
  <si>
    <t>THAR-042</t>
  </si>
  <si>
    <t>FRANCISCO ANDRES LONDOÑO VILLARREAL</t>
  </si>
  <si>
    <t>0134-112</t>
  </si>
  <si>
    <t>THAR-043</t>
  </si>
  <si>
    <t>ALEXANDER  COLORADO ZUÑIGAS</t>
  </si>
  <si>
    <t xml:space="preserve">Anulación parcial CDP y viabilidad </t>
  </si>
  <si>
    <t>0134-113</t>
  </si>
  <si>
    <t>Prestar servicios de apoyo a la gestión, a la Dirección de Reasentamientos en lo relacionado con proposiciones y requerimientos de Entidades Nacionales y Distritales, conforme los lineamientos de la Dirección General de la Caja de Vivienda Popular</t>
  </si>
  <si>
    <t>THAR-058</t>
  </si>
  <si>
    <t>ANDRES MATEO TAUTIVA IZQUIERDO</t>
  </si>
  <si>
    <t>0134-114</t>
  </si>
  <si>
    <t>Prestar servicios de apoyo a la gestión a la Dirección de Reasentamientos conforme los lineamientos de la Dirección General de la Caja de la Vivienda Popular</t>
  </si>
  <si>
    <t>THAR-059</t>
  </si>
  <si>
    <t>MIHAILO  MUANOVIC</t>
  </si>
  <si>
    <t>0134-115</t>
  </si>
  <si>
    <t>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t>
  </si>
  <si>
    <t>THAR-109</t>
  </si>
  <si>
    <t>CHRISTIAAN BENJAMIN GALEANO LEMOS</t>
  </si>
  <si>
    <t>0134-116</t>
  </si>
  <si>
    <t>THAR-060</t>
  </si>
  <si>
    <t>YALEIDY ANDREA RICO RADA</t>
  </si>
  <si>
    <t>0134-117</t>
  </si>
  <si>
    <t>THAR-110</t>
  </si>
  <si>
    <t>ALEXANDER  RODRIGUEZ NIÑO</t>
  </si>
  <si>
    <t>0134-118</t>
  </si>
  <si>
    <t>Relocalizar de manera transitoria a hogares que pertencen al programa de reasentamientos, por estar localizados en zonas de alto riesgo no mitigable o que han sido ordenados mediante sentencia judicial o acto administrativo.</t>
  </si>
  <si>
    <t>THAR-066</t>
  </si>
  <si>
    <t>0134-119</t>
  </si>
  <si>
    <t>Relocalizar de manera transitoria a hogares que están ingresando al programa de reasentamientos, por estar localizados en zonas de alto riesgo no mitigable o que han sido ordenados mediante sentencia judicial o acto administrativo.</t>
  </si>
  <si>
    <t>THAR-067</t>
  </si>
  <si>
    <t>0134-120</t>
  </si>
  <si>
    <t xml:space="preserve"> Adquisición de predios localizados zonas de alto riesgo no mitigable o los ordenados mediante sentencias judiciales o actos administrativos.</t>
  </si>
  <si>
    <t>THAR-113</t>
  </si>
  <si>
    <t>0134-121</t>
  </si>
  <si>
    <t xml:space="preserve">Trasladar de la líneas 13 y 40 recursos por $46,620,000 </t>
  </si>
  <si>
    <t>THAR-064</t>
  </si>
  <si>
    <t>EDNA MARGARITA SANCHEZ CARO</t>
  </si>
  <si>
    <t>0134-122</t>
  </si>
  <si>
    <t>de la líneas 02 y 80 recursos por $19,333,333</t>
  </si>
  <si>
    <t>THAR-065</t>
  </si>
  <si>
    <t>LYDA LORENA ACEVEDO SILVA</t>
  </si>
  <si>
    <t>0134-123</t>
  </si>
  <si>
    <t>Recusos de línea 2 $35.276.667) y 62 $2.148.333</t>
  </si>
  <si>
    <t>THAR-115</t>
  </si>
  <si>
    <t>HASBLEIDY  PUENTES MONTAÑA</t>
  </si>
  <si>
    <t>0134-124</t>
  </si>
  <si>
    <t>Recursos de línea 13 $ 15.000.000 y 18 $33.550.000</t>
  </si>
  <si>
    <t>THAR-116</t>
  </si>
  <si>
    <t>JULIO CESAR GIRALDO GONZALEZ</t>
  </si>
  <si>
    <t>0134-125</t>
  </si>
  <si>
    <t>Recursos de linea 13 $16,000,000 y 69 $8,000,000</t>
  </si>
  <si>
    <t>THAR-117</t>
  </si>
  <si>
    <t>JHON DIEGO MUÑOZ SANCHEZ</t>
  </si>
  <si>
    <t>0134-126</t>
  </si>
  <si>
    <t>Prestar servicios profesionales a la Dirección de Reasentamientos, apoyando la formulación de estrategias y lineamientos para la ejecucion, seguimiento y control de la gestión técnica dentro del proceso de Reasentamiento.</t>
  </si>
  <si>
    <t>Recurso de líneas de la líneas 13 y  95</t>
  </si>
  <si>
    <t>THAR-118</t>
  </si>
  <si>
    <t>IVAN DARIO RIVERA SAENZ</t>
  </si>
  <si>
    <t>0134-127</t>
  </si>
  <si>
    <t>Prestar servicios profesionales para realizar la gestión administrativa y financiera asociada a la gestión contractual de la Dirección de Reasentamientos y la Subdirección Administrativa.</t>
  </si>
  <si>
    <t>Recursos de línea 66</t>
  </si>
  <si>
    <t>THAR-121</t>
  </si>
  <si>
    <t>0134-128</t>
  </si>
  <si>
    <t xml:space="preserve">202412000067383
</t>
  </si>
  <si>
    <t>Recursos de líneas: 118 $35.000.00 y 119 $ 48.000.000</t>
  </si>
  <si>
    <t>THAR-124</t>
  </si>
  <si>
    <t>TAC SEGURIDAD LTDA</t>
  </si>
  <si>
    <t>0134-129</t>
  </si>
  <si>
    <t>Reubicación definitiva de hogares localizados en zonas de alto riesgo no mitigable o los ordenados mediante sentencias judiciales o actos administrativos</t>
  </si>
  <si>
    <t>Recursos linea 118</t>
  </si>
  <si>
    <t>THAR-125</t>
  </si>
  <si>
    <t>0134-130</t>
  </si>
  <si>
    <t>Adición y prórroga al contrato No. CVP-CTO-667-2023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</si>
  <si>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Recursos de líneas 13,65,67,68,73,75,103 y 111</t>
  </si>
  <si>
    <t>THAR-126</t>
  </si>
  <si>
    <t>0134-131</t>
  </si>
  <si>
    <t>Adición y prorroga al contrato 329-2023 cuyo objeto es "prestar el servicio público de transporte terrestre automotor especial para la Caja de la Vivienda Popular".</t>
  </si>
  <si>
    <t>202412000076023 / 202412000076933</t>
  </si>
  <si>
    <t xml:space="preserve">Recursos de linea 11 </t>
  </si>
  <si>
    <t>THAR-129</t>
  </si>
  <si>
    <t>UNIÓN TEMPORAL ALIANZA GALAXIA-PLATINO</t>
  </si>
  <si>
    <t>ANULADA LA THAR-127</t>
  </si>
  <si>
    <t>0134-132</t>
  </si>
  <si>
    <t>Recursos línea 20</t>
  </si>
  <si>
    <t>THAR-128</t>
  </si>
  <si>
    <t>0134-133</t>
  </si>
  <si>
    <t>PASIVOS</t>
  </si>
  <si>
    <t>0134-134</t>
  </si>
  <si>
    <t>Contratar el suministro de información de mercado de vivienda en Bogotá y los municipios aledaños a través del Sistema de Información Gerencial Actualizado (SIGA)</t>
  </si>
  <si>
    <t>Recursos de linea 20</t>
  </si>
  <si>
    <t>THAR-131</t>
  </si>
  <si>
    <t>0134-135</t>
  </si>
  <si>
    <t>Realizar gestiones documentacion, legalización, gestiones notariales y  certificación juridica en la adjudicación de las viviendas para entrega de los predios a los beneficiarios objeto del programa de reasentamientos.</t>
  </si>
  <si>
    <t>Recuros de linea 78  y 112</t>
  </si>
  <si>
    <t>THAR-132</t>
  </si>
  <si>
    <t>0134-136</t>
  </si>
  <si>
    <t>Adición y prórroga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</si>
  <si>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Recursos líneas 45,88,96 y 136</t>
  </si>
  <si>
    <t>THAR-130</t>
  </si>
  <si>
    <t>0134-137</t>
  </si>
  <si>
    <t>Adición y prórroga al contrato No. CVP-CTO-774-2024, el cual tiene por objeto:  Prestar servicios profesionales para modelar, planear, desarrollar, implementar y proponer soluciones informáticas que optimice y fortalezca la plataforma tecnológica y el sistema de información misional del proceso de Reasentamientos.</t>
  </si>
  <si>
    <t>Recursos de líneas 22,41 y 60</t>
  </si>
  <si>
    <t>THAR-133</t>
  </si>
  <si>
    <t>0134-138</t>
  </si>
  <si>
    <t>Prestar servicios profesionales al componente financiero en la formulación de estrategias y lineamientos, seguimiento, acompañamiento y orientación de las actividades de cierre administrativo y depuración de los procesos de la Dirección de Reasentamientos.</t>
  </si>
  <si>
    <t>Recursos de líneas 23,31 y 37</t>
  </si>
  <si>
    <t>THAR-134</t>
  </si>
  <si>
    <t>0134-139</t>
  </si>
  <si>
    <t>Prestar servicios profesionales para apoyar la correcta ejecución de las actividades de gestión documental, archivo y bodegaje de los expedientes de la Dirección de Reasentamientos.</t>
  </si>
  <si>
    <t>Recursos de las lineas 14-25-33-44-48-56-57</t>
  </si>
  <si>
    <t>THAR-135</t>
  </si>
  <si>
    <t>0134-140</t>
  </si>
  <si>
    <t>Recursos de las lineas 67-38-42-55-81-121</t>
  </si>
  <si>
    <t>THAR-136</t>
  </si>
  <si>
    <t>0134-141</t>
  </si>
  <si>
    <t>NOVIEMBRE</t>
  </si>
  <si>
    <t>THAR-137</t>
  </si>
  <si>
    <t>006-1</t>
  </si>
  <si>
    <t>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</si>
  <si>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72141000;72141100;72141600</t>
  </si>
  <si>
    <t>DIRECCIÓN MEJORAMIENTO DE BARRIOS</t>
  </si>
  <si>
    <t>MARÍA MERCEDES MOLINA RENGIFO</t>
  </si>
  <si>
    <t>Dirección de Mejoramiento de Barrios</t>
  </si>
  <si>
    <t>11/07/2024
04/09/24</t>
  </si>
  <si>
    <t>202415000058213
202415000071823</t>
  </si>
  <si>
    <t>11/07/2024
06/09/24</t>
  </si>
  <si>
    <t>MIB-085</t>
  </si>
  <si>
    <t>MIB-001 anulada</t>
  </si>
  <si>
    <t>006-2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</si>
  <si>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</si>
  <si>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3063-3766-4133-4664</t>
  </si>
  <si>
    <t>006-3</t>
  </si>
  <si>
    <t>Prestar los servicios profesionales para apoyar en el seguimiento y control de los asuntos administrativos y de gestión que sean requeridos, en el marco de la ejecución de los proyectos a cargo de la Dirección de Mejoramiento de Barrios .</t>
  </si>
  <si>
    <t>MIB-061</t>
  </si>
  <si>
    <t>ANDREA DEL PILAR AGUIRRE JAIMES</t>
  </si>
  <si>
    <t>006-4</t>
  </si>
  <si>
    <t xml:space="preserve">Prestar los servicios profesionales para apoyar en el seguimiento y control de la ejecución presupuestal y financiera de los recursos a cargo de la Dirección de Mejoramiento de Barrios </t>
  </si>
  <si>
    <t>MIB-062</t>
  </si>
  <si>
    <t>CAROLINA  LOPEZ PALACIO</t>
  </si>
  <si>
    <t>006-5</t>
  </si>
  <si>
    <t>Prestar los servicios de apoyo a la gestión en las actividades logísticas, administrativas y de correspondencia requeridas para la ejecución y el seguimiento de los proyectos y programas a cargo de  la Dirección de Mejoramiento de Barrios</t>
  </si>
  <si>
    <t>MIB-071</t>
  </si>
  <si>
    <t>CATERINNE  MILLAN NIETO</t>
  </si>
  <si>
    <t>006-6</t>
  </si>
  <si>
    <t>Prestar los servicios profesionales para apoyar en temas relacionados con planeación y control interno que correspondan a los asuntos relacionados con la misionalidad de la Dirección de Mejoramiento de Barrios</t>
  </si>
  <si>
    <t>MIB-070</t>
  </si>
  <si>
    <t>JUAN CARLOS MUÑOZ MARTINEZ</t>
  </si>
  <si>
    <t>006-7</t>
  </si>
  <si>
    <t>Prestar los servicios profesionales para apoyar en las actividades administrativas y de gestión e impulso de los asuntos contractuales a cargo de la Dirección de Mejoramiento de Barrios</t>
  </si>
  <si>
    <t>MIB-063</t>
  </si>
  <si>
    <t>JEIMY TATIANA CRUZ BEJARANO</t>
  </si>
  <si>
    <t>006-8</t>
  </si>
  <si>
    <t>Prestar los servicios profesionales para apoyar en la gestión y ejecución  de los recursos asignados para los proyectos y programas a cargo de la Dirección de Mejoramiento de Barrios</t>
  </si>
  <si>
    <t>MIB-064</t>
  </si>
  <si>
    <t>JOAQUIN EDUARDO PERDOMO ARTUNDUAGA</t>
  </si>
  <si>
    <t>006-9</t>
  </si>
  <si>
    <t>Prestar los servicios profesionales para apoyar a la Dirección de Mejoramiento de Barrios de la Caja de Vivienda Popular, en la planeación, seguimiento y control de la ejecución de los proyectos y programas a cargo de la dependencia.</t>
  </si>
  <si>
    <t>MIB-065</t>
  </si>
  <si>
    <t>JUAN CARLOS GARCIA DIAZ</t>
  </si>
  <si>
    <t>006-10</t>
  </si>
  <si>
    <t>Prestar los servicios profesionales en materia contable y financiera para la liquidación y trámite de garantías y pagos de los contratos y/o convenios a cargo de la Dirección de Mejoramiento de Barrios.</t>
  </si>
  <si>
    <t>MIB-066</t>
  </si>
  <si>
    <t>OSCAR ABIMELEC BALLESTEROS CARRILLO</t>
  </si>
  <si>
    <t>006-11</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</si>
  <si>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</si>
  <si>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MIB-067</t>
  </si>
  <si>
    <t>YASMINI  GUTIERREZ FIGUEREDO</t>
  </si>
  <si>
    <t>006-12</t>
  </si>
  <si>
    <t>Prestar los servicios profesionales para desarrollar las actividades de la estrategia de comunicaciones de la Dirección de Mejoramiento de Barrios</t>
  </si>
  <si>
    <t>MIB-033</t>
  </si>
  <si>
    <t>ELKIN ESNEIDER CORTES NIÑO</t>
  </si>
  <si>
    <t>006-13</t>
  </si>
  <si>
    <t>Prestar los servicios profesionales para apoyar jurídicamente a la Dirección de Mejoramiento de Barrios  en materia de contratación estatal, en el marco de la ejecución de los programas y proyectos a cargo de la dependencia.</t>
  </si>
  <si>
    <t>Dirección General</t>
  </si>
  <si>
    <t>MIB-003</t>
  </si>
  <si>
    <t>006-14</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</si>
  <si>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</si>
  <si>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MIB-004</t>
  </si>
  <si>
    <t>JULIAN ENRIQUE POSADA PEREZ</t>
  </si>
  <si>
    <t>006-15</t>
  </si>
  <si>
    <t xml:space="preserve">Prestar los servicios de apoyo a la gestión para ejecutar las actividades de gestión documental y apoyo administrativo para el manejo de la correspondencia y archivos a cargo de la Dirección de Mejoramiento de Barrios </t>
  </si>
  <si>
    <t>MIB-034</t>
  </si>
  <si>
    <t>JONATHAN ALEXANDER VILLALOBOS GONZALEZ</t>
  </si>
  <si>
    <t>006-16</t>
  </si>
  <si>
    <t>Prestar los servicios profesionales para apoyar en la estructuración, implementación y seguimiento de la estrategia innovación pública, participación ciudadana y gobierno colaborativo para la Caja de la Vivienda Popular.</t>
  </si>
  <si>
    <t>MIB-005</t>
  </si>
  <si>
    <t>HENRY ANDRES GUALDRON VELASCO</t>
  </si>
  <si>
    <t>006-17</t>
  </si>
  <si>
    <t>Prestar los servicios profesionales para apoyar en la implementación y seguimiento de la estrategia de innovación pública de la Caja de la Vivienda Popular .</t>
  </si>
  <si>
    <t>MIB-035</t>
  </si>
  <si>
    <t>IVONNE CRISTINA GIL VENEGAS</t>
  </si>
  <si>
    <t>006-18</t>
  </si>
  <si>
    <t>MIB-006</t>
  </si>
  <si>
    <t>SANTIAGO  ORTEGA GONZALEZ</t>
  </si>
  <si>
    <t>006-19</t>
  </si>
  <si>
    <t>Prestar los servicios profesionales en materia jurídica para la atención y seguimiento de los asuntos relacionados con entes de control y agenda legislativa a cargo de la Dirección de Mejoramiento de Barrios.</t>
  </si>
  <si>
    <t>MIB-007</t>
  </si>
  <si>
    <t>CAMILA ANDREA LOPEZ ESTEBAN</t>
  </si>
  <si>
    <t>006-20</t>
  </si>
  <si>
    <t>Prestar los servicios profesionales jurídicos especializados a la Dirección de Mejoramiento de Barrios en materia de derecho administrativo y de contratación estatal, así como en los demás asuntos de especial complejidad.</t>
  </si>
  <si>
    <t>MIB-008</t>
  </si>
  <si>
    <t>CLAUDIA MARITZA DUEÑAS VALDERRAMA</t>
  </si>
  <si>
    <t>006-21</t>
  </si>
  <si>
    <t xml:space="preserve">Prestar los servicios profesionales para apoyar jurídicamente la ejecución, supervisión y liquidación de los contratos y/o convenios a cargo de la dependencia </t>
  </si>
  <si>
    <t>MIB-009</t>
  </si>
  <si>
    <t>LAURA DIOCITA ALEJANDRA SANCHEZ FORERO</t>
  </si>
  <si>
    <t>006-22</t>
  </si>
  <si>
    <t>Prestar los servicios profesionales para apoyar jurídicamente en las diferentes etapas de los procesos de selección y supervisión de los contratos a cargo de la Dirección de Mejoramiento de Barrios</t>
  </si>
  <si>
    <t>MIB-036</t>
  </si>
  <si>
    <t>PAOLA ANDREA ROJAS MESA</t>
  </si>
  <si>
    <t>006-23</t>
  </si>
  <si>
    <t>Prestar servicios profesionales desde el componente jurídico para brindar apoyo en las actuaciones que se adelanten en el proceso de gestión contractual para la Dirección de Mejoramiento de Barrios.</t>
  </si>
  <si>
    <t>MIB-078</t>
  </si>
  <si>
    <t>GUILLERMO ALFONSO AGUANCHA BAUTE</t>
  </si>
  <si>
    <t>006-24</t>
  </si>
  <si>
    <t>Prestación de servicios profesionales para apoyar a la Caja de la Vivienda Popular en la divulgación y fortalecimiento de las herramientas de comunicación,en el marco de la ejecución del nuevo plan de desarrollo.</t>
  </si>
  <si>
    <t>6 y 17 dias</t>
  </si>
  <si>
    <t>línea 006-78 $2.783.333</t>
  </si>
  <si>
    <t>MIB-080</t>
  </si>
  <si>
    <t>NELLY CECILIA FABRA GUTIERREZ</t>
  </si>
  <si>
    <t>MIB-037 (anulada) por solicitud de la DMB via correo electronico</t>
  </si>
  <si>
    <t>006-25</t>
  </si>
  <si>
    <t>Prestar los servicios profesionales para apoyar la ejecución y seguimiento del componente social de los contratos de infraestructura de la Dirección de Mejoramiento de Barrios.</t>
  </si>
  <si>
    <t>MIB-038</t>
  </si>
  <si>
    <t>VALERIA  BENAVIDES PEDRAZA</t>
  </si>
  <si>
    <t>006-26</t>
  </si>
  <si>
    <t>Prestar los servicios profesionales para apoyar a la Dirección de Mejoramiento de Barrios de la Caja de Vivienda Popular, en la gestión y seguimiento de la sostenibilidad y estabilidad de las obras de los proyectos a cargo de la dependencia.</t>
  </si>
  <si>
    <t>MIB-010</t>
  </si>
  <si>
    <t>CAROLL EDITH CHAVES BLANCO</t>
  </si>
  <si>
    <t>006-27</t>
  </si>
  <si>
    <t>Prestar los servicios de apoyo a la gestión de la Dirección de Barrios mediante el acompañamiento al procedimiento "seguimiento y control a la estabilidad y sostenibilidad de la obra”.</t>
  </si>
  <si>
    <t>MIB-039</t>
  </si>
  <si>
    <t>006-28</t>
  </si>
  <si>
    <t>Prestar los servicios profesionales a la Dirección de Mejoramiento de Barrios para apoyar desde el componente social la supervisión de los contratos a cargo de la dependencia</t>
  </si>
  <si>
    <t>MIB-011</t>
  </si>
  <si>
    <t>LINA MILDRE MARTINEZ FLOREZ</t>
  </si>
  <si>
    <t>006-29</t>
  </si>
  <si>
    <t>Prestar los servicios profesionales para apoyar el seguimiento a la estrategia social dentro de los contratos de infraestructura a cargo de la Dirección de Mejoramiento de Barrios .</t>
  </si>
  <si>
    <t>MIB-040</t>
  </si>
  <si>
    <t>IVAN  PERDOMO LONDOÑO</t>
  </si>
  <si>
    <t>006-30</t>
  </si>
  <si>
    <t>Prestar los servicios profesionales para apoyar la estructuración y/o supervisión del componente social de  los contratos a cargo de la Dirección de Mejoramiento de Barrios</t>
  </si>
  <si>
    <t>MIB-012</t>
  </si>
  <si>
    <t>KAREN NATHALY MUÑOZ SANCHEZ</t>
  </si>
  <si>
    <t>006-31</t>
  </si>
  <si>
    <t>Prestar los servicios profesionales para apoyar el seguimiento a la ejecución de la estrategia social de los proyectos a cargo de la Dirección de Mejoramiento de Barrios</t>
  </si>
  <si>
    <t>MIB-013</t>
  </si>
  <si>
    <t>NORMA TATIANA PATIÑO MARTINEZ</t>
  </si>
  <si>
    <t>006-32</t>
  </si>
  <si>
    <t>Prestar los servicios profesionales para apoyar el seguimiento a la ejecución de la estrategia social de los contratos a cargo de la Dirección de Mejoramiento de Barrios</t>
  </si>
  <si>
    <t>MIB-041</t>
  </si>
  <si>
    <t>LISSETH KARINE AMAYA VELANDIA</t>
  </si>
  <si>
    <t>006-33</t>
  </si>
  <si>
    <t>MIB-042</t>
  </si>
  <si>
    <t>PAULA DANIELA GARAVITO SIERRA</t>
  </si>
  <si>
    <t>006-34</t>
  </si>
  <si>
    <t>Prestar los servicios profesionales para apoyar en la estructuración y /o supervisión del componente ambiental y de Seguridad y Salud en el Trabajo (SST-MA) de los contratos de infraestructura a cargo de la Dirección de Mejoramiento de Barrios.</t>
  </si>
  <si>
    <t>MIB-043</t>
  </si>
  <si>
    <t>ANA MARIA BERMUDEZ ANDRADE</t>
  </si>
  <si>
    <t>006-35</t>
  </si>
  <si>
    <t>MIB-044</t>
  </si>
  <si>
    <t>CRISTIAN ALEJANDRO PAYAN MARTINEZ</t>
  </si>
  <si>
    <t>006-36</t>
  </si>
  <si>
    <t>Prestar los servicios profesionales para apoyar en la estructuración y /o supervisión del componente ambiental y de Seguridad y Salud en el Trabajo (SST-MA)  de los contratos de infraestructura a cargo de la Dirección de Mejoramiento de Barrios.</t>
  </si>
  <si>
    <t>MIB-068</t>
  </si>
  <si>
    <t>WENDY CAMILA PARDO GONZALEZ</t>
  </si>
  <si>
    <t>006-37</t>
  </si>
  <si>
    <t>Prestar los servicios profesionales para apoyar técnicamente la formulación, ejecución y/o supervisión de los proyectos de infraestructura a cargo de la Dirección de Mejoramiento de Barrios.</t>
  </si>
  <si>
    <t>MIB-045</t>
  </si>
  <si>
    <t>OMAR ENRIQUE CORONADO BECERRA</t>
  </si>
  <si>
    <t>006-38</t>
  </si>
  <si>
    <t xml:space="preserve">Prestar los servicios profesionales para apoyar las actividades técnicas relacionadas con el banco de proyectos y en el seguimiento a los convenios a cargo de la Dirección de Mejoramiento de Barrios </t>
  </si>
  <si>
    <t>MIB-014</t>
  </si>
  <si>
    <t>ADRIANA ANGELICA LEON BLANCO</t>
  </si>
  <si>
    <t>006-39</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</si>
  <si>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</si>
  <si>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MIB-015</t>
  </si>
  <si>
    <t>CARLOS HECTOR CASTRO</t>
  </si>
  <si>
    <t>006-40</t>
  </si>
  <si>
    <t xml:space="preserve">Prestar los servicios profesionales a la Dirección de Mejoramiento de Barrios para realizar el seguimiento técnico a los proyectos a cargo de la dependencia </t>
  </si>
  <si>
    <t>MIB-046</t>
  </si>
  <si>
    <t>LIBIETH LORENA CASAS ALDANA</t>
  </si>
  <si>
    <t>006-41</t>
  </si>
  <si>
    <t>Prestar los servicios profesionales para apoyar técnicamente en materia topográfica en la formulación, ejecución de los proyectos a cargo de la Dirección de Mejoramiento de Barrios.</t>
  </si>
  <si>
    <t>MIB-069</t>
  </si>
  <si>
    <t>ANGELA MARCELA TOVAR BETANCOURT</t>
  </si>
  <si>
    <t>006-42</t>
  </si>
  <si>
    <t>Prestar los servicios profesionales para apoyar técnicamente el proceso de liquidación y cierre de los contratos a cargo de la Dirección de Mejoramiento de Barrios</t>
  </si>
  <si>
    <t>MIB-016</t>
  </si>
  <si>
    <t>ANGELA PATRICIA GALINDO CARO</t>
  </si>
  <si>
    <t>006-43</t>
  </si>
  <si>
    <t>Prestar los servicios profesionales para apoyar las actividades técnicas y de gestión para la ejecución y supervisión de los contratos y proyectos a cargo de la Dirección de Mejoramiento de Barrios</t>
  </si>
  <si>
    <t>MIB-017</t>
  </si>
  <si>
    <t>BRAYAM ARTURO GUZMAN RODRIGUEZ</t>
  </si>
  <si>
    <t>006-44</t>
  </si>
  <si>
    <t>Prestar los servicios profesionales para apoyar técnicamente la elaboración y/o revisión y análisis de los documentos que le sean solicitados, así como la supervisión de los proyectos a cargo de la
Dirección de Mejoramiento de Barrios.</t>
  </si>
  <si>
    <t>MIB-018</t>
  </si>
  <si>
    <t>DANIEL FELIPE RAMIREZ JIMENEZ</t>
  </si>
  <si>
    <t>006-45</t>
  </si>
  <si>
    <t>Prestar los servicios profesionales para apoyar técnicamente la supervisión y liquidación de contratos a cargo de la Dirección de Mejoramiento de Barrios</t>
  </si>
  <si>
    <t>MIB-019</t>
  </si>
  <si>
    <t>DARIO FERNANDO ALBA RODRIGUEZ</t>
  </si>
  <si>
    <t>006-46</t>
  </si>
  <si>
    <t xml:space="preserve">Prestar los servicios profesionales para apoyar técnicamente a la Dirección de Mejoramiento de Barrios en la revisión de los proyectos reportados en el banco de proyectos y  en el seguimiento de los proyectos  a cargo de la dependencia. </t>
  </si>
  <si>
    <t>MIB-020</t>
  </si>
  <si>
    <t>DIANA ALEXANDRA LUENGAS LUNA</t>
  </si>
  <si>
    <t>006-47</t>
  </si>
  <si>
    <t>Prestar los servicios profesionales para apoyar técnicamente la consolidación de la información de Previabilidad que requiera la Dirección de Mejoramiento de Barrios.</t>
  </si>
  <si>
    <t>MIB-021</t>
  </si>
  <si>
    <t>DIEGO FERNANDO GUARIN MARIN</t>
  </si>
  <si>
    <t>006-48</t>
  </si>
  <si>
    <t>MIB-047</t>
  </si>
  <si>
    <t>EDWIN ARIEL ULLOA CALVO</t>
  </si>
  <si>
    <t>006-49</t>
  </si>
  <si>
    <t>Prestar los servicios profesionales para apoyar técnicamente en el componente de vías y transporte la formulación, evaluación, ejecución y/o seguimiento de los proyectos en la Dirección de Mejoramiento de Barrios</t>
  </si>
  <si>
    <t>MIB-048</t>
  </si>
  <si>
    <t>ESMERALDA FABIOLA MONROY RODRIGUEZ</t>
  </si>
  <si>
    <t>006-50</t>
  </si>
  <si>
    <t>Prestar los servicios de apoyo a la gestión en las actividades técnicas y de gestión requeridas para la ejecución o seguimiento de los proyectos de infraestructura a cargo de la Dirección de Mejoramiento de Barrios.</t>
  </si>
  <si>
    <t>MIB-022</t>
  </si>
  <si>
    <t>GERALDINE  SIERRA BUITRAGO</t>
  </si>
  <si>
    <t>006-51</t>
  </si>
  <si>
    <t>Prestar los servicios profesionales para apoyar técnicamente en materia de hidrología e hidráulica, para la formulación, evaluación, ejecución y/o seguimiento de los proyectos  en la Dirección de Mejoramiento de Barrios</t>
  </si>
  <si>
    <t>MIB-049</t>
  </si>
  <si>
    <t>HECTOR ALFONSO ESCOBAR FLOREZ</t>
  </si>
  <si>
    <t>006-52</t>
  </si>
  <si>
    <t>Prestar los servicios profesionales para apoyar las actividades técnicas y administrativa de los proyectos de infraestructura a cargo de la Dirección de Mejoramiento de Barrios</t>
  </si>
  <si>
    <t>MIB-050</t>
  </si>
  <si>
    <t>SANTIAGO  CARDONA PINEDA</t>
  </si>
  <si>
    <t>006-53</t>
  </si>
  <si>
    <t>Prestar servicios profesionales para apoyar a la Dirección de Mejoramiento de Barrios desde el componente eléctrico  la formulación, evaluación, ejecución y desarrollo de los proyectos constructivos que le sean asignados.</t>
  </si>
  <si>
    <t>MIB-023</t>
  </si>
  <si>
    <t>JAIME ANDRES CANON VERGARA</t>
  </si>
  <si>
    <t>006-54</t>
  </si>
  <si>
    <t>Prestar los servicios profesionales para la programación, seguimiento y control de la ejecución, estabilidad y sostenibilidad de los proyectos de infraestructura a cargo de la Dirección de Mejoramiento de Barrios</t>
  </si>
  <si>
    <t>MIB-024</t>
  </si>
  <si>
    <t>JORGE FERNANDO MURILLO HEREDIA</t>
  </si>
  <si>
    <t>006-55</t>
  </si>
  <si>
    <t xml:space="preserve">Prestar los servicios profesionales para apoyar técnicamente en la revisión y análisis de los proyectos reportados en el banco de proyectos y en la ejecución y/o seguimiento de los proyectos de infraestructura a cargo de la Dirección de Mejoramiento de Barrios. </t>
  </si>
  <si>
    <t>MIB-025</t>
  </si>
  <si>
    <t>JOSE DAVID CUBILLOS PARRA</t>
  </si>
  <si>
    <t>006-56</t>
  </si>
  <si>
    <t xml:space="preserve">Prestar los servicios profesionales a la Dirección de Mejoramiento de Barrios para apoyar las actividades técnicas y de gestión requeridas para la ejecución y supervisión de los proyectos a cargo de la dependencia </t>
  </si>
  <si>
    <t>MIB-026</t>
  </si>
  <si>
    <t>006-57</t>
  </si>
  <si>
    <t>Prestar los servicios profesionales para apoyar técnicamente en la formulación, proyección, ajuste y revisión de los presupuestos y análisis de costos y del sector para la Dirección de Mejoramiento de Barrios.</t>
  </si>
  <si>
    <t>MIB-051</t>
  </si>
  <si>
    <t>LAURA MILENA RAMIREZ QUIMBAYO</t>
  </si>
  <si>
    <t>006-58</t>
  </si>
  <si>
    <t>Prestar los servicios profesionales para apoyar en materia urbanística a la Dirección de Mejoramiento de Barrios, articulando y gestionando actividades necesarias para el desarrollo de los proyectos de infraestructura .</t>
  </si>
  <si>
    <t>MIB-052</t>
  </si>
  <si>
    <t>MARTHA CAROLINA CARMONA FLOREZ</t>
  </si>
  <si>
    <t>006-59</t>
  </si>
  <si>
    <t xml:space="preserve">Prestar los servicios profesionales para administrar el sistema de información geográfica, localización y clasificación poblacional para los proyectos de infraestructura a cargo de la Dirección de Mejoramiento de Barrios de la caja de la vivienda popular </t>
  </si>
  <si>
    <t>MIB-053</t>
  </si>
  <si>
    <t>JOSE ALEJANDRO GARZON GANTIVA</t>
  </si>
  <si>
    <t>006-60</t>
  </si>
  <si>
    <t>Prestar los servicios profesionales especializados para apoyar en las actividades derivadas de la ejecución de los proyectos de infraestructura a cargo de la Dirección de Mejoramiento de Barrios.</t>
  </si>
  <si>
    <t>MIB-027</t>
  </si>
  <si>
    <t>OMAR REINALDO ACEVEDO CASTRO</t>
  </si>
  <si>
    <t>006-61</t>
  </si>
  <si>
    <t>Prestar los servicios profesionales para apoyar a la Dirección de Mejoramiento de Barrios desde el componente urbanístico para la formulación, evaluación, ejecución y desarrollo de los proyectos que le sean asignados.</t>
  </si>
  <si>
    <t>MIB-054</t>
  </si>
  <si>
    <t>RENATO  GONZALEZ CRUZ</t>
  </si>
  <si>
    <t>006-62</t>
  </si>
  <si>
    <t>Prestar los servicios profesionales para apoyar las actividades técnicas y de gestión requeridas en el proceso de ejecución y supervisión de los contratos a cargo de la Dirección de Mejoramiento de Barrios</t>
  </si>
  <si>
    <t>MIB-028</t>
  </si>
  <si>
    <t>SERGIO ALEJANDRO GOMEZ SOSA</t>
  </si>
  <si>
    <t>006-63</t>
  </si>
  <si>
    <t xml:space="preserve">Prestar los servicios profesionales para apoyar técnicamente a la Dirección de Mejoramiento de Barrios en el campo de estructuras para  la formulación, evaluación, ejecución y desarrollo de los proyectos asignados a la dependencia </t>
  </si>
  <si>
    <t>MIB-055</t>
  </si>
  <si>
    <t>JAVIER OSWALDO SANCHEZ LAGOS</t>
  </si>
  <si>
    <t>006-64</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</si>
  <si>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</si>
  <si>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MIB-072</t>
  </si>
  <si>
    <t>YANDHY TATIANA ROBELTO GARRIDO</t>
  </si>
  <si>
    <t>006-65</t>
  </si>
  <si>
    <t>Prestar los servicios Profesionales  para ejecutar las actividades de administrativas  del cargue registro  y control de los expedientes contractuales a cargo  de la Dirección de Mejoramiento de Barrios</t>
  </si>
  <si>
    <t>MIB-073</t>
  </si>
  <si>
    <t>006-66</t>
  </si>
  <si>
    <t>Prestar los servicios Profesionales  para ejecutar las actividades de apoyo administrativo y archivos a cargo de la Dirección de Mejoramiento de Barrios</t>
  </si>
  <si>
    <t>MIB-056</t>
  </si>
  <si>
    <t>KAROL LORENA TENJO LOPEZ</t>
  </si>
  <si>
    <t>006-67</t>
  </si>
  <si>
    <t>Prestar los servicios profesionales especializados para apoyar a la caja de la vivienda popular en la coordinación técnica de las actividades derivadas de la ejecución de los proyectos de infraestructura a cargo de la dirección de Mejoramiento de Barrios.</t>
  </si>
  <si>
    <t>MIB-029</t>
  </si>
  <si>
    <t>006-68</t>
  </si>
  <si>
    <t>Prestar los servicios de apoyo a la gestión para ejecutar las actividades de gestión documental y apoyo administrativo para el manejo de la correspondencia y archivos a cargo de la Dirección de Mejoramiento de Barrios</t>
  </si>
  <si>
    <t>MIB-030</t>
  </si>
  <si>
    <t>LINA MARIA HERNANDEZ IBAÑEZ</t>
  </si>
  <si>
    <t>006-69</t>
  </si>
  <si>
    <t>MIB-057</t>
  </si>
  <si>
    <t>MIGUEL ANGEL BELTRAN LOPEZ</t>
  </si>
  <si>
    <t>006-70</t>
  </si>
  <si>
    <t>02/07/2024
02/08/2024</t>
  </si>
  <si>
    <t>202415000056823
202415000064903</t>
  </si>
  <si>
    <t>16/07/2024
08-08-24</t>
  </si>
  <si>
    <t>MIB-089</t>
  </si>
  <si>
    <t>08/08/2024
25-10-24</t>
  </si>
  <si>
    <t xml:space="preserve">MIB-058 anulada 05-08-24
Se anula la viabilidad MIB-081 por solicitud de la DMB 25-10-24
</t>
  </si>
  <si>
    <t>006-71</t>
  </si>
  <si>
    <t>hasta el 31 de diciembre del 2024 o hasta agotar recursos, lo primero que ocurra.</t>
  </si>
  <si>
    <t>MIB-079</t>
  </si>
  <si>
    <t>006-72</t>
  </si>
  <si>
    <t>Prestación de servicios profesionales contables para la Dirección de Mejoramiento de Barrios</t>
  </si>
  <si>
    <t>MIB-059</t>
  </si>
  <si>
    <t>006-73</t>
  </si>
  <si>
    <t>Prestación de servicios profesionales de ingeniería para la Dirección de Mejoramiento de Barrios</t>
  </si>
  <si>
    <t>MIB-031</t>
  </si>
  <si>
    <t>006-74</t>
  </si>
  <si>
    <t>Prestación de servicios profesionales de arquitectura para la Dirección de Mejoramiento de Barrios</t>
  </si>
  <si>
    <t>006-75</t>
  </si>
  <si>
    <t>Prestación de servicios profesionales jurídicos para la Dirección de Mejoramiento de Barrios</t>
  </si>
  <si>
    <t>006-76</t>
  </si>
  <si>
    <t>Prestación de servicios profesionales de contaduría pública para la Dirección de Mejoramiento de Barrios</t>
  </si>
  <si>
    <t>006-77</t>
  </si>
  <si>
    <t>Prestación de servicios profesionales del componente técnico para la Dirección de Mejoramiento de Barrios</t>
  </si>
  <si>
    <t>006-78</t>
  </si>
  <si>
    <t>Prestación de servicios profesionales del componente técnico y de arquitectura para la Dirección de Mejoramiento de Barrios</t>
  </si>
  <si>
    <t>006-79</t>
  </si>
  <si>
    <t>Prestación de servicios profesionales del componente administrativo para la Dirección de Mejoramiento de Barrios</t>
  </si>
  <si>
    <t>006-80</t>
  </si>
  <si>
    <t>Ahorro del 10% para la reducción del gasto en contratos de prestación de servicios profesionales y de apoyo a la gestión en cumplimiento del artículo 6 del Decreto 062 de 2024.</t>
  </si>
  <si>
    <t>MIB-060</t>
  </si>
  <si>
    <t>006-81</t>
  </si>
  <si>
    <t>1-601-I037 PAS-Crédito</t>
  </si>
  <si>
    <t>Pago de pasivo exigible a nombre de Claudia Quiroga</t>
  </si>
  <si>
    <t>MIB-074</t>
  </si>
  <si>
    <t>CLAUDIA MARCELA QUIROGA HERNANDEZ</t>
  </si>
  <si>
    <t>006-82</t>
  </si>
  <si>
    <t>Pago de pasivo exigible a nombre de Chrístian Alexis Valderrama</t>
  </si>
  <si>
    <t>MIB-075</t>
  </si>
  <si>
    <t>CHRISTIAN ALEXIS VALDERRAMA TORRES</t>
  </si>
  <si>
    <t>006-83</t>
  </si>
  <si>
    <t>Pago de pasivo exigible a nombre de Jairo Leonardo Vivas</t>
  </si>
  <si>
    <t>006-84</t>
  </si>
  <si>
    <t>Pago de pasivo exigible a nombre de GNG Ingeniería</t>
  </si>
  <si>
    <t>006-85</t>
  </si>
  <si>
    <t>Pago de pasivo exigible a nombre de AB 003</t>
  </si>
  <si>
    <t>006-86</t>
  </si>
  <si>
    <t>Pago de pasivo exigible a nombre de Consorcio Aldebarán</t>
  </si>
  <si>
    <t>DICIEMBRE</t>
  </si>
  <si>
    <t>006-87</t>
  </si>
  <si>
    <t>Pago de pasivo exigible a nombre de Proes Ingeniería SAS con NIT 901286572</t>
  </si>
  <si>
    <t>MIB-076</t>
  </si>
  <si>
    <t>PROES INGENIERIA SAS</t>
  </si>
  <si>
    <t>006-88</t>
  </si>
  <si>
    <t>Pago de pasivo exigible a nombre de Consorcio Pro Caracolí con NIT 901657498.</t>
  </si>
  <si>
    <t>MIB-077</t>
  </si>
  <si>
    <t>CONSORCIO PRO CARACOLI</t>
  </si>
  <si>
    <t>006-89</t>
  </si>
  <si>
    <t>Pago de pasivo exigible a nombre de Sandra Milena Atuesta</t>
  </si>
  <si>
    <t>006-90</t>
  </si>
  <si>
    <t xml:space="preserve">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t>
  </si>
  <si>
    <t>81101500; 81101600 ;81102200</t>
  </si>
  <si>
    <t>MIB-086</t>
  </si>
  <si>
    <t>MIB-002 anulada</t>
  </si>
  <si>
    <t>006-91</t>
  </si>
  <si>
    <t>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t>
  </si>
  <si>
    <t>SE RECIBEN RECURSOS DE LA 76  POR  42.750000</t>
  </si>
  <si>
    <t>MIB-082</t>
  </si>
  <si>
    <t>CAMILA ANDREA PATIÑO ARANA</t>
  </si>
  <si>
    <t>006-92</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</si>
  <si>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</si>
  <si>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 xml:space="preserve">SE RECIBEN RECURSOS DE LAS LINEAS 75 Y 77 </t>
  </si>
  <si>
    <t>1408/2024</t>
  </si>
  <si>
    <t>MIB-083</t>
  </si>
  <si>
    <t>CLARA DEL PILAR GINER GARCIA</t>
  </si>
  <si>
    <t>006-93</t>
  </si>
  <si>
    <t>Pago de pasivo exigible a nombre de Consorcio CVP 2030 con NIT 901537836.</t>
  </si>
  <si>
    <t> 202415000066913</t>
  </si>
  <si>
    <t>SE RECIBEN RECURSOS DE LA linea  006-88 $30.389.847</t>
  </si>
  <si>
    <t>MIB-084</t>
  </si>
  <si>
    <t>CONSORCIO CVP 2030</t>
  </si>
  <si>
    <t>006-94</t>
  </si>
  <si>
    <t>Adición y prórroga al contrato 329-2023 cuyo objeto es: Prestar elservicio público de transporte terrestre automotor especial para la caja de la vivienda popular</t>
  </si>
  <si>
    <t>SE RECIBEN RECURSOS D LA LINEA 70</t>
  </si>
  <si>
    <t>MIB-087</t>
  </si>
  <si>
    <t>4405-4398</t>
  </si>
  <si>
    <t>006-95</t>
  </si>
  <si>
    <t>SE RECIBEN RECURSOS DE LA LINEA  71</t>
  </si>
  <si>
    <t>MIB-088</t>
  </si>
  <si>
    <t>0094-1</t>
  </si>
  <si>
    <t xml:space="preserve"> Prestar servicios profesionales  como apoyo técnico desde el componente de arquitectura en el desarrollo de la ejecución de los proyectos de mejoramiento  a cargo de la Dirección de Mejoramiento de Vivivenda.</t>
  </si>
  <si>
    <t>4,4 meses</t>
  </si>
  <si>
    <t>NELSON YOVANI JIMÉNEZ GONZÁLEZ</t>
  </si>
  <si>
    <t>MIV-083</t>
  </si>
  <si>
    <t>ADALIA  SERRANO RODRIGUEZ</t>
  </si>
  <si>
    <t>0094-2</t>
  </si>
  <si>
    <t>Prestar servicios profesionales  para brindar acompañamiento social a las actividades  desarrolladas  en el marco de los programas de la Direccion de Mejoramiento de vivienda</t>
  </si>
  <si>
    <t>5 meses</t>
  </si>
  <si>
    <t>MIV-005</t>
  </si>
  <si>
    <t>ADRIANA MARCELA BARBOSA CUBILLOS</t>
  </si>
  <si>
    <t>0094-3</t>
  </si>
  <si>
    <t>Prestar servicios de apoyo a la gestión documental en relación con la implementación y ejecución de los programas de la Dirección de Mejoramiento de Vivienda</t>
  </si>
  <si>
    <t>4,6 meses</t>
  </si>
  <si>
    <t>MIV-006</t>
  </si>
  <si>
    <t>ALBERTO  QUINTERO PARIAS</t>
  </si>
  <si>
    <t>0094-4</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</si>
  <si>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</si>
  <si>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4,7 meses</t>
  </si>
  <si>
    <t>MIV-007</t>
  </si>
  <si>
    <t>ADRIAN ALBERTO JAIMES ARCINIEGAS</t>
  </si>
  <si>
    <t>0094-5</t>
  </si>
  <si>
    <t>Prestar los servicios profesionales especializados para analizar, levantar, evaluar y gestionar la documentación de proyectos postulados a la expedición de actos de reconocimiento y/o licenciamiento a cargo de la Dirección de Mejoramiento de Vivienda</t>
  </si>
  <si>
    <t>MIV-008</t>
  </si>
  <si>
    <t>ANGELA PATRICIA HERNANDEZ NARANJO</t>
  </si>
  <si>
    <t>0094-6</t>
  </si>
  <si>
    <t>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t>
  </si>
  <si>
    <t>MIV-069</t>
  </si>
  <si>
    <t>BRAYAN DAVID MONTOYA CASAS</t>
  </si>
  <si>
    <t>0094-7</t>
  </si>
  <si>
    <t>Prestar servicios profesionales especializados para apoyar la coordinación, supervision,  ejecución y seguimiento a los programas y proyectos de a cargo de la Dirección de Mejoramiento de Vivienda de la Caja de la Vivienda Popular de la Alcaldía de Bogotá.</t>
  </si>
  <si>
    <t>MIV-009</t>
  </si>
  <si>
    <t>JORGE ALBERTO ARBELAEZ BERNAL</t>
  </si>
  <si>
    <t>0094-8</t>
  </si>
  <si>
    <t>Prestar servicios profesionales especializados para brindar apoyo en la supervisión de los proyectos contratados por la Caja de la Vivienda Popular a cargo de la Dirección de Mejoramiento de vivienda.</t>
  </si>
  <si>
    <t>5,2 meses</t>
  </si>
  <si>
    <t>MIV-070</t>
  </si>
  <si>
    <t>CAMILO ESTEBAN MOLINA ESPINOSA</t>
  </si>
  <si>
    <t>0094-9</t>
  </si>
  <si>
    <t>Prestar servicios profesionales especializados para brindar apoyo técnico en la supervisión de contratos y proyectos contratados por la Caja de la Vivienda Popular a cargo de la Dirección de Mejoramiento de vivienda.</t>
  </si>
  <si>
    <t>MIV-010</t>
  </si>
  <si>
    <t>CARLOS ANDRES CORDOBA PAEZ</t>
  </si>
  <si>
    <t>0094-10</t>
  </si>
  <si>
    <t>Prestar los servicios profesionales para realizar la revisión y análisis cartográficos, de los proyectos y predios priorizados a cargo de la Dirección de Mejoramiento de Vivienda</t>
  </si>
  <si>
    <t>MIV-011</t>
  </si>
  <si>
    <t>0094-11</t>
  </si>
  <si>
    <t>Prestar servicios profesionales especializados en los procesos de gestión social y acompañamiento a la comunidad en los programas de la Dirección de Mejoramiento de Vivienda</t>
  </si>
  <si>
    <t>MIV-012</t>
  </si>
  <si>
    <t>IRIS MAGNOLIA SERRANO DELGADO</t>
  </si>
  <si>
    <t>0094-12</t>
  </si>
  <si>
    <t>Prestar servicios profesionales para el análisis, revisión, gestión y seguimiento financiero de los diferentes programas o contratos fiduciarios a cargo de la Dirección de Mejoramiento de Vivienda.</t>
  </si>
  <si>
    <t>4,8 meses</t>
  </si>
  <si>
    <t>MIV-013</t>
  </si>
  <si>
    <t>0094-13</t>
  </si>
  <si>
    <t>Prestar servicios profesionales especializados en el seguimiento jurídico y estratégico a la Dirección General de la Caja de la Vivienda Popular, en concordancia con el plan de acción y las prioridades misionales  de la entidad.</t>
  </si>
  <si>
    <t>5,1 meses</t>
  </si>
  <si>
    <t>MIV-071</t>
  </si>
  <si>
    <t>CRISTHIAN OMAR LIZCANO ORTIZ</t>
  </si>
  <si>
    <t>0094-14</t>
  </si>
  <si>
    <t>Prestar servicios profesionales para el seguimiento, control y monitoreo de las bases de datos e indicadores generados en la ejecución de los programas y procesos de la Dirección de Mejoramiento de Vivienda.</t>
  </si>
  <si>
    <t>MIV-072</t>
  </si>
  <si>
    <t>DANIEL FELIPE GOMEZ PARRA</t>
  </si>
  <si>
    <t>0094-15</t>
  </si>
  <si>
    <t>Prestar servicios profesionales para el seguimiento financiero a los diferentes programas, contratos o encargos fiduciarios donde se administran los recursos de la Dirección Mejoramiento de Vivienda.</t>
  </si>
  <si>
    <t>3,6 meses</t>
  </si>
  <si>
    <t>MIV-014</t>
  </si>
  <si>
    <t>0094-16</t>
  </si>
  <si>
    <t xml:space="preserve">Prestar los servicios profesionales para realizar el análisis , evaluación, aprobación y gestión de documentación de los proyectos a cargo de la Dirección de Mejoramiento de vivienda
</t>
  </si>
  <si>
    <t>4,9 meses</t>
  </si>
  <si>
    <t>MIV-015</t>
  </si>
  <si>
    <t>LUIS HUMBERTO CABIELES RICARDO</t>
  </si>
  <si>
    <t>0094-17</t>
  </si>
  <si>
    <t>Prestar servicios de apoyo a la gestión para la ejecución de las actividades administrativas y financieras de la Dirección de Mejoramiento de Vivienda</t>
  </si>
  <si>
    <t>MIV-016</t>
  </si>
  <si>
    <t>DANIELA  PEREZ GOMEZ</t>
  </si>
  <si>
    <t>0094-18</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</si>
  <si>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</si>
  <si>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MIV-073</t>
  </si>
  <si>
    <t>DANIELA  SIABATO JARA</t>
  </si>
  <si>
    <t>0094-19</t>
  </si>
  <si>
    <t>Prestar servicios profesionales especializados para realizar el seguimiento y control de los procesos técnicos para el cumplimiento de metas que requiera desarrollar la dirección de mejoramiento de vivienda.</t>
  </si>
  <si>
    <t>MIV-017</t>
  </si>
  <si>
    <t>DIANA CAROLINA GOMEZ ALVAREZ</t>
  </si>
  <si>
    <t>0094-20</t>
  </si>
  <si>
    <t>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t>
  </si>
  <si>
    <t>MIV-018</t>
  </si>
  <si>
    <t>1143 (anulado)</t>
  </si>
  <si>
    <t>CDP anulado según reporte de BOGDATA 31-08-24</t>
  </si>
  <si>
    <t>0094-21</t>
  </si>
  <si>
    <t>Prestar los servicios profesionales para analizar, levantar, evaluar y  gestionar la documentación de proyectos postulados a la expedición de actos de reconocimiento y/o licenciamiento a cargo de la Dirección de Mejoramiento de Vivienda.</t>
  </si>
  <si>
    <t>MIV-074</t>
  </si>
  <si>
    <t>EDGAR ANDRES PASTRAN CHAUX</t>
  </si>
  <si>
    <t>CDP liberado parcialmente BOGDATA16-10-24</t>
  </si>
  <si>
    <t>0094-22</t>
  </si>
  <si>
    <t>Prestar servicios de apoyo a la gestión para brindar acompañamiento social a las actividades  desarrolladas  en el marco de los programas de la Direccion de Mejoramiento de vivienda</t>
  </si>
  <si>
    <t>MIV-019</t>
  </si>
  <si>
    <t>FABIAN DANILO MORALES CASADIEGO</t>
  </si>
  <si>
    <t>0094-23</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</si>
  <si>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</si>
  <si>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MIV-020</t>
  </si>
  <si>
    <t>GUILLERMO ANDRES ALCALA RONDON</t>
  </si>
  <si>
    <t>0094-24</t>
  </si>
  <si>
    <t>MIV-084</t>
  </si>
  <si>
    <t>HECTOR JULIO CASTAÑEDA PULIDO</t>
  </si>
  <si>
    <t>0094-25</t>
  </si>
  <si>
    <t xml:space="preserve">Prestar servicios profesionales desde el componente arquitectonico en el desarrollo de la ejecución de los proyectos de mejoramiento, así como elaboración de insumos técnicos y seguimientos de control de información a cargo de la Dirección de Mejoramiento de Vivienda.  </t>
  </si>
  <si>
    <t>3,8 meses</t>
  </si>
  <si>
    <t>MIV-021</t>
  </si>
  <si>
    <t>HERNAN  VENEGAS AVELLANEDA</t>
  </si>
  <si>
    <t>0094-26</t>
  </si>
  <si>
    <t>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t>
  </si>
  <si>
    <t>3 meses</t>
  </si>
  <si>
    <t>LUIS ALFONSO OJEDA MEDINA</t>
  </si>
  <si>
    <t>MIV-113</t>
  </si>
  <si>
    <t>0094-27</t>
  </si>
  <si>
    <t>16/08/2024
06/09/24</t>
  </si>
  <si>
    <t>202414000058763
202414000071843</t>
  </si>
  <si>
    <t>18/08/2024
06/09/2024</t>
  </si>
  <si>
    <t>MIV-096</t>
  </si>
  <si>
    <t>18/08/2024
06/09/24</t>
  </si>
  <si>
    <t>IVONN MAYERLLY AMAYA CARDOZO</t>
  </si>
  <si>
    <t>Se anula viabilidad MIV-022 según radicado No 202414000071843</t>
  </si>
  <si>
    <t>0094-28</t>
  </si>
  <si>
    <t xml:space="preserve">Prestar servicios profesionales para realizar el apoyo al  control  de seguimiento  administrativo y técnico en la coordinación de los procesos contractuales y postcontractuales que desarrolle la Dirección de Mejoramietno de vivienda. </t>
  </si>
  <si>
    <t>MIV-023</t>
  </si>
  <si>
    <t>EDGAR  GOYENECHE MUÑOZ</t>
  </si>
  <si>
    <t>0094-29</t>
  </si>
  <si>
    <t>Prestar servicios profesionales para el análisis, seguimiento y legalización de recursos para el desarrollo e implementación de los programas de la Dirección de Mejoramiento de Vivienda.</t>
  </si>
  <si>
    <t>MIV-024</t>
  </si>
  <si>
    <t>JHOAN ARLEY OBANDO GUTIERREZ</t>
  </si>
  <si>
    <t>Liberacion parcial de la Viabilidad ajustando al valor del CDPy CRP</t>
  </si>
  <si>
    <t>0094-30</t>
  </si>
  <si>
    <t>Prestar servicios profesionales para brindar apoyo en la supervisión de los proyectos contratados por la Caja de la Vivienda Popular a cargo de la Dirección de Mejoramiento de vivienda.</t>
  </si>
  <si>
    <t>MIV-025</t>
  </si>
  <si>
    <t>JHONNY STEVEN LANDINEZ LEON</t>
  </si>
  <si>
    <t>0094-31</t>
  </si>
  <si>
    <t>MIV-026</t>
  </si>
  <si>
    <t>JOHANA ALEXANDRA HERRERA SANCHEZ</t>
  </si>
  <si>
    <t>0094-32</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</si>
  <si>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</si>
  <si>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16/08/2024
03-09-24</t>
  </si>
  <si>
    <t xml:space="preserve">202414000058763
202414000071143
</t>
  </si>
  <si>
    <t>18/08/2024
03-09-24</t>
  </si>
  <si>
    <t>MIV-091</t>
  </si>
  <si>
    <t>JUAN JERONIMO RAMIREZ BAUTISTA</t>
  </si>
  <si>
    <t xml:space="preserve"> se anula la viabilidad MIV-027 
Se anula el CDP 1114</t>
  </si>
  <si>
    <t>0094-33</t>
  </si>
  <si>
    <t>Prestar servicios prfesionales para aroyar los procesos organizacionales requeridos para la ejecución de los planes y proyectos de la Dirección de Mejoramiento de Vivienda</t>
  </si>
  <si>
    <t>MIV-028</t>
  </si>
  <si>
    <t>RAUL ALEJANDRO MESA VARGAS</t>
  </si>
  <si>
    <t>0094-34</t>
  </si>
  <si>
    <t xml:space="preserve">Prestar servicios profesionales en el componente jurídico en el marco de las competencias y funciones  de la Dirección de Mejoramiento de vivienda </t>
  </si>
  <si>
    <t>MIV-029</t>
  </si>
  <si>
    <t>JOSE VICENTE GUERRERO RAMIREZ</t>
  </si>
  <si>
    <t>0094-35</t>
  </si>
  <si>
    <t>Prestar servicios profesionales, para realizar actividades relacionadas con la gestión contractual y  jurídica, en la ejecución y seguimiento de los programas a cargo de la Dirección de Mejoramiento de Vivienda de la Caja de Vivienda Popular</t>
  </si>
  <si>
    <t>MIV-030</t>
  </si>
  <si>
    <t>LUIS JOSE GRACIA BAYUELO</t>
  </si>
  <si>
    <t>0094-36</t>
  </si>
  <si>
    <t>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t>
  </si>
  <si>
    <t>MIV-031</t>
  </si>
  <si>
    <t>JULIAN ALBERTO VASQUEZ GRAJALES</t>
  </si>
  <si>
    <t>0094-37</t>
  </si>
  <si>
    <t>Prestar los servicios profesionales especializados para ejecutar acciones jurídicas relacionadas con las diferentes etapas de los proceso de contratación que adelante la Dirección de Mejoramiento de Vivienda en el marco de los proyectos inversión que deban ser ejecutados.</t>
  </si>
  <si>
    <t>MIV-032</t>
  </si>
  <si>
    <t>1123  ( Anulado)</t>
  </si>
  <si>
    <t>0094-38</t>
  </si>
  <si>
    <t>Prestar servicios de apoyo a la gestión que soporten los procesos administrativos relacionados con el manejo documental requeridos en la ejecución de los programas de la Dirección de Mejoramiento de Vivienda</t>
  </si>
  <si>
    <t>MIV-033</t>
  </si>
  <si>
    <t>JULIAN ALEJANDRO MENDEZ PAEZ</t>
  </si>
  <si>
    <t>Liberación parcial de la viabilidad ajustado al valor del CDP y CRP</t>
  </si>
  <si>
    <t>0094-39</t>
  </si>
  <si>
    <t>MIV-034</t>
  </si>
  <si>
    <t>JULIANA ALEJANDRA MARTHEYN NUÑEZ</t>
  </si>
  <si>
    <t>0094-40</t>
  </si>
  <si>
    <t>Prestar servicios de apoyo a la gestión documental para asegurar la detallada organización y eficiente ejecución de los programas y proyectos de la Dirección de Mejoramiento de Vivienda.</t>
  </si>
  <si>
    <t>MIV-035</t>
  </si>
  <si>
    <t>JULIO ANDRES RODRIGUEZ ROJAS</t>
  </si>
  <si>
    <t>0094-41</t>
  </si>
  <si>
    <t>Prestar servicios de apoyo a la gestión referente a la administración de los procesos y actividades estratégicas en la Dirección de Mejoramiento de Vivienda, enfocados en la gestión administrativa y financiera.</t>
  </si>
  <si>
    <t>MIV-075</t>
  </si>
  <si>
    <t>LAURA ALEJANDRA ARBELAEZ CANCELADA</t>
  </si>
  <si>
    <t>0094-42</t>
  </si>
  <si>
    <t>MIV-036 anulada</t>
  </si>
  <si>
    <t>1131  ( Anulado)</t>
  </si>
  <si>
    <t xml:space="preserve">Se anula viabilidad MIV 036 según radicado No  202414000070433
CDP anulado según reporte de BOGDATA 31-08-24
</t>
  </si>
  <si>
    <t>0094-43</t>
  </si>
  <si>
    <t xml:space="preserve"> Prestar servicios profesionales especializados para realizar el seguimiento técnico de los contratos y/o convenios de obra e interventoria de la Dirección de Mejoramiento de vivienda</t>
  </si>
  <si>
    <t>MIV-037-Anulada</t>
  </si>
  <si>
    <t>1134  ( Anulado)</t>
  </si>
  <si>
    <t>0094-44</t>
  </si>
  <si>
    <t>Prestar servicios profesionales en el componente jurídico en la proyección, revisión, seguimiento y tramite de los documentos y respuestas a PQRSD  a cargo de la Dirección de Mejoramiento de Vivienda de la Caja de la Vivienda Popular</t>
  </si>
  <si>
    <t>MIV-038</t>
  </si>
  <si>
    <t>LESDY MARIA GIRALDO CASTAÑEDA</t>
  </si>
  <si>
    <t>0094-45</t>
  </si>
  <si>
    <t>MIV-039</t>
  </si>
  <si>
    <t>LIGIA EUGENIA PARDO TOQUICA</t>
  </si>
  <si>
    <t>0094-46</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</si>
  <si>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</si>
  <si>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MIV-082</t>
  </si>
  <si>
    <t>LIZETH OFELIA VARGAS GARCIA</t>
  </si>
  <si>
    <t>0094-47</t>
  </si>
  <si>
    <t>MIV-088</t>
  </si>
  <si>
    <t xml:space="preserve">
1473</t>
  </si>
  <si>
    <t>YUDDY  REYES JIMENEZ</t>
  </si>
  <si>
    <t>0094-48</t>
  </si>
  <si>
    <t>MIV-041</t>
  </si>
  <si>
    <t>LUIS ALBERTO RODRIGUEZ PUERTO</t>
  </si>
  <si>
    <t>0094-49</t>
  </si>
  <si>
    <t>Prestar servicios profesionales especializados para la evaluación y revisión de los distintos componentes de los programas de mejoramiento gestionados por la Dirección de Mejoramiento de Vivienda, con un enfoque prioritario en su operacionalización.</t>
  </si>
  <si>
    <t>MIV-076. Anulada</t>
  </si>
  <si>
    <t>1291  ( Anulado)</t>
  </si>
  <si>
    <t>0094-50</t>
  </si>
  <si>
    <t>Prestar servicios profesionales para brindar acompañamiento tecnico a procesos de seguimiento arquitectonico de obra de los proyectos contratados por la Caja de la Vivienda Popular a cargo de la Dirección de Mejoramiento de vivienda.</t>
  </si>
  <si>
    <t>MIV-042</t>
  </si>
  <si>
    <t>MARIA CAMILA MEJIA CARDOZO</t>
  </si>
  <si>
    <t>Anulacion parcial  Viabilidad y CDP</t>
  </si>
  <si>
    <t>0094-51</t>
  </si>
  <si>
    <t>Prestar servicios profesionales especializados para realizar el seguimiento administrativo y técnico de los contratos y/o convenios que desarrolle la  Dirección de Mejoramiento de vivienda</t>
  </si>
  <si>
    <t>MIV-043  ( Anulado)</t>
  </si>
  <si>
    <t>1144  ( Anulado)</t>
  </si>
  <si>
    <t>0094-52</t>
  </si>
  <si>
    <t>MIV-044</t>
  </si>
  <si>
    <t>MARITZA  SANCHEZ OCHOA</t>
  </si>
  <si>
    <t>0094-53</t>
  </si>
  <si>
    <t>MIV-045</t>
  </si>
  <si>
    <t>MARTHA JEANNETH AMAYA TORRES</t>
  </si>
  <si>
    <t>0094-54</t>
  </si>
  <si>
    <t>Prestar servicios profesionales para realizar el análisis, revisión, gestión y seguimiento financiero en los diferentes programas o contratos fiduciarios de la Dirección de Mejoramiento de Vivienda.</t>
  </si>
  <si>
    <t>anunlada</t>
  </si>
  <si>
    <t>1097  ( Anulado)</t>
  </si>
  <si>
    <t>MIV-046 anulada y CDP anulado según reporte de BOGDATA 31-08-24</t>
  </si>
  <si>
    <t>0094-55</t>
  </si>
  <si>
    <t>MIV-047</t>
  </si>
  <si>
    <t>MARTIN AUGUSTO LOPEZ JAIME</t>
  </si>
  <si>
    <t>Viabilidad  con liberación parcial</t>
  </si>
  <si>
    <t>0094-56</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</si>
  <si>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</si>
  <si>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4.6 meses</t>
  </si>
  <si>
    <t>16/08/2024
05-09-2024</t>
  </si>
  <si>
    <t>202414000058763
202414000071383</t>
  </si>
  <si>
    <t>MIV-092</t>
  </si>
  <si>
    <t>MIGUEL LEONARDO MANRIQUE CAMARGO</t>
  </si>
  <si>
    <t>MIV-048 ANULADA Y CDP anulado según reporte de BOGDATA 31-08-24</t>
  </si>
  <si>
    <t>0094-57</t>
  </si>
  <si>
    <t>Prestar servicios profesionales para brindar apoyo técnico en la supervisión de los proyectos contratados por la Caja de la Vivienda Popular a cargo de la Dirección de Mejoramiento de vivienda.</t>
  </si>
  <si>
    <t>MIV-049</t>
  </si>
  <si>
    <t>MONICA CECILIA PISSO PAJOY</t>
  </si>
  <si>
    <t>0094-58</t>
  </si>
  <si>
    <t>MIV-050</t>
  </si>
  <si>
    <t>MONICA MERCEDES ALFONSO CRUZ</t>
  </si>
  <si>
    <t>0094-59</t>
  </si>
  <si>
    <t>Prestar servicios profesionales especializados para brindar apoyo en la supervisión SST y del cumplimiento de la norma vigente en la materia aplicable a los proyectos contratados por la CVP a cargo de la Dirección de Mejoramiento de vivienda.</t>
  </si>
  <si>
    <t>MIV-077</t>
  </si>
  <si>
    <t>NANCY STELLA FORERO AVILA</t>
  </si>
  <si>
    <t>0094-60</t>
  </si>
  <si>
    <t xml:space="preserve"> Prestar servicios profesionales especializados para el seguimiento de los contratos y/o convenios de obra e interventoria de la Dirección de Mejoramiento de vivienda</t>
  </si>
  <si>
    <t>MIV-051 ( Anulado)</t>
  </si>
  <si>
    <t>1108  ( Anulado)</t>
  </si>
  <si>
    <t>0094-61</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</si>
  <si>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</si>
  <si>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MIV-052  ( Anulado)</t>
  </si>
  <si>
    <t>1101  ( Anulado)</t>
  </si>
  <si>
    <t>0094-62</t>
  </si>
  <si>
    <t xml:space="preserve"> Prestar servicios profesionales desde el componente jurídico a las actividades de la Dirección de Mejoramiento de vivienda  en el marco de sus  funciones  y competencias </t>
  </si>
  <si>
    <t>MIV-053</t>
  </si>
  <si>
    <t>OLGA LUCIA ESPITIA GARZON</t>
  </si>
  <si>
    <t>0094-63</t>
  </si>
  <si>
    <t xml:space="preserve">Prestar servicios profesionales desde el componente jurídicos a los procesos, procedimientos y actividades desarrolladas por la Dirección de Mejoramiento de vivienda en el marco de sus competencias </t>
  </si>
  <si>
    <t>MIV-054 ( Anulado)</t>
  </si>
  <si>
    <t>1088  ( Anulado)</t>
  </si>
  <si>
    <t>0094-64</t>
  </si>
  <si>
    <t>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t>
  </si>
  <si>
    <t>MIV-055  ( Anulado)</t>
  </si>
  <si>
    <t>1125  ( Anulado)</t>
  </si>
  <si>
    <t>0094-65</t>
  </si>
  <si>
    <t xml:space="preserve">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t>
  </si>
  <si>
    <t>MIV-056</t>
  </si>
  <si>
    <t>PAULA ANDREA BASTO MONROY</t>
  </si>
  <si>
    <t>0094-66</t>
  </si>
  <si>
    <t xml:space="preserve"> Prestar servicios profesionales especializados para realizar el seguimiento administrativo y técnico de los contratos y/o convenios que desarrolle la  Dirección de Mejoramiento de vivienda</t>
  </si>
  <si>
    <t>MIV-078 ( Anulado)</t>
  </si>
  <si>
    <t>1293  ( Anulado)</t>
  </si>
  <si>
    <t>0094-67</t>
  </si>
  <si>
    <t>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t>
  </si>
  <si>
    <t>MIV-079  ( Anulado)</t>
  </si>
  <si>
    <t>1294  ( Anulado)</t>
  </si>
  <si>
    <t>0094-68</t>
  </si>
  <si>
    <t>Prestar los servicios profesionales para analizar, levantar, evaluar y gestionar la documentación de proyectos postulados a la expedición de actos de reconocimiento y/o licenciamiento a cargo de la Dirección de Mejoramiento de Vivienda.</t>
  </si>
  <si>
    <t>MIV-089 ANULADA</t>
  </si>
  <si>
    <t>1478 (ANULADO)</t>
  </si>
  <si>
    <t>MIV-080 ( Anulada)  en atencion al radicado 68833</t>
  </si>
  <si>
    <t>0094-69</t>
  </si>
  <si>
    <t>Prestar servicios profesionales jurídicos para la gestión de los procesos precontractuales, contractuales y postcontractuales, así como todas las actuaciones relacionadas con la contratación a cargo de la Dirección de Mejoramiento de Vivienda.</t>
  </si>
  <si>
    <t>MIV-057</t>
  </si>
  <si>
    <t>SANDRA STELLA SANCHEZ SANDOVAL</t>
  </si>
  <si>
    <t>0094-70</t>
  </si>
  <si>
    <t>MIV-085</t>
  </si>
  <si>
    <t>SCHERLA ESTEFANIA CORDOVA ZAMBRANO</t>
  </si>
  <si>
    <t>0094-71</t>
  </si>
  <si>
    <t>Prestar servicios profesionales para la gestión de pagos y seguimiento financiero en los diferentes  procesos  de los programas de la Dirección de Mejoramiento de Vivienda</t>
  </si>
  <si>
    <t>MIV-058</t>
  </si>
  <si>
    <t>SERGIO ALEJANDRO CASTAÑEDA CAMACHO</t>
  </si>
  <si>
    <t>0094-72</t>
  </si>
  <si>
    <t>Prestar servicios profesionales para realizar el análisis y seguimiento financiero a los diferentes programas de la Dirección de Mejoramiento de Vivienda como a los contratos o encargos fiduciarios que realiza la administración de los mismos.</t>
  </si>
  <si>
    <t>MIV-059 ( Anulado)</t>
  </si>
  <si>
    <t>1147  ( Anulado)</t>
  </si>
  <si>
    <t>0094-73</t>
  </si>
  <si>
    <t>MIV-060 ( Anulado)</t>
  </si>
  <si>
    <t>1148  ( Anulado)</t>
  </si>
  <si>
    <t>0094-74</t>
  </si>
  <si>
    <t>Prestar servicios profesionales, para realizar actividades relacionadas con la gestión contractual y el apoyo jurídico, para la ejecución de los programas a cargo de la Dirección de Mejoramiento de Vivienda de la Caja de Vivienda Popular</t>
  </si>
  <si>
    <t>MIV-061</t>
  </si>
  <si>
    <t>YEIMY NATHALIA ARIZA BUITRAGO</t>
  </si>
  <si>
    <t>0094-75</t>
  </si>
  <si>
    <t>202414000058763
202414000071003</t>
  </si>
  <si>
    <t>MIV-095</t>
  </si>
  <si>
    <t>GONZALO DE JESUS AGUDELO GALLEGO</t>
  </si>
  <si>
    <t>se anula viabilidad MIV-62
se anula 1103</t>
  </si>
  <si>
    <t>0094-76</t>
  </si>
  <si>
    <t>Prestar servicios profesionales para la realización de actividades administrativas, gestión documental y procesamiento de la  relacionados con la implementación y ejecución de los programas de la
Dirección de Mejoramiento de Vivienda</t>
  </si>
  <si>
    <t xml:space="preserve">anulada </t>
  </si>
  <si>
    <t>1104  (Anulado)</t>
  </si>
  <si>
    <t>MIV-063  ( Anulada) en atencion al radicado 68833</t>
  </si>
  <si>
    <t>0094-77</t>
  </si>
  <si>
    <t>Prestar servicios de apoyo  la gestión en la Dirección de Mejoramiento de Vivienda para la realización de actividades administrativas, gestión documental y procesamiento de la información relacionados con la implementación y ejecución de los programas de la dirección.</t>
  </si>
  <si>
    <t>1105  (Anulado)</t>
  </si>
  <si>
    <t>MIV-064  ( Anulada)   en atencion al radicado 68833</t>
  </si>
  <si>
    <t>0094-78</t>
  </si>
  <si>
    <t>Ahorro del 10% para la reducción del gasto en contratos de prestación de servicios profesionales y de apoyo a la gestión en cumplimiento del artículo 6 del Decreto 062 de 2024</t>
  </si>
  <si>
    <t xml:space="preserve">No aplica   </t>
  </si>
  <si>
    <t>1 mes</t>
  </si>
  <si>
    <t>MIV-004</t>
  </si>
  <si>
    <t>0094-79</t>
  </si>
  <si>
    <t>MIV-001</t>
  </si>
  <si>
    <t>3795-4158</t>
  </si>
  <si>
    <t>0094-80</t>
  </si>
  <si>
    <t>MIV-002</t>
  </si>
  <si>
    <t>3062-3796</t>
  </si>
  <si>
    <t>0094-81</t>
  </si>
  <si>
    <t>Comisión Financiera FIDUCIA</t>
  </si>
  <si>
    <t>MIV-065</t>
  </si>
  <si>
    <t>3828-4011</t>
  </si>
  <si>
    <t>PATRIMONIOS AUTONOMOS FIDUCIARIA BANCOLOMBIA S A SOCIEDAD FIDUCIARIA</t>
  </si>
  <si>
    <t>0094-82</t>
  </si>
  <si>
    <t>MIV-130</t>
  </si>
  <si>
    <t>18/08/2024
24-10-24</t>
  </si>
  <si>
    <t xml:space="preserve">se efectua liberacion de 40.000.000 por solicitud de la DMV
MIV-066 Anulada según solicitud radicado 202414000083623
</t>
  </si>
  <si>
    <t>0094-83</t>
  </si>
  <si>
    <t>81141601;80141902;56101600;52161500;45111700;90111600</t>
  </si>
  <si>
    <t>MIV-067</t>
  </si>
  <si>
    <t>0094-84</t>
  </si>
  <si>
    <t>Renovar el licenciamiento del software autodesk última versión, para uso de la Caja de la Vivienda Popular.</t>
  </si>
  <si>
    <t>12 meses</t>
  </si>
  <si>
    <t>202414000058763
202414000075833</t>
  </si>
  <si>
    <t>18/08/2024
24-09-24</t>
  </si>
  <si>
    <t>MIV-068</t>
  </si>
  <si>
    <t>0094-85</t>
  </si>
  <si>
    <t>Apoyo económico a los hogares en proceso de relocalización transitoria por ejecución de obras del plan terrazas</t>
  </si>
  <si>
    <t>MIV-003</t>
  </si>
  <si>
    <t>registros varios</t>
  </si>
  <si>
    <t>0094-86</t>
  </si>
  <si>
    <t>Recursos encargo fiduciario Patrimonio Autónomo no.14352.</t>
  </si>
  <si>
    <t>MIV-100</t>
  </si>
  <si>
    <t>0094-87</t>
  </si>
  <si>
    <t>Pago Pasivo Exigible contrato No. 418 DE 2022 suscrito con Little Monkey</t>
  </si>
  <si>
    <t>0094-88</t>
  </si>
  <si>
    <t>MIV-081</t>
  </si>
  <si>
    <t>0094-89</t>
  </si>
  <si>
    <t>Prestar servicios profesionales para la realización de actividades administrativas, gestión documental y procesamiento de la información relacionados con la implementación y ejecución de los programas de la Dirección de Mejoramiento de Vivienda</t>
  </si>
  <si>
    <t>3.78 meses</t>
  </si>
  <si>
    <t>202414000068843
202414000070773</t>
  </si>
  <si>
    <t>MIV-086</t>
  </si>
  <si>
    <t>YULY ALEXANDRA AGUIRRE CASTRILLON</t>
  </si>
  <si>
    <t>0094-90</t>
  </si>
  <si>
    <t>0094-91</t>
  </si>
  <si>
    <t xml:space="preserve">Prestar los servicios profesionales para apoyar la generación de base de datos de precios unitarios y presupuestos que se requieran adelantar en el marco de Mejoramiento integral de vivienda a familias en condiciones de vulnerabilidad.
</t>
  </si>
  <si>
    <t>202414000068843
202414000071983</t>
  </si>
  <si>
    <t>MIV-097</t>
  </si>
  <si>
    <t>REINALDO  GALINDO HERNANDEZ</t>
  </si>
  <si>
    <t>0094-92</t>
  </si>
  <si>
    <t>Prestar servicios profesionales técnicos para apoyar a la Dirección de Mejoramiento de vivienda en la elaboración y actualización de presupuestos de obra, elaboración de reconocimiento de edificaciones, y apoyo a la supervisión para la gestión que se requiera.</t>
  </si>
  <si>
    <t>202414000070433
202414000070783</t>
  </si>
  <si>
    <t>30/08/2024
02/09/24</t>
  </si>
  <si>
    <t>MIV-087</t>
  </si>
  <si>
    <t>LAURA MARCELA HUERTAS GUERRA</t>
  </si>
  <si>
    <t>0094-93</t>
  </si>
  <si>
    <t>Suspensión de fuente de plusvalía Teniendo en cuenta que el recaudo de recursos de la fuente Plusvalía 1-100-I023 se encuentra por debajo de lo proyectado” de acuerdo a las indicaciones de las SDH</t>
  </si>
  <si>
    <t>MIV-090</t>
  </si>
  <si>
    <t>0094-94</t>
  </si>
  <si>
    <t>16/08/2024
04/09/24</t>
  </si>
  <si>
    <t>18/08/2024
04/09/24</t>
  </si>
  <si>
    <t>MIV-093</t>
  </si>
  <si>
    <t>CARLOS ABEL ROJAS CARDOZO</t>
  </si>
  <si>
    <t>0094-95</t>
  </si>
  <si>
    <t>4.4 meses</t>
  </si>
  <si>
    <t>MIV-094</t>
  </si>
  <si>
    <t>MARIBEL  SOLIS AVILA</t>
  </si>
  <si>
    <t>0094-96</t>
  </si>
  <si>
    <t>Adición y Prorroga al contrato No 681-2024, cuyo objeto es: 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t>
  </si>
  <si>
    <t>15 dias</t>
  </si>
  <si>
    <t>Se reciben recursos de la linea 85</t>
  </si>
  <si>
    <t>MIV-098</t>
  </si>
  <si>
    <t>0094-97</t>
  </si>
  <si>
    <t>MIV-099</t>
  </si>
  <si>
    <t>ISMAELINA  PINZON</t>
  </si>
  <si>
    <t>0094-98</t>
  </si>
  <si>
    <t>3.4 meses</t>
  </si>
  <si>
    <t>MIV-106</t>
  </si>
  <si>
    <t>JUAN ANDRES GONZALEZ MENDOZA</t>
  </si>
  <si>
    <t>0094-99</t>
  </si>
  <si>
    <t>Adición y prórroga al contrato No. 708-2024 cuyo objeto es: 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t>
  </si>
  <si>
    <t>30 dias</t>
  </si>
  <si>
    <t>MIV-101</t>
  </si>
  <si>
    <t>0094-100</t>
  </si>
  <si>
    <t>Adición y Prorroga al contrato No. 714-2024 cuyo objeto es: Prestar servicios profesionales en el componente jurídico en la proyección, revisión, seguimiento y tramite de los documentos y respuestas a PQRSD a cargo de la Dirección de Mejoramiento de Vivienda de la Caja de la Vivienda Popular</t>
  </si>
  <si>
    <t>MIV-102</t>
  </si>
  <si>
    <t>0094-101</t>
  </si>
  <si>
    <t>Adición y Prórroga al contrato No.753-2024 cuyo objeto es: Prestar servicios de apoyo a la gestión para la ejecución de las actividades administrativas y financieras de la Dirección de Mejoramiento de Vivienda.</t>
  </si>
  <si>
    <t>MIV-103</t>
  </si>
  <si>
    <t>0094-102</t>
  </si>
  <si>
    <t>Prestar servicios profesionales especializados para apoyar el esquema económico, financiero y fiduciario, así como el seguimiento y la ejecución del componente financiero de la Dirección de Mejoramiento de Vivienda.</t>
  </si>
  <si>
    <t>77 dias</t>
  </si>
  <si>
    <t>MIV-107</t>
  </si>
  <si>
    <t>0094-103</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</si>
  <si>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</si>
  <si>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77 días</t>
  </si>
  <si>
    <t>MIV-108</t>
  </si>
  <si>
    <t>SEBASTIAN ANDRES MACIAS LIEVANO</t>
  </si>
  <si>
    <t>0094-104</t>
  </si>
  <si>
    <t>Prestar servicios profesionales para apoyar los procesos organizacionales requeridos para la ejecución de los planes y proyectos de la Dirección de Mejoramiento de Vivienda.</t>
  </si>
  <si>
    <t> 202414000074323</t>
  </si>
  <si>
    <t>MIV-109</t>
  </si>
  <si>
    <t>ANDRES  BARRETO CIFUENTES</t>
  </si>
  <si>
    <t>0094-105</t>
  </si>
  <si>
    <t>Prestar servicios profesionales para brindar acompañamiento social a las actividades desarrolladas en el marco de los programas de la Dirección de Mejoramiento de vivienda.</t>
  </si>
  <si>
    <t>MIV-110</t>
  </si>
  <si>
    <t>MANUEL SANTIAGO RAMIREZ CONTRERAS</t>
  </si>
  <si>
    <t>0094-106</t>
  </si>
  <si>
    <t>Prestar servicios profesionales desde el componente jurídico a la Dirección de Mejoramiento de Vivienda, para brindar apoyo en las actuaciones contractuales, administrativas y jurídicas.</t>
  </si>
  <si>
    <t>MIV-111</t>
  </si>
  <si>
    <t>RAFAEL AUGUSTO HERNANDEZ URUEÑA</t>
  </si>
  <si>
    <t>0094-107</t>
  </si>
  <si>
    <t>Arrendar un stand en el Congreso Colombiano de la Construcción</t>
  </si>
  <si>
    <t>Se recibe de la linea 85</t>
  </si>
  <si>
    <t>MIV-112</t>
  </si>
  <si>
    <t>0094-108</t>
  </si>
  <si>
    <t>Adición y Prorroga al contrato 329-2023 cuyo objeto es : Prestar el servicio público de transporte terrestre automotor especial para la caja de la vivienda popular</t>
  </si>
  <si>
    <t>se reciben recursos de la linea 82</t>
  </si>
  <si>
    <t>MIV-105</t>
  </si>
  <si>
    <t>Se elimina la viabilidad MIV-104</t>
  </si>
  <si>
    <t>0094-109</t>
  </si>
  <si>
    <t>Prestar servicios de apoyo a la gestión para la planificación, ejecución y seguimiento de las actividades administrativas y financieras de la Dirección de Mejoramiento de Vivienda</t>
  </si>
  <si>
    <t>$ 4.640.000</t>
  </si>
  <si>
    <t>2 meses y 18 días</t>
  </si>
  <si>
    <t>MIV-114</t>
  </si>
  <si>
    <t>0094-110</t>
  </si>
  <si>
    <t>Prestar servicios profesionales especializados para brindar orientación jurídica en la formulación, implementación, seguimiento y cierre de proyectos, así como el apoyo a Dirección en la supervisión y ejecución a los programas de Mejoramiento de Vivienda a cargo de la Dirección de Mejoramiento de Vivienda.</t>
  </si>
  <si>
    <t>$ 14.400.000</t>
  </si>
  <si>
    <t>MIV-115</t>
  </si>
  <si>
    <t>0094-111</t>
  </si>
  <si>
    <t>Prestar los servicios profesionales para realizar la focalización, análisis, evaluación y aprobación de documentación de proyectos en el marco de los programas para el mejoramiento de vivienda de la Caja de Vivienda Popular.</t>
  </si>
  <si>
    <t>3 meses y 5 días</t>
  </si>
  <si>
    <t>MIV-116</t>
  </si>
  <si>
    <t>0094-112</t>
  </si>
  <si>
    <t>Prestar los servicios profesionales para realizar la focalización, análisis, evaluación y aprobación de documentación de proyectos y beneficiarios en el marco de los programas para el mejoramiento estructural y locativo de vivienda en barrios legalizados de los programas existentes y por en estructurar en la Dirección de Mejoramiento de Vivienda.</t>
  </si>
  <si>
    <t>MIV-121</t>
  </si>
  <si>
    <t>0094-113</t>
  </si>
  <si>
    <t>Prestar los servicios profesionales para realizar la focalización, análisis, evaluación y aprobación de documentación de proyectos y beneficiarios en el marco de los programas para el mejoramiento estructural y locativo de vivienda en barrios legalizados de los programas en ejecución y por estructurar en la Dirección de Mejoramiento de Vivienda.</t>
  </si>
  <si>
    <t>MIV-117</t>
  </si>
  <si>
    <t>0094-114</t>
  </si>
  <si>
    <t>Prestar servicios profesionales para brindar acompañamiento social a las actividades desarrolladas en el marco de los programas de la Dirección de Mejoramiento de vivienda</t>
  </si>
  <si>
    <t>3 mese  5 dias</t>
  </si>
  <si>
    <t>MIV-126</t>
  </si>
  <si>
    <t>0094-115</t>
  </si>
  <si>
    <t>Prestar servicios profesionales especializados para apoyar la ejecución y seguimiento jurídico a los programas y proyectos de a cargo de la Dirección de Mejoramiento de Vivienda de la Caja de la Vivienda Popular de la Alcaldía de Bogotá.</t>
  </si>
  <si>
    <t>MIV-122</t>
  </si>
  <si>
    <t>0094-116</t>
  </si>
  <si>
    <t>Prestar servicios profesionales desde el componente jurídico, para realizar el análisis, proyección y seguimiento de peticiones, requerimientos y solicitudes internas y externas a cargo de la Dirección de Mejoramiento de Vivienda</t>
  </si>
  <si>
    <t>MIV-123</t>
  </si>
  <si>
    <t>0094-117</t>
  </si>
  <si>
    <t>Prestar servicios profesionales jurídicos en la proyección, seguimiento y tramite de los documentos y respuestas a PQRSD a cargo de la Dirección de Mejoramiento de Vivienda de la Caja de la Vivienda Popular.</t>
  </si>
  <si>
    <t>2,04 meses</t>
  </si>
  <si>
    <t>MIV-124</t>
  </si>
  <si>
    <t>0094-118</t>
  </si>
  <si>
    <t>Prestar servicios profesionales para brindar acompañamiento técnico a procesos de seguimiento arquitectónico de obra de los proyectos contratados por la Caja de la Vivienda Popular a cargo de la Dirección de Mejoramiento de vivienda.</t>
  </si>
  <si>
    <t>MIV-118</t>
  </si>
  <si>
    <t>0094-119</t>
  </si>
  <si>
    <t>Prestar los servicios profesionales para realizar la revisión y análisis cartográficos, de los proyectos y predios priorizados a cargo de la Dirección de Mejoramiento de Vivienda.</t>
  </si>
  <si>
    <t>MIV-127</t>
  </si>
  <si>
    <t>0094-120</t>
  </si>
  <si>
    <t>MIV-119</t>
  </si>
  <si>
    <t>0094-121</t>
  </si>
  <si>
    <t>MIV-128</t>
  </si>
  <si>
    <t>0094-122</t>
  </si>
  <si>
    <t>Prestar servicios profesionales de arquitectura</t>
  </si>
  <si>
    <t>0094-123</t>
  </si>
  <si>
    <t>MIV-129</t>
  </si>
  <si>
    <t>0094-124</t>
  </si>
  <si>
    <t>Prestar servicios profesionales de ingeniería para brindar apoyo técnico</t>
  </si>
  <si>
    <t>0094-125</t>
  </si>
  <si>
    <t>Prestar servicios profesionales para brindar apoyo en la DMV</t>
  </si>
  <si>
    <t>0094-126</t>
  </si>
  <si>
    <t xml:space="preserve">Prestar servicios profesionales desde el componente jurídico a los procesos, procedimientos y actividades desarrolladas por la Dirección de Mejoramiento de vivienda en el marco de sus competencias </t>
  </si>
  <si>
    <t xml:space="preserve">3 mese </t>
  </si>
  <si>
    <t>MIV-125</t>
  </si>
  <si>
    <t>0094-127</t>
  </si>
  <si>
    <t>3 meses 5 dias</t>
  </si>
  <si>
    <t>MIV-120</t>
  </si>
  <si>
    <t>0090-1</t>
  </si>
  <si>
    <t>0090 - Contribución en la formalización de vivienda de barrios legalizados y mejora en la conformación y apropiación del espacio público en Bogotá D.C</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</si>
  <si>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</si>
  <si>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CPF-003</t>
  </si>
  <si>
    <t>ANA MARCELA SILVA PENAGOS</t>
  </si>
  <si>
    <t>0090-2</t>
  </si>
  <si>
    <t xml:space="preserve">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</si>
  <si>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CPF-004</t>
  </si>
  <si>
    <t>ANGELICA DEL PILAR BUITRAGO REDONDO</t>
  </si>
  <si>
    <t>0090-3</t>
  </si>
  <si>
    <t>2,4 meses</t>
  </si>
  <si>
    <t>CPF-005</t>
  </si>
  <si>
    <t>0090-4</t>
  </si>
  <si>
    <t xml:space="preserve">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t>
  </si>
  <si>
    <t>CPF-001</t>
  </si>
  <si>
    <t>CARLOS EDUARDO ROMERO RANGEL</t>
  </si>
  <si>
    <t>0090-5</t>
  </si>
  <si>
    <t xml:space="preserve">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t>
  </si>
  <si>
    <t>CPF-006</t>
  </si>
  <si>
    <t>CRISTIAN FABIAN RAMIREZ MARROQUIN</t>
  </si>
  <si>
    <t>0090-6</t>
  </si>
  <si>
    <t xml:space="preserve">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</si>
  <si>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CPF-007</t>
  </si>
  <si>
    <t>GIOVANNI  QUIROGA BERMUDEZ</t>
  </si>
  <si>
    <t>0090-7</t>
  </si>
  <si>
    <t xml:space="preserve">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t>
  </si>
  <si>
    <t>CPF-008</t>
  </si>
  <si>
    <t>IVAN RODOLFO OROZCO MONTERO</t>
  </si>
  <si>
    <t>0090-8</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</si>
  <si>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</si>
  <si>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CPF-009</t>
  </si>
  <si>
    <t>JENNY PAOLA RAMIREZ GALVIZ</t>
  </si>
  <si>
    <t>0090-9</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</si>
  <si>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</si>
  <si>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CPF-010</t>
  </si>
  <si>
    <t>JOHN ALEXANDER CORREDOR FONSECA</t>
  </si>
  <si>
    <t>0090-10</t>
  </si>
  <si>
    <t xml:space="preserve">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t>
  </si>
  <si>
    <t>CPF-011</t>
  </si>
  <si>
    <t>KAREN JIMENA SOLANO FERNANDEZ</t>
  </si>
  <si>
    <t>0090-11</t>
  </si>
  <si>
    <t>CPF-014</t>
  </si>
  <si>
    <t>SHARON STEFANY POLO CARRILLO</t>
  </si>
  <si>
    <t>0090-12</t>
  </si>
  <si>
    <t xml:space="preserve">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</si>
  <si>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CPF-012</t>
  </si>
  <si>
    <t>LAURA KAMILA PARADA SANCHEZ</t>
  </si>
  <si>
    <t>0090-13</t>
  </si>
  <si>
    <t>Prestar servicios profesionales para brindar acompañamiento social a las actividades  desarrolladas  en el marco de los programas de la Direccion de Mejoramiento de vivienda</t>
  </si>
  <si>
    <t>se reciben recursos de la linea</t>
  </si>
  <si>
    <t>CPF-015</t>
  </si>
  <si>
    <t>RICARDO  PARDO PINZON</t>
  </si>
  <si>
    <t>0090-14</t>
  </si>
  <si>
    <t>CPF-013</t>
  </si>
  <si>
    <t>NELSON RAUL RAMOS LEAL</t>
  </si>
  <si>
    <t>0090-15</t>
  </si>
  <si>
    <t>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</si>
  <si>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CPF-002</t>
  </si>
  <si>
    <t>SEBASTIAN  RENGIFO VELASQUEZ</t>
  </si>
  <si>
    <t>0090-16</t>
  </si>
  <si>
    <t>CPF-016</t>
  </si>
  <si>
    <t>0191-1</t>
  </si>
  <si>
    <t>PM/0208/0102/45990230191- PM/0208/0103/45990230191- PM/0208/0104/45990230191- PM/0208/0105/45990230191- PM/0208/0106/45990230191</t>
  </si>
  <si>
    <t>Prestar servicios profesionales para realizar las actividades de la planeación, ejecución y seguimiento de planes institucionales, programas y proyectos de Inversión de la Caja de Vivienda Popular.</t>
  </si>
  <si>
    <t>DIRECCIÓN DE GESTIÓN CORPORATIVA</t>
  </si>
  <si>
    <t>Oficina Asesora de Planeación</t>
  </si>
  <si>
    <t>202417000079163
202417000077603
202417000069143</t>
  </si>
  <si>
    <t>Recursos de las líneas 10 y 11 
A la línea 148
Recursos de las líneas 2, 3, 4, 5, 6, 7, 9 y 137
 A la linea 137</t>
  </si>
  <si>
    <t>FOR-131</t>
  </si>
  <si>
    <t>VIVIANA ROCIO REYES DUARTE</t>
  </si>
  <si>
    <t>0191-2</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</si>
  <si>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</si>
  <si>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27/09/2024
23/07/2024</t>
  </si>
  <si>
    <t>202417000077363
202417000060953</t>
  </si>
  <si>
    <t>A la linea 1</t>
  </si>
  <si>
    <t>Anulación parcial
FOR-038</t>
  </si>
  <si>
    <t>JOSE ANTONIO VELANDIA CLAVIJO</t>
  </si>
  <si>
    <t>0191-3</t>
  </si>
  <si>
    <t>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t>
  </si>
  <si>
    <t>27/09/2024
12/07/2024</t>
  </si>
  <si>
    <t>202417000077363 
202417000058443</t>
  </si>
  <si>
    <t>Anulación parcial
FOR-001</t>
  </si>
  <si>
    <t>471</t>
  </si>
  <si>
    <t>YEIMY YOLANDA MARIN BARRERO</t>
  </si>
  <si>
    <t>0191-4</t>
  </si>
  <si>
    <t xml:space="preserve">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t>
  </si>
  <si>
    <t>27/09/2024
31/07/2024</t>
  </si>
  <si>
    <t>202417000077363
202417000063633</t>
  </si>
  <si>
    <t>Anulación parcial
FOR-085</t>
  </si>
  <si>
    <t>CRISTHIAN CAMILO RODRIGUEZ MELO</t>
  </si>
  <si>
    <t>0191-5</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</si>
  <si>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</si>
  <si>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Anulación parcial
FOR-086</t>
  </si>
  <si>
    <t>LUISA FERNANDA SANTIAGO DELVASTO</t>
  </si>
  <si>
    <t>Anulación parcial CDP No. 1321, por valor de $5,416,900</t>
  </si>
  <si>
    <t>0191-6</t>
  </si>
  <si>
    <t>Prestar servicios de apoyo a la gestión para realizar actividades administrativas y documentales de la Oficina Asesora de Planeación.</t>
  </si>
  <si>
    <t>Anulación parcial
FOR-087</t>
  </si>
  <si>
    <t>EVELYN  SACHICA RODRIGUEZ</t>
  </si>
  <si>
    <t>Anulación parcial CDP No. 1326, por valor de $746,665</t>
  </si>
  <si>
    <t>0191-7</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</si>
  <si>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</si>
  <si>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27/09/2024
19/07/2024</t>
  </si>
  <si>
    <t>202417000077363 
202417000059373</t>
  </si>
  <si>
    <t>Anulación parcial
FOR-027</t>
  </si>
  <si>
    <t>ANGIE LORENA GARCIA VERA</t>
  </si>
  <si>
    <t>Anulación parcial CDP 1046 por valor de $1.723.334</t>
  </si>
  <si>
    <t>0191-8</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</si>
  <si>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</si>
  <si>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FOR-088</t>
  </si>
  <si>
    <t>GLADYS  BOJACA BUCHE</t>
  </si>
  <si>
    <t>0191-9</t>
  </si>
  <si>
    <t>Prestar servicios profesionales en la OAP para realizar el seguimiento al cumplimiento del PTEP, así como apoyar el mantenimiento del Sistema de Gestión de Calidad en el marco del MIPG y la implementación de las estrategias de racionalización de trámites.</t>
  </si>
  <si>
    <t>5 Meses y 17 días</t>
  </si>
  <si>
    <t>27/09/2024
26/07/2024</t>
  </si>
  <si>
    <t>202417000077363
202417000062303</t>
  </si>
  <si>
    <t>A la línea 1</t>
  </si>
  <si>
    <t>Anulación parcial
FOR-089</t>
  </si>
  <si>
    <t>JUAN DAVID SOLANO ROJAS</t>
  </si>
  <si>
    <t>0191-10</t>
  </si>
  <si>
    <t>PM/0208/0102/45990160191-  PM/0208/0103/45990160191- PM/0208/0104/45990160191- PM/0208/0105/45990160191-  PM/0208/0106/45990160191</t>
  </si>
  <si>
    <t>Prestar el servicio de mantenimiento de los jardines verticales existentes en la la sede principal de la Caja de la Vivienda Popular.</t>
  </si>
  <si>
    <t>30/09/2024
24/09/2024</t>
  </si>
  <si>
    <t>202417000077603
202417000075793</t>
  </si>
  <si>
    <t>A la línea 1
A la línea 146</t>
  </si>
  <si>
    <t>0191-11</t>
  </si>
  <si>
    <t>2. Afianzar el 100 % de la prestación de los servicios administrativos que permitan la operatividad del funcionamiento en las áreas o dependencias de la entidad.</t>
  </si>
  <si>
    <t>Prestar el servicio de mantenimiento del sistema fotovoltaico existente en la  sede principal de la Caja de la Vivienda Popular</t>
  </si>
  <si>
    <t xml:space="preserve">30/09/2024
</t>
  </si>
  <si>
    <t xml:space="preserve">202417000077603
</t>
  </si>
  <si>
    <t xml:space="preserve">A la línea 1
</t>
  </si>
  <si>
    <t>0191-12</t>
  </si>
  <si>
    <t>Prestar los servicios profesionales para desarrollar procesos, administrativos y organizacionales de la Caja de la Vivienda Popular</t>
  </si>
  <si>
    <t>Direccion de Gestion Corporativa</t>
  </si>
  <si>
    <t>FOR-098</t>
  </si>
  <si>
    <t>JUAN SEBASTIAN BERNAL BERNAL</t>
  </si>
  <si>
    <t>0191-13</t>
  </si>
  <si>
    <t>Prestar servicios de apoyo a la gestion en el desarrollo de las actividades relacionadas con el procedimiento de archivo de la direccion de gestion corporativa  de la Caja de la Vivienda Popular</t>
  </si>
  <si>
    <t>FOR-068</t>
  </si>
  <si>
    <t>LUCY INES ARIAS</t>
  </si>
  <si>
    <t>0191-14</t>
  </si>
  <si>
    <t>Prestar servicios profesionales para la Dirección de Gestión Corporativa, apoyar las gestiones orientadas al cumplimiento de los lineamientos que regulan la atención del servicio a la ciudadanía a cargo de la Caja de Vivienda Popular.</t>
  </si>
  <si>
    <t>FOR-069</t>
  </si>
  <si>
    <t>GILMA LUCIA CAÑON RUIZ</t>
  </si>
  <si>
    <t>0191-15</t>
  </si>
  <si>
    <t>Prestar servicios profesionales, para la revisión, elaboración, control y articulación de los procesos a cargo de la Dirección de Gestión Corporativa.</t>
  </si>
  <si>
    <t>FOR-070</t>
  </si>
  <si>
    <t>MARTA CECILIA MURCIA CHAVARRO</t>
  </si>
  <si>
    <t>0191-16</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</si>
  <si>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</si>
  <si>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 xml:space="preserve">   </t>
  </si>
  <si>
    <t>FOR-071</t>
  </si>
  <si>
    <t>DIEGO GERMAN GARCIA LOPEZ</t>
  </si>
  <si>
    <t>0191-17</t>
  </si>
  <si>
    <t>Prestar servicios profesionales para el desarrollo de las actividades administrativas relacionadas con los procesos a cargo de la Dirección de Gestión Corporativa.</t>
  </si>
  <si>
    <t>FOR-072</t>
  </si>
  <si>
    <t>LAURA CATALINA JIMENEZ SANCHEZ</t>
  </si>
  <si>
    <t>0191-18</t>
  </si>
  <si>
    <t>Prestar servicios profesionales para desarrollar procedimientos relacionados con los procesos a cargo de la Dirección de Gestión Corporativa.</t>
  </si>
  <si>
    <t>FOR-073</t>
  </si>
  <si>
    <t>MARIA DEL PILAR CASTILLO MONCALEANO</t>
  </si>
  <si>
    <t>0191-19</t>
  </si>
  <si>
    <t>Prestar servicios profesionales para brindar acompañamiento técnico en el marco de los procesos de contratación de obra e interventoría y gestión de bienes inmuebles de la entidad</t>
  </si>
  <si>
    <t>FOR-074</t>
  </si>
  <si>
    <t>JORGE  MADERO GIRALDO</t>
  </si>
  <si>
    <t>0191-20</t>
  </si>
  <si>
    <t>Prestar servicios profesionales para apoyar la planeación, gestión, seguimiento, ejecución y evaluación e informes del proceso de Servicio al Ciudadano.</t>
  </si>
  <si>
    <t>FOR-075</t>
  </si>
  <si>
    <t>ROBERTO CARLOS NARVAEZ CORTES</t>
  </si>
  <si>
    <t>0191-21</t>
  </si>
  <si>
    <t>Prestar servicios profesionales especializados para asesorar jurídicamente a la Dirección General en los asuntos que requiera la Caja de la Vivienda Popular para el desarrollo de sus proyectos misionales</t>
  </si>
  <si>
    <t>FOR-054</t>
  </si>
  <si>
    <t>YAMILE PATRICIA CASTIBLANCO VENEGAS</t>
  </si>
  <si>
    <t>0191-22</t>
  </si>
  <si>
    <t>Prestar servicios profesionales de asesoría, acompañamiento, control y seguimiento jurídico los temas transversales y misionales que son competencia de la Dirección General.</t>
  </si>
  <si>
    <t>FOR-040</t>
  </si>
  <si>
    <t>A&amp;P ABOGADOS ASOCIADOS SAS</t>
  </si>
  <si>
    <t>0191-23</t>
  </si>
  <si>
    <t>Prestar los servicios profesionales para apoyar, gestionar y acompañar el fortalecimiento de los procesos misionales y administrativos de la Dirección General de la Caja de Vivienda Popular</t>
  </si>
  <si>
    <t>FOR-055</t>
  </si>
  <si>
    <t>KAREN ISABEL MURCIA MATALLANA</t>
  </si>
  <si>
    <t>0191-24</t>
  </si>
  <si>
    <t>Prestar servicios profesionales para apoyar la implementación, reporte, monitoreo y control de las herramientas de gestión del Modelo Integrado de Gestión y Planeación - MIPG para realizar acompañamiento a la Dirección de Gestión Corporativa</t>
  </si>
  <si>
    <t>31/07/2024
26/07/2024</t>
  </si>
  <si>
    <t>202417000062893 
202417000062303</t>
  </si>
  <si>
    <t>FOR-076</t>
  </si>
  <si>
    <t>PABLO JULIO CARDENAS SANDOVAL</t>
  </si>
  <si>
    <t>0191-25</t>
  </si>
  <si>
    <t>Prestar los servicios profesionales para realizar y atender las actividades administrativas de la Dirección de Gestión Corporativa.</t>
  </si>
  <si>
    <t>FOR-077</t>
  </si>
  <si>
    <t>JUAN JOSE GUZMAN PEÑA</t>
  </si>
  <si>
    <t>0191-26</t>
  </si>
  <si>
    <t>Prestar servicios profesionales desde el componente jurídico para brindar apoyo en las actuaciones que se adelanten en el proceso de gestión contractual.</t>
  </si>
  <si>
    <t>Direccion de Juridica contratacion</t>
  </si>
  <si>
    <t>FOR-017</t>
  </si>
  <si>
    <t>NICOLAS  BARRERA BARROS</t>
  </si>
  <si>
    <t>0191-27</t>
  </si>
  <si>
    <t>FOR-018</t>
  </si>
  <si>
    <t>SILVIO ALFREDO PADRON HERNANDEZ</t>
  </si>
  <si>
    <t>0191-28</t>
  </si>
  <si>
    <t>FOR-019</t>
  </si>
  <si>
    <t>RUBEN DARIO JIMENEZ GIRALDO</t>
  </si>
  <si>
    <t>0191-29</t>
  </si>
  <si>
    <t>FOR-020</t>
  </si>
  <si>
    <t>ADY ISABEL NAMEN SEGURA</t>
  </si>
  <si>
    <t>0191-30</t>
  </si>
  <si>
    <t>Prestar los servicios profesionales para apoyar a la Dirección Jurídica en la actualización y manejo de la plataforma SECOP II.</t>
  </si>
  <si>
    <t>FOR-021</t>
  </si>
  <si>
    <t>HERNAN ALFREDO CASTELLANOS MORA</t>
  </si>
  <si>
    <t>0191-31</t>
  </si>
  <si>
    <t>FOR-022</t>
  </si>
  <si>
    <t>MARIA ALEJANDRA FORERO MORA</t>
  </si>
  <si>
    <t>0191-32</t>
  </si>
  <si>
    <t>FOR-023</t>
  </si>
  <si>
    <t>KATERYNNE  MORALES ROA</t>
  </si>
  <si>
    <t>0191-33</t>
  </si>
  <si>
    <t>FOR-043</t>
  </si>
  <si>
    <t>WILMER ANDRES ALBORNOZ SUA</t>
  </si>
  <si>
    <t>0191-34</t>
  </si>
  <si>
    <t>Prestar servicios profesionales para apoyar a la Caja de Vivienda Popular desde un enfoque administrativo y financiero en los procesos que se le asignen.</t>
  </si>
  <si>
    <t>FOR-024</t>
  </si>
  <si>
    <t>ANDRES DAVID SANCHEZ ZUÑIGA</t>
  </si>
  <si>
    <t>0191-35</t>
  </si>
  <si>
    <t>Prestar servicios de apoyo a la gestión administrativa y financiera en los procesos de contratación de la Entidad en todas sus etapas, y los demás procesos que la Entidad requiera adelantar.</t>
  </si>
  <si>
    <t>FOR-025</t>
  </si>
  <si>
    <t>0191-36</t>
  </si>
  <si>
    <t>Prestar los servicios profesionales para el acompañamiento en las diferentes actividades asociadas a la etapa de implementación del Sistema Administrativo de Lavado de Activos y Financiación del Terrorismo (SARLAF) que requiera la Caja de Vivienda Popular.</t>
  </si>
  <si>
    <t>A la linea 153</t>
  </si>
  <si>
    <t>FOR-116</t>
  </si>
  <si>
    <t>LEIDY ESPERANZA GUACANEME NUÑEZ</t>
  </si>
  <si>
    <t>Anulación parcial CDP 1458 por valor de $7,366,665</t>
  </si>
  <si>
    <t>0191-37</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</si>
  <si>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</si>
  <si>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DIRECCION DE GESTION CORPORTIVA</t>
  </si>
  <si>
    <t>MARTHA JANETH CARREÑO</t>
  </si>
  <si>
    <t>COMUNICACIONES</t>
  </si>
  <si>
    <t>FOR-028</t>
  </si>
  <si>
    <t>PAULA CAMILA BECERRA MARTINEZ</t>
  </si>
  <si>
    <t>0191-38</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</si>
  <si>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</si>
  <si>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FOR-029</t>
  </si>
  <si>
    <t>PAULA ANDREA ZAMUDIO LOZANO</t>
  </si>
  <si>
    <t>0191-39</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</si>
  <si>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</si>
  <si>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FOR-030</t>
  </si>
  <si>
    <t>LUIS ALIRIO CASTRO PEÑA</t>
  </si>
  <si>
    <t>0191-40</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</si>
  <si>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</si>
  <si>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FOR-053</t>
  </si>
  <si>
    <t>DIANA VANESSA ACOSTA RAMOS</t>
  </si>
  <si>
    <t>Se viabiliza, una vez se confirma el traslado entre POS-PRE remitido por la Dirección de Gestión Corporativa.</t>
  </si>
  <si>
    <t>0191-41</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</si>
  <si>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</si>
  <si>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FOR-031</t>
  </si>
  <si>
    <t>JUAN PABLO GOMEZ MONTAÑA</t>
  </si>
  <si>
    <t>0191-42</t>
  </si>
  <si>
    <t>Prestación de servicios profesionales en comunicación social, para la producción de información en campo, que sirva de base para la divulgación de las políticas y programas de la caja de la vivienda popular.</t>
  </si>
  <si>
    <t>FOR-032</t>
  </si>
  <si>
    <t>EDWIN ALBERTO DIAZ BAEZ</t>
  </si>
  <si>
    <t>0191-43</t>
  </si>
  <si>
    <t>PM/0208/0102/45990070191- PM/0208/0103/45990070191- PM/0208/0104/45990070191- PM/0208/0105/45990070191  -PM/0208/0106/45990070191</t>
  </si>
  <si>
    <t>Suministrar equipos de cómputo todo en uno de escritorio, para la renovación tecnológica de la Caja de la Vivienda Popular.</t>
  </si>
  <si>
    <t>TIC</t>
  </si>
  <si>
    <t>30/09/2024
26/07/2024</t>
  </si>
  <si>
    <t>202417000077533 
202417000062243</t>
  </si>
  <si>
    <t>A la linea -152
A la linea -134</t>
  </si>
  <si>
    <t>Anulación parcial
FOR-046</t>
  </si>
  <si>
    <t>HARDWARE ASESORIAS SOFTWARE LTDA</t>
  </si>
  <si>
    <t>Se traslada el saldo a la linea 0191-134, según el memorando No. 202417000062823</t>
  </si>
  <si>
    <t>0191-44</t>
  </si>
  <si>
    <t>Suministrar equipos tecnologicos de acuerdo a los requerimientos de la Caja de la Vivienda Popular</t>
  </si>
  <si>
    <t>FOR-112</t>
  </si>
  <si>
    <t>PANAMERICANA LIBRERIA Y PAPELERIA S A</t>
  </si>
  <si>
    <t>0191-45</t>
  </si>
  <si>
    <t>Adquirir la renovación del licenciamiento adobe creative cloud,  para la generación de piezas comunicativas de la Caja de la Vivienda Popular</t>
  </si>
  <si>
    <t>FOR-141</t>
  </si>
  <si>
    <t>0191-46</t>
  </si>
  <si>
    <t>Realizar la renovacion del licenciamiento y la actualizacion y puesta en marcha del equipo de seguridad perimetral (firewall), asi como la renovacion del licenciamiento de la solución de wifi para la caja de la vivienda popular.</t>
  </si>
  <si>
    <t>7/10/2024
28/10/2024</t>
  </si>
  <si>
    <t>202417000079163
202417000084073</t>
  </si>
  <si>
    <t>Recursos de la línea 43</t>
  </si>
  <si>
    <t>FOR-149</t>
  </si>
  <si>
    <t>0191-47</t>
  </si>
  <si>
    <t>Prestar el servicio de infraestructura (IaaS Y PaaS) Oracle, según necesidad tecnológica de la Caja de la Vivienda Popular.</t>
  </si>
  <si>
    <t xml:space="preserve">28/08/2024
</t>
  </si>
  <si>
    <t xml:space="preserve">202417000070073 
202417000069923 
</t>
  </si>
  <si>
    <t>Recursos de la línea 51</t>
  </si>
  <si>
    <t>FOR-121</t>
  </si>
  <si>
    <t>UNION TEMPORAL NUBE PUBLICA IT</t>
  </si>
  <si>
    <t>202417000068323 -Modificación PAA</t>
  </si>
  <si>
    <t>0191-48</t>
  </si>
  <si>
    <t>Adquirir la renovación del software de administración y control de impresoras, para la Caja de la Vivienda Popular</t>
  </si>
  <si>
    <t>FOR-113</t>
  </si>
  <si>
    <t>4701</t>
  </si>
  <si>
    <t>OFIMARCAS S A S</t>
  </si>
  <si>
    <t>0191-49</t>
  </si>
  <si>
    <t>Adquirir la renovación del licenciamiento antivirus, incluida la consola de administración y soporte para la Caja de la Vivienda Popular</t>
  </si>
  <si>
    <t>FOR-142</t>
  </si>
  <si>
    <t>0191-50</t>
  </si>
  <si>
    <t>Adquirir la renovación del licenciamiento de la herramienta Microsoft office ®️M365 Apps for Enterprise Open para la Caja de la Vivienda Popular.</t>
  </si>
  <si>
    <t>FOR-118</t>
  </si>
  <si>
    <t>0191-51</t>
  </si>
  <si>
    <t>Adquisición de licenciamiento de una herramienta especializada de Backup y restauración para los servidores y sistemas de información de la Caja de Vivienda Popular</t>
  </si>
  <si>
    <t>81111901;43232309;43233415</t>
  </si>
  <si>
    <t>16/09/2024
21/08/2024</t>
  </si>
  <si>
    <t>202417000073413
202417000068323</t>
  </si>
  <si>
    <t>A la linea 142
A la linea 47</t>
  </si>
  <si>
    <t>FOR-124</t>
  </si>
  <si>
    <t>0191-52</t>
  </si>
  <si>
    <t>Adquirir la renovación de licenciamiento, mantenimiento y soporte de los Switches marca Cisco de propiedad de la Entidad</t>
  </si>
  <si>
    <t>43231513;43233204;43222612;81111801;81111803</t>
  </si>
  <si>
    <t>FOR-143</t>
  </si>
  <si>
    <t>0191-53</t>
  </si>
  <si>
    <t>Adquirir los certificados digitales Servidor Seguro SSL, para múltiples subdominios de función pública para la Caja de la Vivienda Popular</t>
  </si>
  <si>
    <t>FOR-144</t>
  </si>
  <si>
    <t>0191-54</t>
  </si>
  <si>
    <t>Adquirir los certificados de firma digital, para los funcionarios la Caja de la Vivienda Popular</t>
  </si>
  <si>
    <t>FOR-114</t>
  </si>
  <si>
    <t>CONTRATO DE SUMINISTRO</t>
  </si>
  <si>
    <t>CAMERFIRMA COLOMBIA S.A.S</t>
  </si>
  <si>
    <t>0191-55</t>
  </si>
  <si>
    <t>Realizar el mantenimiento y soporte al sistema de control de acceso peatonal de la Caja de la Vivienda Popular.</t>
  </si>
  <si>
    <t>FOR-047</t>
  </si>
  <si>
    <t>CONTRATO DE MANTENIMIENTO</t>
  </si>
  <si>
    <t>NOVATRON SOLUCIONES INTEGRADAS SAS</t>
  </si>
  <si>
    <t>0191-56</t>
  </si>
  <si>
    <t>Prestar el servicio de mantenimiento preventivo y correctivo para los equipos de cómputo, servidores, impresoras y escáner de propiedad de la Caja de la Vivienda Popular.</t>
  </si>
  <si>
    <t>16/09/2024
26/07/2024</t>
  </si>
  <si>
    <t>202417000073413
202417000062243</t>
  </si>
  <si>
    <t>A la linea 141</t>
  </si>
  <si>
    <t>16/09/2024
29/07/2024</t>
  </si>
  <si>
    <t>FOR-125
ANULACIÓN FOR-048</t>
  </si>
  <si>
    <t>1514
1313</t>
  </si>
  <si>
    <t>18/09/2024
30/07/2024</t>
  </si>
  <si>
    <t>T &amp; S COMP TECNOLOGIA Y SERVICIOS S A S</t>
  </si>
  <si>
    <t>Anulación Total CDP 1313 por valor de $47,737,342; y Viabilidad</t>
  </si>
  <si>
    <t>0191-57</t>
  </si>
  <si>
    <t xml:space="preserve">Prestar el servicio de mantenimiento, extensión de garantía con repuestos y soporte técnico, para el sistema de telefonía corporativa voz/IP de la Caja de la Vivienda Popular. </t>
  </si>
  <si>
    <t>FOR-049</t>
  </si>
  <si>
    <t>INGENIERIA Y TELECOMUNICACIONES DE COLOM BIA S.A.S</t>
  </si>
  <si>
    <t>0191-58</t>
  </si>
  <si>
    <t>Prestar el servicio de mantenimiento preventivo y correctivo del sistema de carteleras digitales de la Caja de la Vivienda Popular</t>
  </si>
  <si>
    <t>FOR-050</t>
  </si>
  <si>
    <t>ROBOTICA Y DOMOTICA SAS</t>
  </si>
  <si>
    <t>0191-59</t>
  </si>
  <si>
    <t>Prestar el servicio de mantenimiento preventivo y correctivo del sistema de aire acondicionado tipo mini-split ubicado en el centro de cómputo de la Caja de la Vivienda Popular</t>
  </si>
  <si>
    <t>FOR-051</t>
  </si>
  <si>
    <t>4707</t>
  </si>
  <si>
    <t>CRR SOLUCIONES INTEGRALES S.A.S.</t>
  </si>
  <si>
    <t>0191-60</t>
  </si>
  <si>
    <t>Suministro de lentes inteligentes y camaras 360 de acuerdo a los requerimientos de la Caja de la Vivienda Popular</t>
  </si>
  <si>
    <t>FOR-052</t>
  </si>
  <si>
    <t>0191-61</t>
  </si>
  <si>
    <t>Prestar servicios profesionales para apoyar la gestión de proyectos y gestión de los procesos contractuales de la oficina TIC de la Caja de la Vivienda Popular</t>
  </si>
  <si>
    <t>202417000058973 </t>
  </si>
  <si>
    <t>FOR-002</t>
  </si>
  <si>
    <t>LAURA YALILE ALVAREZ CASTAÑEDA</t>
  </si>
  <si>
    <t>0191-62</t>
  </si>
  <si>
    <t>Prestar servicios profesionales para el soporte en el Sistema de Recursos Humanos de la Caja de la Vivienda Popular</t>
  </si>
  <si>
    <t>FOR-003</t>
  </si>
  <si>
    <t>JOHN KENNEDY LEON CASTIBLANCO</t>
  </si>
  <si>
    <t>0191-63</t>
  </si>
  <si>
    <t>Prestar los servicios profesionales para orientar y realizar actividades de desarrollo, administración y monitoreo de los componentes de los aplicativos misionales y de apoyo de propiedad de la Caja de la Vivienda Popular.</t>
  </si>
  <si>
    <t>FOR-004</t>
  </si>
  <si>
    <t>HERNAN MAURICIO RINCON BEDOYA</t>
  </si>
  <si>
    <t>0191-64</t>
  </si>
  <si>
    <t>Prestar servicios profesionales para apoyar la administración y monitoreo de los repositorios de datos y base de datos de la Caja de la Vivienda Popular</t>
  </si>
  <si>
    <t>30/09/2024
17/07/2024</t>
  </si>
  <si>
    <t>202417000077533
202411600058323</t>
  </si>
  <si>
    <t>Anulación parcial
FOR-005</t>
  </si>
  <si>
    <t>JIMMY ANDRES CASTELLANOS CARRILLO</t>
  </si>
  <si>
    <t>0191-65</t>
  </si>
  <si>
    <t>Prestación de servicios profesionales para apoyar las actividades, configuración, soporte de las aplicaciones que inter operen con el sistema de información misional de la Caja de la Vivienda Popular</t>
  </si>
  <si>
    <t>FOR-006</t>
  </si>
  <si>
    <t>LUIS GABRIEL BAREÑO ROMERO</t>
  </si>
  <si>
    <t>0191-66</t>
  </si>
  <si>
    <t xml:space="preserve">Prestar servicios profesionales para apoyar los trámites asociados al Modelo Integrado de Gestión MIPG, de Control Interno y actualización de la documentación de los procesos a cargo de la oficina </t>
  </si>
  <si>
    <t>FOR-007</t>
  </si>
  <si>
    <t>OLMER RAUL CURREA CALDERON</t>
  </si>
  <si>
    <t>0191-67</t>
  </si>
  <si>
    <t>Prestar los servicios profesionales para orientar los proyectos de desarrollo, administración y monitoreo de los componentes de software de los sistemas de información misional de la Caja de la Vivienda Popular</t>
  </si>
  <si>
    <t>Al la línea-135</t>
  </si>
  <si>
    <t>Anulación parcial
FOR-008</t>
  </si>
  <si>
    <t>GUSTAVO JOSE CASTRO SANCHEZ</t>
  </si>
  <si>
    <t>Liberación parcial CDP No. 1040 por valor de $31.500.000= 12-08-2024
Liberación parcial CRP No. 3298 por valor de $31.500.000= 12-08-2024</t>
  </si>
  <si>
    <t>0191-68</t>
  </si>
  <si>
    <t>Prestar servicios profesionales para llevar a cabo el apoyo al seguimiento, administración y gestión en la atención del servicio técnico, que se presta a los usuarios de la Caja de la Vivienda Popular.</t>
  </si>
  <si>
    <t>FOR-009</t>
  </si>
  <si>
    <t>LUIS FERNANDO CABRERA ROBAYO</t>
  </si>
  <si>
    <t>0191-69</t>
  </si>
  <si>
    <t>Prestar servicios profesionales para el apoyo y soporte técnico en el desarrollo de software del sistema financiero de la Caja de la Vivienda Popular</t>
  </si>
  <si>
    <t>FOR-010</t>
  </si>
  <si>
    <t>SERGIO ALEJANDRO FRANCO PARRA</t>
  </si>
  <si>
    <t>0191-70</t>
  </si>
  <si>
    <t>Prestar servicios profesionales en arquitectura de sofware desarrollo y monitoreo del sistema de informacion misionalq ue soporta los procesos de la caja de la vivienda popular</t>
  </si>
  <si>
    <t>202417000077533 
202411600058323</t>
  </si>
  <si>
    <t>Anulación parcial
FOR-011</t>
  </si>
  <si>
    <t>DIEGO FERNANDO MARTINEZ GOMEZ</t>
  </si>
  <si>
    <t>0191-71</t>
  </si>
  <si>
    <t>Prestar servicios profesionales para el soporte técnico, desarrollo y monitoreo del Sistemas de Gestión Documental - ORFEO de la Caja de la Vivienda Popular</t>
  </si>
  <si>
    <t>Anulación parcial
FOR-012</t>
  </si>
  <si>
    <t>EDGAR FERNANDO VARGAS BUITRAGO</t>
  </si>
  <si>
    <t>0191-72</t>
  </si>
  <si>
    <t>Prestación de servicios profesionales de apoyo a la Oficina TIC, en la ejecución, articulación, gestión, monitoreo y seguimiento en los programas de Seguridad de la Información y Continuidad de Negocio de la Caja de la Vivienda Popular.</t>
  </si>
  <si>
    <t>Anulación parcial
FOR-013</t>
  </si>
  <si>
    <t>KHAANKO NORBERTO RUIZ RODRIGUEZ</t>
  </si>
  <si>
    <t>0191-73</t>
  </si>
  <si>
    <t>Prestación de servicios de apoyo técnico a los requerimientos funcionales de software y hardware, de los usuarios de la Caja de la Vivienda Popular</t>
  </si>
  <si>
    <t>30/09/2024
31/07/2024</t>
  </si>
  <si>
    <t>Anulación parcial
FOR-093</t>
  </si>
  <si>
    <t>LUIS ANTONIO GONZALEZ SUAREZ</t>
  </si>
  <si>
    <t>0191-74</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</si>
  <si>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</si>
  <si>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FOR-014</t>
  </si>
  <si>
    <t>GABINO  HERNANDEZ BLANCO</t>
  </si>
  <si>
    <t>0191-75</t>
  </si>
  <si>
    <t>Prestación de servicios profesionales en el componente jurídico de las actividades y/o proyectos de la Oficina de Tecnología de la Información y las Comunicaciones de la Caja de la Vivienda Popular.</t>
  </si>
  <si>
    <t>FOR-015</t>
  </si>
  <si>
    <t>JULIO CESAR SIERRA LEON</t>
  </si>
  <si>
    <t>0191-76</t>
  </si>
  <si>
    <t>Prestar servicios profesionales para la ejecución de los recursos informáticos, de telecomunicaciones y ciberseguridad, para el correcto funcionamiento de los servicios tecnológicos de la Caja de la Vivienda Popular</t>
  </si>
  <si>
    <t>FOR-016</t>
  </si>
  <si>
    <t>JOAN RENE CARVAJAL RAMIREZ</t>
  </si>
  <si>
    <t>0191-77</t>
  </si>
  <si>
    <t>Prestar servicios profesionales para realizar tareas de especificación, levantamiento y actualizaciones de las aplicaciones del Sistema de Información Misional de la Caja de la Vivienda Popular.</t>
  </si>
  <si>
    <t>FOR-094</t>
  </si>
  <si>
    <t>GUILLERMO ALBERTO VALLEJO MESA</t>
  </si>
  <si>
    <t>Ajuste por parte de la Subdirección Finaciera. Anulación de CDP No.1378 (doble).</t>
  </si>
  <si>
    <t>0191-78</t>
  </si>
  <si>
    <t>Prestar servicios profesionales a la Subdirección Financiera con las operaciones presupuestales de la Caja de la Vivienda Popular en las etapas de programación, ejecución y cierre.</t>
  </si>
  <si>
    <t>Subdireccion Financiera</t>
  </si>
  <si>
    <t>FOR-090</t>
  </si>
  <si>
    <t>JENNIFFER PAOLA CONTRERAS RODRIGUEZ</t>
  </si>
  <si>
    <t>0191-79</t>
  </si>
  <si>
    <t xml:space="preserve">Prestar servicios profesionales a Subdirección Financiera para realizar actividades relacionadas con el sistema integrado de gestión, implementación de MIPG, formulación de planes de mejoramiento derivados de auditorías internas y externas.     </t>
  </si>
  <si>
    <t>FOR-091</t>
  </si>
  <si>
    <t>PAOLA XIMENA LADINO YASO</t>
  </si>
  <si>
    <t>0191-80</t>
  </si>
  <si>
    <t>Prestar servicios profesionales a la Subdirección Financiera para desempeñar actividades asociadas con las operaciones presupuestales de la Caja de la Vivienda Popular, en las etapas de programación, ejecución y cierre.</t>
  </si>
  <si>
    <t>FOR-092</t>
  </si>
  <si>
    <t>CAROL MARCELA TORRES FORERO</t>
  </si>
  <si>
    <t>0191-81</t>
  </si>
  <si>
    <t>Prestar servicios profesionales en la ejecución de las auditorías, seguimientos y evaluaciones del Plan Anual de Auditorías de la vigencia aprobado por el Comité ICCI con énfasis en temas de índole técnico y de gestión.</t>
  </si>
  <si>
    <t>CONTROL INTERNO DE GESTION</t>
  </si>
  <si>
    <t>FOR-057</t>
  </si>
  <si>
    <t>KELLY JOHANNA SERRANO RINCON</t>
  </si>
  <si>
    <t>0191-82</t>
  </si>
  <si>
    <t>Prestar servicios profesionales en la ejecución de auditorías, seguimientos y evaluaciones definidas en el Plan Anual de Auditorías aprobado por el Comité ICCI con énfasis en la atención de Entes de control Externo.</t>
  </si>
  <si>
    <t>FOR-058</t>
  </si>
  <si>
    <t>CARLOS ANDRES VARGAS HERNANDEZ</t>
  </si>
  <si>
    <t>0191-83</t>
  </si>
  <si>
    <t>Prestar servicios profesionales en la ejecución de las auditorías, seguimientos y evaluaciones del Plan Anual de Auditorías de la vigencia aprobado por el Comité ICCI con énfasis en temas de carácter Jurídico, Legal y Contractual.</t>
  </si>
  <si>
    <t>FOR-059</t>
  </si>
  <si>
    <t>JANNER DE JESUS RUIZ BAYUELO</t>
  </si>
  <si>
    <t>0191-84</t>
  </si>
  <si>
    <t>Prestar servicios profesionales en la ejecución de las auditorías, seguimientos y evaluaciones del Plan Anual de Auditorías de la vigencia aprobado por el Comité ICCI énfasis en control fiscal</t>
  </si>
  <si>
    <t>FOR-060</t>
  </si>
  <si>
    <t>CAMILO ANDRES MARTINEZ PINEDA</t>
  </si>
  <si>
    <t>0191-85</t>
  </si>
  <si>
    <t>Prestar servicios profesionales en la ejecución de las auditorías, seguimientos y evaluaciones del Plan Anual de Auditorías de la vigencia aprobado por el Comité ICCI con énfasis Sistema de Información y Modelo de Seguridad y Privacidad de Información</t>
  </si>
  <si>
    <t>FOR-061</t>
  </si>
  <si>
    <t>JAVIER ALFONSO SARMIENTO PIÑEROS</t>
  </si>
  <si>
    <t>0191-86</t>
  </si>
  <si>
    <t>Prestar servicios profesionales en la ejecución de auditorías, seguimientos y evaluaciones del Plan Anual de Auditorías de la vigencia aprobado por el Comité ICCI con énfasis en el componente contable y financiero.</t>
  </si>
  <si>
    <t>FOR-062</t>
  </si>
  <si>
    <t>MARTHA YANETH RODRIGUEZ CHAPARRO</t>
  </si>
  <si>
    <t>0191-87</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</si>
  <si>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</si>
  <si>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OFICINA DE CONTROL DISCIPLINARIO INTERNO</t>
  </si>
  <si>
    <t>07/10/2024
19/07/2024</t>
  </si>
  <si>
    <t>Anulación parcial
FOR-034</t>
  </si>
  <si>
    <t>SAMUEL RICARDO PEREA DONADO</t>
  </si>
  <si>
    <t xml:space="preserve">Anulación parcial CDP 1156 por valor de $6.664.000 </t>
  </si>
  <si>
    <t>0191-88</t>
  </si>
  <si>
    <t>Prestar servicios profesionales jurídicos a la Oficina de Control Disciplinario Interno, en la prevención, en la revisión, elaboración, monitoreo e impulso de los procesos disciplinarios en primera instancia de la Caja de la Vivienda Popular.</t>
  </si>
  <si>
    <t>Anulación parcial
FOR-035</t>
  </si>
  <si>
    <t>EDGAR  PINZON GAONA</t>
  </si>
  <si>
    <t xml:space="preserve">Anulación parcial CDP 1157 por valor de $1.200.000 </t>
  </si>
  <si>
    <t>0191-89</t>
  </si>
  <si>
    <t>Prestar servicios profesionales jurídicos a la Oficina de Control Disciplinario Interno, en la revisión, elaboración, monitoreo e impulso de los procesos disciplinarios en primera instancia de la Caja de la Vivienda Popular.</t>
  </si>
  <si>
    <t>Anulación parcial
FOR-036</t>
  </si>
  <si>
    <t>NEBIS PETRONA ACOSTA SUAREZ</t>
  </si>
  <si>
    <t xml:space="preserve">Anulación parcial CDP 1158 por valor de $1.066.666  </t>
  </si>
  <si>
    <t>0191-90</t>
  </si>
  <si>
    <t>Prestar los servicios profesionales jurídicos para apoyar el desarrollo y ejecución de las actuaciones administrativas de competencia en la Oficina de Control Disciplinario de la Caja de Vivienda Popular.</t>
  </si>
  <si>
    <t>Anulación parcial
FOR-037</t>
  </si>
  <si>
    <t>JENIFFER  CHACON BEJARANO</t>
  </si>
  <si>
    <t xml:space="preserve">Anulación parcial CDP 1336 por valor de $3.011.666 </t>
  </si>
  <si>
    <t>0191-91</t>
  </si>
  <si>
    <t>FOR-130</t>
  </si>
  <si>
    <t>MARIA ALEJANDRA BACCA PATERNINA</t>
  </si>
  <si>
    <t>0191-92</t>
  </si>
  <si>
    <t>Prestar los servicios profesionales especializados en derecho a la dirección jurídica en el desarrollo y seguimiento de las actividades jurídicas en materia civil, administrativa  que se requieran en el área</t>
  </si>
  <si>
    <t>DIRECCION JURIDICA</t>
  </si>
  <si>
    <t>FOR-044</t>
  </si>
  <si>
    <t>CESAR AUGUSTO GARCIA MORCOTE</t>
  </si>
  <si>
    <t>0191-93</t>
  </si>
  <si>
    <t>Prestar los servicios profesionales para el acompañamiento, soporte y seguimiento de las actividades jurídicas en materia de derecho comercial y procesos sancionatorios que requiera la Dirección Jurídica de la Caja de la Vivienda Popular.</t>
  </si>
  <si>
    <t>FOR-095</t>
  </si>
  <si>
    <t>LINDA KATHERINE VARGAS DIAZ</t>
  </si>
  <si>
    <t>0191-94</t>
  </si>
  <si>
    <t>Prestar los servicios como dependiente judicial, adelantando las acciones administrativas y apoyo jurídico que requiera la Dirección jurídica</t>
  </si>
  <si>
    <t>FOR-109</t>
  </si>
  <si>
    <t>PAULA MARIA MORENO TRIANA</t>
  </si>
  <si>
    <t>0191-95</t>
  </si>
  <si>
    <t>Prestar los servicios profesionales para la asesoría, asistencia, acompañamiento, control y seguimiento en los asuntos relacionados con la función de curaduría pública social y de derecho urbano que requiera la Caja de la Vivienda Popular</t>
  </si>
  <si>
    <t>FOR-041</t>
  </si>
  <si>
    <t>ANDREA CAROLINA BETANCOURT QUIROGA</t>
  </si>
  <si>
    <t>0191-96</t>
  </si>
  <si>
    <t>Prestar los servicios profesionales para apoyar las actuaciones jurídicas y administrativas en las que se encuentre la CVP.</t>
  </si>
  <si>
    <t>FOR-097</t>
  </si>
  <si>
    <t>ANGELA MARIA CUERVO GUTIERREZ</t>
  </si>
  <si>
    <t>0191-97</t>
  </si>
  <si>
    <t>Prestación de servicios profesionales para apoyar a laDirección Jurídica en el desarrollo y seguimiento de las actividades jurídicas y administrativas, así como la representación judicial y extrajudicial de la entidad en los procesos que le sean asignados</t>
  </si>
  <si>
    <t>FOR-042</t>
  </si>
  <si>
    <t>JUAN ESTEBAN BETANCOURT SANCHEZ</t>
  </si>
  <si>
    <t>0191-98</t>
  </si>
  <si>
    <t>Prestar servicios profesionales apoyando la gestión de los procesos  relacionados con la gestión administrativa y contractual de la Subdirección Administrativa.</t>
  </si>
  <si>
    <t>SUBDIRECCION ADMINISTRATIVA</t>
  </si>
  <si>
    <t>FOR-064</t>
  </si>
  <si>
    <t>SANDRA MILENA HERNANDEZ CUBILLOS</t>
  </si>
  <si>
    <t>0191-99</t>
  </si>
  <si>
    <t>Prestar servicios profesionales  desde el componente jurídico a la Subdirección Administrativa, para brindar apoyo en las actuaciones  contractuales, administrativas y jurídicas</t>
  </si>
  <si>
    <t>FOR-106</t>
  </si>
  <si>
    <t>LEONARDO ANDRES FONSECA FAJARDO</t>
  </si>
  <si>
    <t>0191-100</t>
  </si>
  <si>
    <t>Prestación de servicios de apoyo en el fortalecimiento del proceso de gestión documental y administración de archivo de la Subdirección Administrativa.</t>
  </si>
  <si>
    <t>FOR-065</t>
  </si>
  <si>
    <t>MADELENE  PRADO RODRIGUEZ</t>
  </si>
  <si>
    <t>0191-101</t>
  </si>
  <si>
    <t>Prestar servicios profesionales  desde el componente jurídico a la Subdirección Administrativa, para brindar apoyo en las actuaciones  contractuales, administrativas y jurídicas.</t>
  </si>
  <si>
    <t>Anulación parcial
FOR-107</t>
  </si>
  <si>
    <t>RAMON DAVID GOMEZ PARADA</t>
  </si>
  <si>
    <t>0191-102</t>
  </si>
  <si>
    <t>O232020200771358 Servicios de seguros de vida colectiva</t>
  </si>
  <si>
    <t>Contratar la póliza de seguros de vida grupo deudor requerida para la adecuada protección de los intereses patrimoniales actuales y futuros de la Caja de la Vivienda Popular</t>
  </si>
  <si>
    <t>A la linea -104</t>
  </si>
  <si>
    <t>FOR-123</t>
  </si>
  <si>
    <t>4695</t>
  </si>
  <si>
    <t>CONTRATO DE SEGUROS</t>
  </si>
  <si>
    <t>HDI SEGUROS S.A</t>
  </si>
  <si>
    <t>0191-103</t>
  </si>
  <si>
    <t>FOR-110</t>
  </si>
  <si>
    <t>0191-104</t>
  </si>
  <si>
    <t>Recursos de la línea 102</t>
  </si>
  <si>
    <t>FOR-111</t>
  </si>
  <si>
    <t>0191-105</t>
  </si>
  <si>
    <t>FOR-067</t>
  </si>
  <si>
    <t>4371
4375</t>
  </si>
  <si>
    <t>MIGUEL QUIJANO Y COMPAÑIA S A</t>
  </si>
  <si>
    <t>0191-106</t>
  </si>
  <si>
    <t>Servicios de consultoría en gestión estratégica</t>
  </si>
  <si>
    <t>30/08/2024
26/07/2024</t>
  </si>
  <si>
    <t>202417000070453
202417000062303</t>
  </si>
  <si>
    <t>Recuersos de la línea 101
A la línea 139</t>
  </si>
  <si>
    <t>0191-107</t>
  </si>
  <si>
    <t>A la línea 139</t>
  </si>
  <si>
    <t>0191-108</t>
  </si>
  <si>
    <t>FOR-026</t>
  </si>
  <si>
    <t>Reducción Presupuestal
Anulación Total CDP 1007 por valor de $591,309,349</t>
  </si>
  <si>
    <t>0191-109</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</si>
  <si>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</si>
  <si>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FOR-033</t>
  </si>
  <si>
    <t>PAOLA ANDREA MENDEZ COTRINO</t>
  </si>
  <si>
    <t>0191-110</t>
  </si>
  <si>
    <t xml:space="preserve">Prestación de servicios profesionales y de apoyo a la gestión de la Oficina Asesora de Comunicaciones en la elaboración y ejecución de contenido conforme a las estrategias de comunicación institucional de la Caja de la Vivienda Popular.
</t>
  </si>
  <si>
    <t>FOR-096</t>
  </si>
  <si>
    <t>ADRIANA VALENTINA OCHOA VELASQUEZ</t>
  </si>
  <si>
    <t>0191-111</t>
  </si>
  <si>
    <t>Adquirir a título de compraventa chaquetas institucionales y cintas porta carné para la Caja de Vivienda Popular</t>
  </si>
  <si>
    <t>53101804;
53101802;
11162123</t>
  </si>
  <si>
    <t>FOR-063</t>
  </si>
  <si>
    <t>ZULY CARINA DELGADO LOPEZ</t>
  </si>
  <si>
    <t>0191-112</t>
  </si>
  <si>
    <t>Prestar los servicios profesionales brindando acompañamiento legal en asuntos relacionados con la estructuración de proyectos de vivienda y en procesos estratégicos de la Caja de la Vivienda Popular.</t>
  </si>
  <si>
    <t>FOR-039</t>
  </si>
  <si>
    <t>LOTERO ZULUAGA ABOGADOS S A S</t>
  </si>
  <si>
    <t>0191-113</t>
  </si>
  <si>
    <t>Prestar servicios profesionales para la realización de acciones y análisis necesarios en el fortalecimiento de la Dirección de Gestión Corporativa – Proceso de Servicio al Ciudadano de la CVP.</t>
  </si>
  <si>
    <t>FOR-078</t>
  </si>
  <si>
    <t>ALVARO  DAVILA REMOLINA</t>
  </si>
  <si>
    <t>0191-114</t>
  </si>
  <si>
    <t>Prestar servicios profesionales para adelantar el acompañamiento y seguimiento desde la Dirección General en lo relacionado con componente social de la Caja de la Vivienda Popular y la articulación con Entidades asignadas por el supervisor del contrato.</t>
  </si>
  <si>
    <t>FOR-056</t>
  </si>
  <si>
    <t>NANCY GIOVANNA CELY VARGAS</t>
  </si>
  <si>
    <t>0191-115</t>
  </si>
  <si>
    <t>Prestar servicios de apoyo a la gestión en las actividades técnicas requeridas a cargo de la dirección de gestión corporativa</t>
  </si>
  <si>
    <t>FOR-099</t>
  </si>
  <si>
    <t>STEPHANIA  GAMBA RIOS</t>
  </si>
  <si>
    <t>Anulación parcial CDP 1391 por valor de $1,605,500</t>
  </si>
  <si>
    <t>0191-116</t>
  </si>
  <si>
    <t>Prestar servicios profesionales para fortalecer el proceso de servicio al ciudadano de la Dirección de Gestión Corporativa, relacionado con la atención al ciudadano a través de los diferentes canales de comunicación.</t>
  </si>
  <si>
    <t>FOR-100</t>
  </si>
  <si>
    <t>NINY PAOLA BUSTOS DIAZ</t>
  </si>
  <si>
    <t>Anulación parcial CDP 1392 por valor de $2,000,000</t>
  </si>
  <si>
    <t>0191-117</t>
  </si>
  <si>
    <t>Prestar los servicios de apoyo a la gestión para realizar y atender las actividades  administrativas y operativas de la dirección de gestión corporativa.</t>
  </si>
  <si>
    <t>FOR-101</t>
  </si>
  <si>
    <t>JUAN SEBASTIAN CLAROS RAYMOND</t>
  </si>
  <si>
    <t>0191-118</t>
  </si>
  <si>
    <t>PRESTAR LOS SERVICIOS PROFESIONALES PARA REALIZAR Y ATENDER LAS ACTIVIDADES ADMINISTRATIVAS Y OPERATIVAS DE LA DIRECCIÓN DE GESTIÓN CORPORATIVA</t>
  </si>
  <si>
    <t>FOR-079</t>
  </si>
  <si>
    <t>ADEL FUAD ASSAF HERNANDEZ</t>
  </si>
  <si>
    <t>0191-119</t>
  </si>
  <si>
    <t>Prestar servicios de apoyo a la gestión en el desarrollo de actividades relacionadas con el procedimiento de archivo de gestión contractual a cargo de la dirección de gestión corporativa</t>
  </si>
  <si>
    <t>FOR-102</t>
  </si>
  <si>
    <t>LAURA VALENTINA GARZON GONZALEZ</t>
  </si>
  <si>
    <t>Anulación parcial CDP 1388 por valor de $400,000</t>
  </si>
  <si>
    <t>0191-120</t>
  </si>
  <si>
    <t>FOR-103</t>
  </si>
  <si>
    <t>MARIA ROCIO MARTINEZ ARIAS</t>
  </si>
  <si>
    <t>Anulación parcial CDP 1394 por valor de $493,333</t>
  </si>
  <si>
    <t>0191-121</t>
  </si>
  <si>
    <t>Prestar los servicios de apoyo a la gestión para realizar y atender las actividades administrativas y de fiducia de la Dirección de Gestión Corporativa.</t>
  </si>
  <si>
    <t>FOR-080</t>
  </si>
  <si>
    <t>LUIS GUILLERMO RESTREPO GUTIERREZ</t>
  </si>
  <si>
    <t>0191-122</t>
  </si>
  <si>
    <t>Prestar los servicios de apoyo a la gestión para realizar y atender las actividades administrativas, operativas y de atención del proceso de Servicio al Ciudadano.</t>
  </si>
  <si>
    <t>FOR-081</t>
  </si>
  <si>
    <t>ZULY JOICE GOMEZ BENITEZ</t>
  </si>
  <si>
    <t>0191-123</t>
  </si>
  <si>
    <t xml:space="preserve">Prestar servicios de apoyo a la gestion para realizar actividades menores de conservación y mantenimiento necesarios en la sede principal de la caja de la vivienda popular ubicada en Bogotá D.C.
</t>
  </si>
  <si>
    <t>FOR-104</t>
  </si>
  <si>
    <t>JOSE ALIRIO DIAZ ALFONSO</t>
  </si>
  <si>
    <t>0191-124</t>
  </si>
  <si>
    <t xml:space="preserve">Prestar los servicios profesionales en la Dirección Corporativa gestionando herramientas comunicativas de carácter a cargo de la  Subdirección Administrativa y la Direccion de Gestion Corporativa.
</t>
  </si>
  <si>
    <t>FOR-082</t>
  </si>
  <si>
    <t>ANGELA CONSTANZA LEON REYES</t>
  </si>
  <si>
    <t>Anulación parcial CDP No. 1373, por valor de $666,667</t>
  </si>
  <si>
    <t>0191-125</t>
  </si>
  <si>
    <t>Prestar los servicios profesionales a la Subdirección Administrativa y a la Dirección de Gestión Corporativa en la ejecución de las actividades técnicas requeridas para la gestión y trámites, de bienestar laboral de la Caja de Vivienda Popular.</t>
  </si>
  <si>
    <t>FOR-105</t>
  </si>
  <si>
    <t>LEYDY PAOLA OTALORA DONCEL</t>
  </si>
  <si>
    <t>0191-126</t>
  </si>
  <si>
    <t>Prestar los servicios de apoyo a la gestión para realizar y atender las actividades administrativas, operativas y de atención al ciudadano.</t>
  </si>
  <si>
    <t>FOR-083</t>
  </si>
  <si>
    <t>MARIA CIDALIA DE SOUSA CORREA</t>
  </si>
  <si>
    <t>Anulación parcial CDP No. 1375, por valor de $1,480,000</t>
  </si>
  <si>
    <t>0191-127</t>
  </si>
  <si>
    <t>Prestar los servicios profesionales a la Subdirección Administrativa realizando un seguimiento y reporte a las herramientas de gestión y brindar apoyo financiero y presupuestal a los recursos asignados a la direccion de gestión corporativa</t>
  </si>
  <si>
    <t>FOR-066</t>
  </si>
  <si>
    <t>WNTHER  ORTIZ CABEZAS</t>
  </si>
  <si>
    <t>0191-128</t>
  </si>
  <si>
    <t>Prestar servicios de apoyo a la gestión para dar soporte en la elaboración, revisión y control de procesos a cargo de la Subdirección Administrativa y la Dirección de Gestión Corporativa.</t>
  </si>
  <si>
    <t>202417000062893
202417000062303</t>
  </si>
  <si>
    <t>FOR-084</t>
  </si>
  <si>
    <t>LAURA VANESSA ZULETA CHIVATA</t>
  </si>
  <si>
    <t>Anulación parcial CDP No. 1350, por valor de $148,333</t>
  </si>
  <si>
    <t>0191-129</t>
  </si>
  <si>
    <t>FOR-126</t>
  </si>
  <si>
    <t>DANNA VALENTINA RODRIGUEZ FRANCO</t>
  </si>
  <si>
    <t>0191-130</t>
  </si>
  <si>
    <t>Prestar los servicios profesionales relacionados con la representación judicial y administrativa en Querellas policivas en las cuales hace parte la Caja de la Vivienda Popular.</t>
  </si>
  <si>
    <t>FOR-115</t>
  </si>
  <si>
    <t>YESID  BAZURTO BARRAGAN</t>
  </si>
  <si>
    <t>0191-131</t>
  </si>
  <si>
    <t>Prestar los servicios de apoyo a la gestión en el desarrollo de actividades administrativas que se requieran de la Dirección Jurídica</t>
  </si>
  <si>
    <t>FOR-045</t>
  </si>
  <si>
    <t>DIANA CAROLINA DUARTE RAMIREZ</t>
  </si>
  <si>
    <t>0191-132</t>
  </si>
  <si>
    <t>Prestar servicios profesionales para la elaboración, revisión y control en relación con los procesos a cargo de la Dirección de Gestión Corporativa.</t>
  </si>
  <si>
    <t>202417000064673
202417000060953</t>
  </si>
  <si>
    <t>FOR-108</t>
  </si>
  <si>
    <t>BELIA FERNANDA DOUSDEBES AGUDELO</t>
  </si>
  <si>
    <t>0191-133</t>
  </si>
  <si>
    <t>Otros servicios de la administración pública n.c.p.</t>
  </si>
  <si>
    <t>A la línea 138</t>
  </si>
  <si>
    <t>0191-134</t>
  </si>
  <si>
    <t>Pago de pasivo exigible compromiso No. 90315-2022, cuyo objeto es: “Contratar servicios de nube Oracle para alojar el sistema de información Oracle - si capital de la caja de la vivienda popular”</t>
  </si>
  <si>
    <t>25/09/2024
1/08/2024</t>
  </si>
  <si>
    <t>202417000076553
202417000062823</t>
  </si>
  <si>
    <t>25/09/2024
5/08/2024</t>
  </si>
  <si>
    <t>FOR-127</t>
  </si>
  <si>
    <t>4709</t>
  </si>
  <si>
    <t>BMIND S.A.S.</t>
  </si>
  <si>
    <t>Anulación Total CDP 1529 por valor de $17,821,440</t>
  </si>
  <si>
    <t>0191-135</t>
  </si>
  <si>
    <t>30/09/2024
16/08/2024</t>
  </si>
  <si>
    <t>202417000077533
202417000068023</t>
  </si>
  <si>
    <t>Recursos de la línea 67</t>
  </si>
  <si>
    <t>Anulación parcial
FOR-120</t>
  </si>
  <si>
    <t>MONICA  DIAZ MOLINA</t>
  </si>
  <si>
    <t>De parte de la Dirección de Gestión Corporativa enviaron alcance al memorando por correo electrónico, correspondiente al formato de modificación.</t>
  </si>
  <si>
    <t>0191-136</t>
  </si>
  <si>
    <t>Suministrar equipos de procesamiento especial (workstation) para ejecución de programas de diseño y de cartografía para la Caja de la Vivienda Popular</t>
  </si>
  <si>
    <t>Recursos de la línea 44</t>
  </si>
  <si>
    <t>FOR-132
Anulación total
FOR-117</t>
  </si>
  <si>
    <t>16/10/22024</t>
  </si>
  <si>
    <t>Anulación parcial CDP No. 1459, por valor de $68,688,126</t>
  </si>
  <si>
    <t>0191-137</t>
  </si>
  <si>
    <t>27/09/2024
23/08/2024</t>
  </si>
  <si>
    <t>202417000077363 
202417000069143</t>
  </si>
  <si>
    <t>A la línea 1  Recursos de la línea 1</t>
  </si>
  <si>
    <t>Anulación parcial
FOR-119</t>
  </si>
  <si>
    <t>DIEGO ARMANDO GONZALEZ QUIROGA</t>
  </si>
  <si>
    <t>Anulación parcial CDP No. 1474, por valor de $300,000</t>
  </si>
  <si>
    <t>0191-138</t>
  </si>
  <si>
    <t>Prestar los servicios de apoyo a la Oficina Asesora de Comunicaciones en fortalecimiento institucional administrativo y logístico</t>
  </si>
  <si>
    <t>Recursos de la línea 133</t>
  </si>
  <si>
    <t>FOR-129</t>
  </si>
  <si>
    <t>4508</t>
  </si>
  <si>
    <t>KATIA JOHANA BARBOSA LOPEZ</t>
  </si>
  <si>
    <t>0191-139</t>
  </si>
  <si>
    <t>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t>
  </si>
  <si>
    <t>202417000071753 
202417000070453</t>
  </si>
  <si>
    <t>Recursos de la línea 106 y 107</t>
  </si>
  <si>
    <t>FOR-122</t>
  </si>
  <si>
    <t>MARIA MERCEDES CAÑON TACUMA</t>
  </si>
  <si>
    <t>Anulación parcial CDP No. 1498, por valor de $6,396,492</t>
  </si>
  <si>
    <t>0191-140</t>
  </si>
  <si>
    <t>Prestar los servicios para realizar la validación técnica del ascensor de la Caja de la Vivienda Popular.</t>
  </si>
  <si>
    <t>Sudirección Administrativa</t>
  </si>
  <si>
    <t>11/10/2024
5/09/2024</t>
  </si>
  <si>
    <t>202417000080433
202417000071563</t>
  </si>
  <si>
    <t>Recursos de la línea 101</t>
  </si>
  <si>
    <t>0191-141</t>
  </si>
  <si>
    <t>Servicios de mantenimiento y reparación de computadores y equipos periféricos</t>
  </si>
  <si>
    <t>Recursos de la línea 56</t>
  </si>
  <si>
    <t>0191-142</t>
  </si>
  <si>
    <t>Otros servicios de alojamiento y suministro de infraestructura en tecnología de la información (TI)</t>
  </si>
  <si>
    <t>0191-143</t>
  </si>
  <si>
    <t>Servicios de seguros de vida colectiva</t>
  </si>
  <si>
    <t>0191-144</t>
  </si>
  <si>
    <t>11/10/2024
16/09/2024</t>
  </si>
  <si>
    <t>202417000080433
202417000073443</t>
  </si>
  <si>
    <t>Recursos de la línea 129</t>
  </si>
  <si>
    <t>0191-145</t>
  </si>
  <si>
    <t>O232020200993195  Servicios de laboratorio</t>
  </si>
  <si>
    <t>Pago de pasivo exigible</t>
  </si>
  <si>
    <t>0191-146</t>
  </si>
  <si>
    <t>Recursos de la línea 10</t>
  </si>
  <si>
    <t>FOR-128</t>
  </si>
  <si>
    <t>0191-147</t>
  </si>
  <si>
    <t>Servicios de asesoramiento y representación jurídica relativos a otros campos del derecho</t>
  </si>
  <si>
    <t>0191-148</t>
  </si>
  <si>
    <t>Prestar los servicios profesionales para apoyar los proyectos de desarrollo, administración, y monitoreo del sistema de información misional que soporte el proceso de Reasentamientos de la Entidad.</t>
  </si>
  <si>
    <t xml:space="preserve">202417000079163
</t>
  </si>
  <si>
    <t>Recursos de las línea 1</t>
  </si>
  <si>
    <t xml:space="preserve">FOR-133
</t>
  </si>
  <si>
    <t>VICTOR ALFONSO MORENO VELA</t>
  </si>
  <si>
    <t>0191-149</t>
  </si>
  <si>
    <t>Prestar servicios profesionales para apoyar el desarrollo y modelamiento de los nuevos componentes de software del sistema de información misional que soporte el proceso de Reasentamientos de la Entidad.</t>
  </si>
  <si>
    <t>Recursos de las líneas 64, 70, 71, 72, 73, 135</t>
  </si>
  <si>
    <t xml:space="preserve">FOR-134
</t>
  </si>
  <si>
    <t>JOSE MIGUEL BARBOSA RODRIGUEZ</t>
  </si>
  <si>
    <t>0191-150</t>
  </si>
  <si>
    <t>Adquisición de accesorios de computadores de acuerdo a los requerimientos de la Caja de la Vivienda Popular</t>
  </si>
  <si>
    <t>FOR-135</t>
  </si>
  <si>
    <t>0191-151</t>
  </si>
  <si>
    <t>Adquisición de equipos de audio para uso de la Caja de la Vivienda Popular</t>
  </si>
  <si>
    <t>FOR-136</t>
  </si>
  <si>
    <t>0191-152</t>
  </si>
  <si>
    <t>Prestar el servicio para la migración de la infraestructura de ArcGIS Enterprise a servidores con sistema operativo Linux y base de datos postgres</t>
  </si>
  <si>
    <t xml:space="preserve">202417000079653
</t>
  </si>
  <si>
    <t>1010/2024</t>
  </si>
  <si>
    <t>FOR-137</t>
  </si>
  <si>
    <t>0191-153</t>
  </si>
  <si>
    <t>Prestar los servicios profesionales para la representación integral en los procesos judiciales y extrajudiciales de la entidad conforme a los procesos que le sean asignados</t>
  </si>
  <si>
    <t xml:space="preserve">Direccion de Juridica </t>
  </si>
  <si>
    <t>17/10/2024
10/10/2024</t>
  </si>
  <si>
    <t>202417000081793
202417000080073</t>
  </si>
  <si>
    <t>Recursos de las líneas 36, 96, 97, 130 y 139</t>
  </si>
  <si>
    <t>FOR-145</t>
  </si>
  <si>
    <t>SANTIAGO ALBERTO SOTO LUNA</t>
  </si>
  <si>
    <t>0191-154</t>
  </si>
  <si>
    <t>Prestar los servicios profesionales a la dirección jurídica en el análisis, evaluación y trámite de los procesos disciplinarios en etapa de juzgamiento, como la representación judicial y extrajudicial en materia civil y administrativa que requiera la dirección jurídica</t>
  </si>
  <si>
    <t>2 meses y 12 dias</t>
  </si>
  <si>
    <t>202417000081493
202417000080073</t>
  </si>
  <si>
    <t>Recursos de las líneas 87, 88, 89, 90 y 139</t>
  </si>
  <si>
    <t>FOR-140</t>
  </si>
  <si>
    <t>ELIANA DEL PILAR OCAMPO CERQUERA</t>
  </si>
  <si>
    <t>0191-155</t>
  </si>
  <si>
    <t>Pago de servicio de Energía (Enel) de la Caja de la Vivienda Popular y otros predios</t>
  </si>
  <si>
    <t>17/10/2024
11/10/2024</t>
  </si>
  <si>
    <t>202417000081733
202417000080433</t>
  </si>
  <si>
    <t>Recursos de la línea 144</t>
  </si>
  <si>
    <t>FOR-138</t>
  </si>
  <si>
    <t xml:space="preserve">1622410329
</t>
  </si>
  <si>
    <t>0191-156</t>
  </si>
  <si>
    <t>Pago de servicio de Aseo de la Caja de la Vivienda Popular y otros predios.</t>
  </si>
  <si>
    <t>FOR-139</t>
  </si>
  <si>
    <t>4714</t>
  </si>
  <si>
    <t>BOGOTA LIMPIA S.A.S. E.S.P.</t>
  </si>
  <si>
    <t>0191-157</t>
  </si>
  <si>
    <t>Prestar servicios de apoyo a la gestión para fortalecer el proceso de Servicio al Ciudadano a través de los diferentes canales de comunicación y los servicios de interpretación para personas con discapacidad auditiva.</t>
  </si>
  <si>
    <t>2 meses y 17 días</t>
  </si>
  <si>
    <t>Noviembre</t>
  </si>
  <si>
    <t>15, 16, 18, 19, 126 y 113</t>
  </si>
  <si>
    <t>FOR-146</t>
  </si>
  <si>
    <t>0191-158</t>
  </si>
  <si>
    <t>Prestar los servicios de asesoría jurídica en las distintas actuaciones judiciales, contractuales y administrativas para la Caja de la Vivienda Popular</t>
  </si>
  <si>
    <t>35-91</t>
  </si>
  <si>
    <t>FOR-147</t>
  </si>
  <si>
    <t>0191-159</t>
  </si>
  <si>
    <t>Prestar servicios profesionales en la ejecución de las auditorías, seguimientos y evaluaciones del Plan Anual de Auditorías de la vigencia aprobado por el Comité ICCI que aporten en el mejoramiento continuo de los procesos de la Caja de la Vivienda Popular y gestión en los trámites administrativos de la ACI.</t>
  </si>
  <si>
    <t>Octubre</t>
  </si>
  <si>
    <t>FOR-148</t>
  </si>
  <si>
    <t>Entidad/Proyecto/ObjetoGasto/Fuente</t>
  </si>
  <si>
    <t>O231010200501           Aportes generales al sistema de riesgos laborales</t>
  </si>
  <si>
    <t>O2320202005030253290    Otras obras de ingeniería civil</t>
  </si>
  <si>
    <t>O232020200664112        Servicios de transporte terrestre local regular de</t>
  </si>
  <si>
    <t>O232020200883143        Software originales</t>
  </si>
  <si>
    <t>O232020200883321        Servicios de ingeniería en proyectos de construcci</t>
  </si>
  <si>
    <t>O232020200885991        Otros servicios de información</t>
  </si>
  <si>
    <t>O232020200991123        Servicios de la administración pública relacionado</t>
  </si>
  <si>
    <t>O232020200883931        Servicios de consultoría ambiental</t>
  </si>
  <si>
    <t>1-601-I037  PAS-Crédito</t>
  </si>
  <si>
    <t>O232020200668014        Servicios de gestión documental</t>
  </si>
  <si>
    <t>O232020200882221        Servicios de contabilidad</t>
  </si>
  <si>
    <t>O232020200883112        Servicios de consultoría en gestión financiera</t>
  </si>
  <si>
    <t>O232020200883115        Servicios de consultoría en gestión administrativa</t>
  </si>
  <si>
    <t>O232020200883213        Servicios de arquitectura para proyectos de constr</t>
  </si>
  <si>
    <t>O232020200991119        Otros servicios de la administración pública n.c.p</t>
  </si>
  <si>
    <t>O23011740012024009005004  Contribución en la formalización de vivi - Documen</t>
  </si>
  <si>
    <t>O23011740012024009406044  Mejoramiento integral de vivienda a fami - Viviend</t>
  </si>
  <si>
    <t>O23011740022024006604019  Mejoramiento Integral de Barrios con Ent - Espacio</t>
  </si>
  <si>
    <t>O230117400120240090  Contribución en la formalización de vivi - Documen</t>
  </si>
  <si>
    <t>O230117400120240094  Mejoramiento integral de vivienda a fami - Viviend</t>
  </si>
  <si>
    <t>O230117400220240066  Mejoramiento Integral de Barrios con Ent - Espacio</t>
  </si>
  <si>
    <t>O230117400220240134  Traslado de hogares localizados en zonas -</t>
  </si>
  <si>
    <t xml:space="preserve">O230117459920240191  Fortalecimiento </t>
  </si>
  <si>
    <t>CONTRATO DE PRESTACIÓN DE SEERVICIOS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</si>
</sst>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0_-;\-&quot;$&quot;* #,##0_-;_-&quot;$&quot;* &quot;-&quot;??_-;_-@_-"/>
    <numFmt numFmtId="166" formatCode="_-&quot;$&quot;* #,##0.000_-;\-&quot;$&quot;* #,##0.000_-;_-&quot;$&quot;* &quot;-&quot;??_-;_-@_-"/>
    <numFmt numFmtId="167" formatCode="[$$-340A]#,##0.00"/>
    <numFmt numFmtId="168" formatCode="_-* #,##0_-;\-* #,##0_-;_-* &quot;-&quot;??_-;_-@_-"/>
    <numFmt numFmtId="169" formatCode="[$$-240A]\ #,##0"/>
    <numFmt numFmtId="170" formatCode="[$$-240A]\ #,##0.00"/>
    <numFmt numFmtId="171" formatCode="###,000"/>
    <numFmt numFmtId="172" formatCode="#,##0_ ;[Red]\-#,##0\ "/>
    <numFmt numFmtId="173" formatCode="[$$-340A]#,##0"/>
  </numFmts>
  <fonts count="43">
    <font>
      <sz val="11"/>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Arial"/>
      <family val="2"/>
    </font>
    <font>
      <sz val="14"/>
      <color theme="1"/>
      <name val="Arial"/>
      <family val="2"/>
    </font>
    <font>
      <b/>
      <sz val="14"/>
      <name val="Arial"/>
      <family val="2"/>
    </font>
    <font>
      <sz val="14"/>
      <name val="Arial"/>
      <family val="2"/>
    </font>
    <font>
      <b/>
      <sz val="14"/>
      <color theme="0"/>
      <name val="Arial"/>
      <family val="2"/>
    </font>
    <font>
      <b/>
      <sz val="12"/>
      <name val="Aptos Narrow"/>
      <family val="2"/>
    </font>
    <font>
      <b/>
      <sz val="12"/>
      <color theme="1"/>
      <name val="Aptos Narrow"/>
      <family val="2"/>
    </font>
    <font>
      <sz val="12"/>
      <name val="Aptos Narrow"/>
      <family val="2"/>
    </font>
    <font>
      <sz val="12"/>
      <color theme="1"/>
      <name val="Aptos Narrow"/>
      <family val="2"/>
    </font>
    <font>
      <sz val="8"/>
      <color rgb="FF666666"/>
      <name val="Verdana"/>
      <family val="2"/>
    </font>
    <font>
      <b/>
      <sz val="10"/>
      <color theme="1"/>
      <name val="Verdana"/>
      <family val="2"/>
    </font>
    <font>
      <sz val="10"/>
      <color theme="1"/>
      <name val="Verdana"/>
      <family val="2"/>
    </font>
    <font>
      <sz val="11"/>
      <name val="Arial"/>
      <family val="2"/>
    </font>
    <font>
      <b/>
      <sz val="11"/>
      <color theme="0"/>
      <name val="Arial"/>
      <family val="2"/>
    </font>
    <font>
      <sz val="11"/>
      <color theme="2" tint="-0.249977111117893"/>
      <name val="Arial"/>
      <family val="2"/>
    </font>
    <font>
      <sz val="10"/>
      <name val="Arial"/>
      <family val="2"/>
    </font>
    <font>
      <sz val="11"/>
      <color theme="0"/>
      <name val="Arial"/>
      <family val="2"/>
    </font>
    <font>
      <sz val="11"/>
      <color theme="5" tint="-0.249977111117893"/>
      <name val="Arial"/>
      <family val="2"/>
    </font>
    <font>
      <sz val="11"/>
      <color rgb="FF9C6500"/>
      <name val="Aptos Narrow"/>
      <family val="2"/>
      <scheme val="minor"/>
    </font>
    <font>
      <sz val="8"/>
      <name val="Arial"/>
      <family val="2"/>
    </font>
    <font>
      <b/>
      <sz val="11"/>
      <name val="Aptos Narrow"/>
      <family val="2"/>
      <scheme val="minor"/>
    </font>
    <font>
      <b/>
      <sz val="12"/>
      <name val="Arial"/>
      <family val="2"/>
    </font>
    <font>
      <b/>
      <sz val="12"/>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
      <patternFill patternType="solid">
        <fgColor theme="3" tint="0.89999084444715716"/>
        <bgColor indexed="64"/>
      </patternFill>
    </fill>
    <fill>
      <patternFill patternType="solid">
        <fgColor rgb="FF5B9BD5"/>
        <bgColor indexed="64"/>
      </patternFill>
    </fill>
    <fill>
      <patternFill patternType="solid">
        <fgColor rgb="FFA9D08E"/>
        <bgColor indexed="64"/>
      </patternFill>
    </fill>
    <fill>
      <patternFill patternType="solid">
        <fgColor theme="9" tint="0.79998168889431442"/>
        <bgColor indexed="64"/>
      </patternFill>
    </fill>
    <fill>
      <patternFill patternType="solid">
        <fgColor rgb="FFFFFFCC"/>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top style="thin">
        <color theme="8"/>
      </top>
      <bottom/>
      <diagonal/>
    </border>
    <border>
      <left style="thin">
        <color auto="1"/>
      </left>
      <right style="thin">
        <color auto="1"/>
      </right>
      <top/>
      <bottom style="thin">
        <color auto="1"/>
      </bottom>
      <diagonal/>
    </border>
  </borders>
  <cellStyleXfs count="141">
    <xf numFmtId="0" fontId="0" fillId="0" borderId="0"/>
    <xf numFmtId="43" fontId="20" fillId="0" borderId="0" applyFont="0" applyFill="0" applyBorder="0" applyAlignment="0" applyProtection="0"/>
    <xf numFmtId="44" fontId="20"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4" fillId="32" borderId="0" applyNumberFormat="0" applyBorder="0" applyAlignment="0" applyProtection="0"/>
    <xf numFmtId="0" fontId="4" fillId="0" borderId="0"/>
    <xf numFmtId="164" fontId="4" fillId="0" borderId="0" applyFont="0" applyFill="0" applyBorder="0" applyAlignment="0" applyProtection="0"/>
    <xf numFmtId="43" fontId="20" fillId="0" borderId="0" applyFont="0" applyFill="0" applyBorder="0" applyAlignment="0" applyProtection="0"/>
    <xf numFmtId="0" fontId="4" fillId="0" borderId="0"/>
    <xf numFmtId="164" fontId="20"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9" fillId="33" borderId="22" applyNumberFormat="0" applyAlignment="0" applyProtection="0">
      <alignment horizontal="left" vertical="center" indent="1"/>
    </xf>
    <xf numFmtId="0" fontId="30" fillId="34" borderId="0" applyNumberFormat="0" applyBorder="0" applyProtection="0">
      <alignment horizontal="center" vertical="center"/>
    </xf>
    <xf numFmtId="49" fontId="31" fillId="0" borderId="0" applyFill="0" applyBorder="0" applyProtection="0">
      <alignment horizontal="left" vertical="center"/>
    </xf>
    <xf numFmtId="0" fontId="4"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171" fontId="29" fillId="35" borderId="23" applyNumberFormat="0" applyAlignment="0" applyProtection="0">
      <alignment horizontal="left" vertical="center" indent="1"/>
    </xf>
    <xf numFmtId="164"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0" fontId="4" fillId="0" borderId="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0" fontId="35" fillId="0" borderId="0"/>
    <xf numFmtId="9" fontId="35"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0" fontId="4" fillId="0" borderId="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8" borderId="8" applyNumberFormat="0" applyFont="0" applyAlignment="0" applyProtection="0"/>
    <xf numFmtId="43" fontId="20" fillId="0" borderId="0" applyFont="0" applyFill="0" applyBorder="0" applyAlignment="0" applyProtection="0"/>
    <xf numFmtId="0" fontId="4" fillId="31" borderId="0" applyNumberFormat="0" applyBorder="0" applyAlignment="0" applyProtection="0"/>
    <xf numFmtId="43" fontId="20" fillId="0" borderId="0" applyFont="0" applyFill="0" applyBorder="0" applyAlignment="0" applyProtection="0"/>
    <xf numFmtId="0" fontId="4" fillId="23" borderId="0" applyNumberFormat="0" applyBorder="0" applyAlignment="0" applyProtection="0"/>
    <xf numFmtId="0" fontId="4" fillId="14" borderId="0" applyNumberFormat="0" applyBorder="0" applyAlignment="0" applyProtection="0"/>
    <xf numFmtId="0" fontId="19" fillId="28" borderId="0" applyNumberFormat="0" applyBorder="0" applyAlignment="0" applyProtection="0"/>
    <xf numFmtId="0" fontId="4" fillId="19" borderId="0" applyNumberFormat="0" applyBorder="0" applyAlignment="0" applyProtection="0"/>
    <xf numFmtId="0" fontId="19" fillId="12"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38" fillId="4" borderId="0" applyNumberFormat="0" applyBorder="0" applyAlignment="0" applyProtection="0"/>
    <xf numFmtId="0" fontId="4" fillId="26" borderId="0" applyNumberFormat="0" applyBorder="0" applyAlignment="0" applyProtection="0"/>
    <xf numFmtId="0" fontId="19" fillId="16" borderId="0" applyNumberFormat="0" applyBorder="0" applyAlignment="0" applyProtection="0"/>
    <xf numFmtId="0" fontId="19" fillId="32"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43" fontId="20" fillId="0" borderId="0" applyFont="0" applyFill="0" applyBorder="0" applyAlignment="0" applyProtection="0"/>
  </cellStyleXfs>
  <cellXfs count="131">
    <xf numFmtId="0" fontId="0" fillId="0" borderId="0" xfId="0"/>
    <xf numFmtId="168" fontId="21" fillId="0" borderId="0" xfId="1" applyNumberFormat="1" applyFont="1" applyFill="1"/>
    <xf numFmtId="0" fontId="0" fillId="0" borderId="0" xfId="0" applyAlignment="1">
      <alignment horizontal="left"/>
    </xf>
    <xf numFmtId="0" fontId="21" fillId="0" borderId="0" xfId="0" applyFont="1"/>
    <xf numFmtId="0" fontId="22" fillId="0" borderId="21" xfId="0" applyFont="1" applyBorder="1" applyAlignment="1">
      <alignment horizontal="center" vertical="center"/>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center" wrapText="1"/>
    </xf>
    <xf numFmtId="2" fontId="21" fillId="0" borderId="0" xfId="0" applyNumberFormat="1" applyFont="1"/>
    <xf numFmtId="14" fontId="21" fillId="0" borderId="0" xfId="0" applyNumberFormat="1" applyFont="1"/>
    <xf numFmtId="14" fontId="21" fillId="0" borderId="0" xfId="0" applyNumberFormat="1" applyFont="1" applyAlignment="1">
      <alignment horizontal="center" vertical="center"/>
    </xf>
    <xf numFmtId="1" fontId="21" fillId="0" borderId="0" xfId="0" applyNumberFormat="1" applyFont="1"/>
    <xf numFmtId="0" fontId="21" fillId="0" borderId="0" xfId="0" applyFont="1" applyAlignment="1">
      <alignment horizontal="center" vertical="center" wrapText="1"/>
    </xf>
    <xf numFmtId="167" fontId="21" fillId="0" borderId="0" xfId="0" applyNumberFormat="1" applyFont="1" applyAlignment="1">
      <alignment horizontal="center" vertical="center"/>
    </xf>
    <xf numFmtId="170" fontId="21" fillId="0" borderId="0" xfId="0" applyNumberFormat="1" applyFont="1"/>
    <xf numFmtId="165" fontId="21" fillId="0" borderId="0" xfId="2" applyNumberFormat="1" applyFont="1" applyFill="1"/>
    <xf numFmtId="1" fontId="21" fillId="0" borderId="0" xfId="0" applyNumberFormat="1" applyFont="1" applyAlignment="1">
      <alignment horizontal="center" vertical="center"/>
    </xf>
    <xf numFmtId="0" fontId="33" fillId="0" borderId="24" xfId="0"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0" borderId="0" xfId="0" applyFont="1" applyAlignment="1">
      <alignment horizontal="left"/>
    </xf>
    <xf numFmtId="0" fontId="32" fillId="0" borderId="0" xfId="0" applyFont="1" applyAlignment="1">
      <alignment wrapText="1"/>
    </xf>
    <xf numFmtId="0" fontId="25" fillId="32" borderId="21" xfId="24" applyFont="1" applyBorder="1" applyAlignment="1">
      <alignment horizontal="center" vertical="center" wrapText="1"/>
    </xf>
    <xf numFmtId="0" fontId="34" fillId="0" borderId="0" xfId="0" applyFont="1" applyAlignment="1">
      <alignment vertical="center"/>
    </xf>
    <xf numFmtId="0" fontId="34" fillId="0" borderId="0" xfId="0" applyFont="1"/>
    <xf numFmtId="0" fontId="0" fillId="0" borderId="0" xfId="0" applyAlignment="1">
      <alignment vertical="center"/>
    </xf>
    <xf numFmtId="0" fontId="0" fillId="0" borderId="0" xfId="0" applyAlignment="1">
      <alignment vertical="center" wrapText="1"/>
    </xf>
    <xf numFmtId="0" fontId="37" fillId="0" borderId="0" xfId="0" applyFont="1" applyAlignment="1">
      <alignment vertical="center" wrapText="1"/>
    </xf>
    <xf numFmtId="0" fontId="25" fillId="32" borderId="20" xfId="24" applyFont="1" applyBorder="1" applyAlignment="1">
      <alignment horizontal="center" vertical="center" wrapText="1"/>
    </xf>
    <xf numFmtId="0" fontId="36" fillId="0" borderId="0" xfId="0" applyFont="1" applyAlignment="1">
      <alignment vertical="center"/>
    </xf>
    <xf numFmtId="0" fontId="0" fillId="0" borderId="0" xfId="0" applyAlignment="1">
      <alignment horizontal="left" indent="1"/>
    </xf>
    <xf numFmtId="0" fontId="22" fillId="0" borderId="0" xfId="0" applyFont="1" applyAlignment="1">
      <alignment horizontal="center" vertical="center"/>
    </xf>
    <xf numFmtId="0" fontId="21" fillId="0" borderId="0" xfId="0" applyFont="1" applyAlignment="1">
      <alignment horizontal="center"/>
    </xf>
    <xf numFmtId="3" fontId="18" fillId="0" borderId="21" xfId="28" applyNumberFormat="1" applyFont="1" applyBorder="1"/>
    <xf numFmtId="0" fontId="21" fillId="0" borderId="0" xfId="0" applyFont="1" applyAlignment="1">
      <alignment vertical="center"/>
    </xf>
    <xf numFmtId="44" fontId="21" fillId="0" borderId="0" xfId="0" applyNumberFormat="1" applyFont="1" applyAlignment="1">
      <alignment horizontal="center"/>
    </xf>
    <xf numFmtId="0" fontId="3" fillId="0" borderId="0" xfId="0" applyFont="1"/>
    <xf numFmtId="172" fontId="3" fillId="0" borderId="0" xfId="0" applyNumberFormat="1" applyFont="1"/>
    <xf numFmtId="4" fontId="3" fillId="0" borderId="0" xfId="0" applyNumberFormat="1" applyFont="1"/>
    <xf numFmtId="0" fontId="28" fillId="0" borderId="0" xfId="0" applyFont="1" applyAlignment="1">
      <alignment horizontal="left" vertical="center"/>
    </xf>
    <xf numFmtId="0" fontId="42" fillId="0" borderId="0" xfId="0" applyFont="1" applyAlignment="1">
      <alignment horizontal="center" vertical="center"/>
    </xf>
    <xf numFmtId="0" fontId="41" fillId="37" borderId="21" xfId="22" applyFont="1" applyFill="1" applyBorder="1" applyAlignment="1">
      <alignment horizontal="center" vertical="center" wrapText="1"/>
    </xf>
    <xf numFmtId="1" fontId="41" fillId="37" borderId="21" xfId="22" applyNumberFormat="1" applyFont="1" applyFill="1" applyBorder="1" applyAlignment="1">
      <alignment horizontal="center" vertical="center" wrapText="1"/>
    </xf>
    <xf numFmtId="14" fontId="41" fillId="37" borderId="21" xfId="22" applyNumberFormat="1" applyFont="1" applyFill="1" applyBorder="1" applyAlignment="1">
      <alignment horizontal="center" vertical="center" wrapText="1"/>
    </xf>
    <xf numFmtId="167" fontId="41" fillId="37" borderId="21" xfId="22" applyNumberFormat="1" applyFont="1" applyFill="1" applyBorder="1" applyAlignment="1">
      <alignment horizontal="center" vertical="center" wrapText="1"/>
    </xf>
    <xf numFmtId="165" fontId="41" fillId="37" borderId="21" xfId="22" applyNumberFormat="1" applyFont="1" applyFill="1" applyBorder="1" applyAlignment="1">
      <alignment horizontal="center" vertical="center" wrapText="1"/>
    </xf>
    <xf numFmtId="168" fontId="41" fillId="37" borderId="21" xfId="22" applyNumberFormat="1" applyFont="1" applyFill="1" applyBorder="1" applyAlignment="1">
      <alignment horizontal="center" vertical="center" wrapText="1"/>
    </xf>
    <xf numFmtId="0" fontId="41" fillId="38" borderId="21" xfId="24" applyFont="1" applyFill="1" applyBorder="1" applyAlignment="1">
      <alignment horizontal="center" vertical="center" wrapText="1"/>
    </xf>
    <xf numFmtId="1" fontId="41" fillId="38" borderId="21" xfId="24" applyNumberFormat="1" applyFont="1" applyFill="1" applyBorder="1" applyAlignment="1">
      <alignment horizontal="center" vertical="center" wrapText="1"/>
    </xf>
    <xf numFmtId="44" fontId="41" fillId="38" borderId="21" xfId="24" applyNumberFormat="1" applyFont="1" applyFill="1" applyBorder="1" applyAlignment="1">
      <alignment horizontal="center" vertical="center" wrapText="1"/>
    </xf>
    <xf numFmtId="166" fontId="41" fillId="38" borderId="21" xfId="24" applyNumberFormat="1" applyFont="1" applyFill="1" applyBorder="1" applyAlignment="1">
      <alignment horizontal="center" vertical="center" wrapText="1"/>
    </xf>
    <xf numFmtId="0" fontId="24" fillId="38" borderId="0" xfId="23" applyFont="1" applyFill="1" applyBorder="1" applyAlignment="1">
      <alignment horizontal="center" vertical="center" wrapText="1"/>
    </xf>
    <xf numFmtId="4" fontId="2" fillId="0" borderId="0" xfId="0" applyNumberFormat="1" applyFont="1"/>
    <xf numFmtId="4" fontId="40" fillId="36" borderId="0" xfId="0" applyNumberFormat="1" applyFont="1" applyFill="1" applyAlignment="1">
      <alignment horizontal="center" vertical="center" wrapText="1"/>
    </xf>
    <xf numFmtId="172" fontId="40" fillId="36" borderId="0" xfId="0" applyNumberFormat="1" applyFont="1" applyFill="1" applyAlignment="1">
      <alignment horizontal="center" vertical="center" wrapText="1"/>
    </xf>
    <xf numFmtId="4" fontId="2" fillId="0" borderId="0" xfId="0" applyNumberFormat="1" applyFont="1" applyAlignment="1">
      <alignment horizontal="center" vertical="center" wrapText="1"/>
    </xf>
    <xf numFmtId="0" fontId="3" fillId="0" borderId="0" xfId="0" applyFont="1" applyAlignment="1">
      <alignment horizontal="center" vertical="center" wrapText="1"/>
    </xf>
    <xf numFmtId="165" fontId="27" fillId="0" borderId="21" xfId="2" applyNumberFormat="1" applyFont="1" applyFill="1" applyBorder="1" applyAlignment="1">
      <alignment horizontal="left" vertical="center" wrapText="1"/>
    </xf>
    <xf numFmtId="168" fontId="18" fillId="0" borderId="13" xfId="28" applyNumberFormat="1" applyFont="1" applyBorder="1"/>
    <xf numFmtId="0" fontId="28" fillId="0" borderId="0" xfId="0" applyFont="1" applyAlignment="1">
      <alignment horizontal="center" vertical="center" wrapText="1"/>
    </xf>
    <xf numFmtId="3" fontId="28" fillId="0" borderId="0" xfId="0" applyNumberFormat="1" applyFont="1"/>
    <xf numFmtId="0" fontId="28" fillId="0" borderId="0" xfId="0" applyFont="1"/>
    <xf numFmtId="165" fontId="21" fillId="0" borderId="0" xfId="2" applyNumberFormat="1" applyFont="1" applyFill="1" applyAlignment="1">
      <alignment horizontal="center"/>
    </xf>
    <xf numFmtId="4" fontId="40" fillId="39" borderId="0" xfId="0" applyNumberFormat="1" applyFont="1" applyFill="1" applyAlignment="1">
      <alignment horizontal="center" vertical="center" wrapText="1"/>
    </xf>
    <xf numFmtId="14" fontId="27" fillId="0" borderId="21" xfId="1" applyNumberFormat="1" applyFont="1" applyFill="1" applyBorder="1" applyAlignment="1">
      <alignment horizontal="center" vertical="center" wrapText="1"/>
    </xf>
    <xf numFmtId="169" fontId="25" fillId="0" borderId="21" xfId="2" applyNumberFormat="1" applyFont="1" applyFill="1" applyBorder="1" applyAlignment="1">
      <alignment horizontal="center" vertical="center"/>
    </xf>
    <xf numFmtId="165" fontId="27" fillId="0" borderId="21" xfId="2" applyNumberFormat="1" applyFont="1" applyFill="1" applyBorder="1" applyAlignment="1">
      <alignment horizontal="left" vertical="center"/>
    </xf>
    <xf numFmtId="0" fontId="27" fillId="0" borderId="0" xfId="0" applyFont="1" applyAlignment="1">
      <alignment horizontal="left" vertical="center"/>
    </xf>
    <xf numFmtId="0" fontId="27" fillId="0" borderId="21" xfId="2" applyNumberFormat="1" applyFont="1" applyFill="1" applyBorder="1" applyAlignment="1">
      <alignment horizontal="center" vertical="center" wrapText="1"/>
    </xf>
    <xf numFmtId="43" fontId="27" fillId="0" borderId="21" xfId="1" applyFont="1" applyFill="1" applyBorder="1" applyAlignment="1">
      <alignment horizontal="center" vertical="center" wrapText="1"/>
    </xf>
    <xf numFmtId="3" fontId="0" fillId="0" borderId="0" xfId="0" applyNumberFormat="1"/>
    <xf numFmtId="0" fontId="27"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7" fillId="0" borderId="21" xfId="0" applyFont="1" applyBorder="1" applyAlignment="1">
      <alignment horizontal="left" vertical="center" wrapText="1"/>
    </xf>
    <xf numFmtId="1" fontId="27" fillId="0" borderId="21" xfId="0" applyNumberFormat="1" applyFont="1" applyBorder="1" applyAlignment="1">
      <alignment horizontal="center" vertical="center" wrapText="1"/>
    </xf>
    <xf numFmtId="2" fontId="27" fillId="0" borderId="21" xfId="0" applyNumberFormat="1" applyFont="1" applyBorder="1" applyAlignment="1">
      <alignment horizontal="center" vertical="center" wrapText="1"/>
    </xf>
    <xf numFmtId="1" fontId="32" fillId="0" borderId="21" xfId="0" applyNumberFormat="1" applyFont="1" applyBorder="1" applyAlignment="1">
      <alignment horizontal="center" vertical="center"/>
    </xf>
    <xf numFmtId="14" fontId="27" fillId="0" borderId="21" xfId="0" applyNumberFormat="1" applyFont="1" applyBorder="1" applyAlignment="1">
      <alignment horizontal="left" vertical="center"/>
    </xf>
    <xf numFmtId="1" fontId="27" fillId="0" borderId="21" xfId="0" applyNumberFormat="1" applyFont="1" applyBorder="1" applyAlignment="1">
      <alignment horizontal="center" vertical="center"/>
    </xf>
    <xf numFmtId="0" fontId="25" fillId="0" borderId="21" xfId="0" applyFont="1" applyBorder="1" applyAlignment="1">
      <alignment horizontal="center" vertical="center"/>
    </xf>
    <xf numFmtId="173" fontId="27" fillId="0" borderId="21" xfId="0" applyNumberFormat="1" applyFont="1" applyBorder="1" applyAlignment="1">
      <alignment horizontal="center" vertical="center"/>
    </xf>
    <xf numFmtId="169" fontId="25" fillId="0" borderId="21" xfId="0" applyNumberFormat="1" applyFont="1" applyBorder="1" applyAlignment="1">
      <alignment horizontal="center" vertical="center"/>
    </xf>
    <xf numFmtId="0" fontId="27" fillId="0" borderId="21" xfId="0" applyFont="1" applyBorder="1" applyAlignment="1">
      <alignment horizontal="center" vertical="center"/>
    </xf>
    <xf numFmtId="169" fontId="25" fillId="0" borderId="21" xfId="0" applyNumberFormat="1" applyFont="1" applyBorder="1" applyAlignment="1">
      <alignment vertical="center"/>
    </xf>
    <xf numFmtId="0" fontId="27" fillId="0" borderId="21" xfId="0" applyFont="1" applyBorder="1" applyAlignment="1">
      <alignment horizontal="left" vertical="center"/>
    </xf>
    <xf numFmtId="14" fontId="27" fillId="0" borderId="21" xfId="0" applyNumberFormat="1" applyFont="1" applyBorder="1" applyAlignment="1">
      <alignment horizontal="center" vertical="center" wrapText="1"/>
    </xf>
    <xf numFmtId="14" fontId="27" fillId="0" borderId="21" xfId="0" applyNumberFormat="1" applyFont="1" applyBorder="1" applyAlignment="1">
      <alignment horizontal="center" vertical="center"/>
    </xf>
    <xf numFmtId="1" fontId="32" fillId="0" borderId="0" xfId="0" applyNumberFormat="1" applyFont="1" applyAlignment="1">
      <alignment horizontal="center" vertical="center"/>
    </xf>
    <xf numFmtId="1" fontId="27" fillId="0" borderId="21" xfId="0" applyNumberFormat="1" applyFont="1" applyBorder="1" applyAlignment="1">
      <alignment vertical="center"/>
    </xf>
    <xf numFmtId="1" fontId="27" fillId="0" borderId="21" xfId="0" applyNumberFormat="1" applyFont="1" applyBorder="1" applyAlignment="1">
      <alignment horizontal="left" vertical="center"/>
    </xf>
    <xf numFmtId="1" fontId="32" fillId="0" borderId="25" xfId="0" applyNumberFormat="1" applyFont="1" applyBorder="1" applyAlignment="1">
      <alignment horizontal="center" vertical="center"/>
    </xf>
    <xf numFmtId="1" fontId="32" fillId="0" borderId="21" xfId="0" applyNumberFormat="1" applyFont="1" applyBorder="1" applyAlignment="1">
      <alignment horizontal="center" vertical="center" wrapText="1"/>
    </xf>
    <xf numFmtId="170" fontId="27" fillId="0" borderId="21" xfId="0" applyNumberFormat="1" applyFont="1" applyBorder="1" applyAlignment="1">
      <alignment vertical="center"/>
    </xf>
    <xf numFmtId="169" fontId="27" fillId="0" borderId="21" xfId="0" applyNumberFormat="1" applyFont="1" applyBorder="1" applyAlignment="1">
      <alignment horizontal="center" vertical="center"/>
    </xf>
    <xf numFmtId="1" fontId="27" fillId="0" borderId="21" xfId="0" applyNumberFormat="1" applyFont="1" applyBorder="1" applyAlignment="1">
      <alignment horizontal="left" vertical="center" wrapText="1"/>
    </xf>
    <xf numFmtId="0" fontId="0" fillId="0" borderId="0" xfId="0" applyAlignment="1">
      <alignment horizontal="left" indent="2"/>
    </xf>
    <xf numFmtId="0" fontId="0" fillId="0" borderId="0" xfId="0" pivotButton="1" applyAlignment="1">
      <alignment horizontal="center" vertical="center" wrapText="1"/>
    </xf>
    <xf numFmtId="0" fontId="0" fillId="0" borderId="0" xfId="0" applyAlignment="1">
      <alignment horizontal="center" vertical="center" wrapText="1"/>
    </xf>
    <xf numFmtId="43" fontId="3" fillId="0" borderId="0" xfId="1" applyFont="1"/>
    <xf numFmtId="0" fontId="18" fillId="0" borderId="0" xfId="0" applyFont="1"/>
    <xf numFmtId="43" fontId="18" fillId="0" borderId="0" xfId="1" applyFont="1"/>
    <xf numFmtId="43" fontId="26" fillId="0" borderId="0" xfId="1" applyFont="1"/>
    <xf numFmtId="168" fontId="28" fillId="0" borderId="0" xfId="1" applyNumberFormat="1" applyFont="1"/>
    <xf numFmtId="0" fontId="26" fillId="0" borderId="0" xfId="0" applyFont="1"/>
    <xf numFmtId="168" fontId="26" fillId="0" borderId="0" xfId="1" applyNumberFormat="1" applyFont="1"/>
    <xf numFmtId="3" fontId="26" fillId="0" borderId="0" xfId="0" applyNumberFormat="1" applyFont="1"/>
    <xf numFmtId="173" fontId="27" fillId="40" borderId="21" xfId="0" applyNumberFormat="1" applyFont="1" applyFill="1" applyBorder="1" applyAlignment="1">
      <alignment horizontal="center" vertical="center"/>
    </xf>
    <xf numFmtId="0" fontId="1" fillId="0" borderId="0" xfId="0" applyFont="1" applyAlignment="1">
      <alignment horizontal="left"/>
    </xf>
    <xf numFmtId="0" fontId="1" fillId="0" borderId="0" xfId="0" applyFont="1" applyAlignment="1">
      <alignment horizontal="left" indent="1"/>
    </xf>
    <xf numFmtId="0" fontId="1" fillId="0" borderId="0" xfId="0" applyFont="1" applyAlignment="1">
      <alignment horizontal="left" indent="2"/>
    </xf>
    <xf numFmtId="3" fontId="1" fillId="0" borderId="0" xfId="0" applyNumberFormat="1" applyFont="1"/>
    <xf numFmtId="0" fontId="1" fillId="0" borderId="0" xfId="0" pivotButton="1" applyFont="1" applyAlignment="1">
      <alignment horizontal="center" vertical="center" wrapText="1"/>
    </xf>
    <xf numFmtId="0" fontId="1" fillId="0" borderId="0" xfId="0" applyFont="1" applyAlignment="1">
      <alignment horizontal="center" vertical="center" wrapText="1"/>
    </xf>
    <xf numFmtId="0" fontId="22" fillId="0" borderId="21" xfId="0" applyFont="1" applyBorder="1" applyAlignment="1">
      <alignment horizontal="center" vertical="center" wrapText="1"/>
    </xf>
    <xf numFmtId="0" fontId="27" fillId="0" borderId="21" xfId="0" applyFont="1" applyBorder="1" applyAlignment="1">
      <alignment horizontal="left" vertical="top" wrapText="1"/>
    </xf>
    <xf numFmtId="0" fontId="24" fillId="38" borderId="18" xfId="23" applyFont="1" applyFill="1" applyBorder="1" applyAlignment="1">
      <alignment horizontal="center" vertical="center" wrapText="1"/>
    </xf>
    <xf numFmtId="0" fontId="24" fillId="38" borderId="19" xfId="23" applyFont="1" applyFill="1" applyBorder="1" applyAlignment="1">
      <alignment horizontal="center" vertical="center" wrapText="1"/>
    </xf>
    <xf numFmtId="0" fontId="24" fillId="37" borderId="20" xfId="22" applyFont="1" applyFill="1" applyBorder="1" applyAlignment="1">
      <alignment horizontal="center" vertical="center"/>
    </xf>
    <xf numFmtId="0" fontId="21" fillId="0" borderId="0" xfId="0" applyFont="1" applyAlignment="1">
      <alignment horizontal="center"/>
    </xf>
    <xf numFmtId="0" fontId="21" fillId="0" borderId="0" xfId="0" applyFont="1"/>
    <xf numFmtId="0" fontId="23" fillId="0" borderId="15" xfId="0" applyFont="1" applyBorder="1"/>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65" fontId="21" fillId="0" borderId="12" xfId="2" applyNumberFormat="1" applyFont="1" applyFill="1" applyBorder="1" applyAlignment="1">
      <alignment horizontal="left" vertical="center"/>
    </xf>
    <xf numFmtId="165" fontId="21" fillId="0" borderId="13" xfId="2" applyNumberFormat="1" applyFont="1" applyFill="1" applyBorder="1" applyAlignment="1">
      <alignment horizontal="left" vertical="center"/>
    </xf>
    <xf numFmtId="0" fontId="23" fillId="0" borderId="15" xfId="0" applyFont="1" applyBorder="1" applyAlignment="1">
      <alignment horizontal="center"/>
    </xf>
    <xf numFmtId="0" fontId="23" fillId="0" borderId="0" xfId="0" applyFont="1" applyAlignment="1">
      <alignment horizontal="center"/>
    </xf>
  </cellXfs>
  <cellStyles count="141">
    <cellStyle name="20% - Énfasis1 2" xfId="133"/>
    <cellStyle name="20% - Énfasis2 2" xfId="123"/>
    <cellStyle name="20% - Énfasis3 2" xfId="138"/>
    <cellStyle name="20% - Énfasis4 2" xfId="127"/>
    <cellStyle name="20% - Énfasis5 2" xfId="135"/>
    <cellStyle name="20% - Énfasis6 2" xfId="128"/>
    <cellStyle name="40% - Énfasis1 2" xfId="132"/>
    <cellStyle name="40% - Énfasis2 2" xfId="139"/>
    <cellStyle name="40% - Énfasis3 2" xfId="125"/>
    <cellStyle name="40% - Énfasis4 2" xfId="122"/>
    <cellStyle name="40% - Énfasis5 2" xfId="129"/>
    <cellStyle name="40% - Énfasis6 2" xfId="120"/>
    <cellStyle name="60% - Énfasis1 2" xfId="126"/>
    <cellStyle name="60% - Énfasis2 2" xfId="136"/>
    <cellStyle name="60% - Énfasis3 2" xfId="130"/>
    <cellStyle name="60% - Énfasis4 2" xfId="131"/>
    <cellStyle name="60% - Énfasis5 2" xfId="124"/>
    <cellStyle name="60% - Énfasis6" xfId="24" builtinId="52"/>
    <cellStyle name="60% - Énfasis6 2" xfId="70"/>
    <cellStyle name="60% - Énfasis6 2 2" xfId="115"/>
    <cellStyle name="60% - Énfasis6 3" xfId="93"/>
    <cellStyle name="60% - Énfasis6 4" xfId="137"/>
    <cellStyle name="BodyStyle" xfId="34"/>
    <cellStyle name="Bueno" xfId="8" builtinId="26" customBuiltin="1"/>
    <cellStyle name="Cálculo" xfId="12" builtinId="22" customBuiltin="1"/>
    <cellStyle name="Celda de comprobación" xfId="14" builtinId="23" customBuiltin="1"/>
    <cellStyle name="Celda vinculada" xfId="13" builtinId="24" customBuiltin="1"/>
    <cellStyle name="Encabezado 1" xfId="4" builtinId="16" customBuiltin="1"/>
    <cellStyle name="Encabezado 4" xfId="7" builtinId="19" customBuiltin="1"/>
    <cellStyle name="Énfasis1" xfId="18" builtinId="29" customBuiltin="1"/>
    <cellStyle name="Énfasis2" xfId="19" builtinId="33" customBuiltin="1"/>
    <cellStyle name="Énfasis3" xfId="20" builtinId="37" customBuiltin="1"/>
    <cellStyle name="Énfasis4" xfId="21" builtinId="41" customBuiltin="1"/>
    <cellStyle name="Énfasis5" xfId="22" builtinId="45" customBuiltin="1"/>
    <cellStyle name="Énfasis6" xfId="23" builtinId="49" customBuiltin="1"/>
    <cellStyle name="Entrada" xfId="10" builtinId="20" customBuiltin="1"/>
    <cellStyle name="HeaderStyle" xfId="33"/>
    <cellStyle name="Incorrecto" xfId="9" builtinId="27" customBuiltin="1"/>
    <cellStyle name="Millares" xfId="1" builtinId="3"/>
    <cellStyle name="Millares [0] 20" xfId="31"/>
    <cellStyle name="Millares [0] 20 2" xfId="42"/>
    <cellStyle name="Millares [0] 20 2 2" xfId="64"/>
    <cellStyle name="Millares [0] 20 2 2 2" xfId="109"/>
    <cellStyle name="Millares [0] 20 2 3" xfId="87"/>
    <cellStyle name="Millares [0] 20 3" xfId="55"/>
    <cellStyle name="Millares [0] 20 3 2" xfId="100"/>
    <cellStyle name="Millares [0] 20 4" xfId="80"/>
    <cellStyle name="Millares 10" xfId="27"/>
    <cellStyle name="Millares 10 3" xfId="140"/>
    <cellStyle name="Millares 11" xfId="119"/>
    <cellStyle name="Millares 12" xfId="121"/>
    <cellStyle name="Millares 2" xfId="37"/>
    <cellStyle name="Millares 2 2" xfId="59"/>
    <cellStyle name="Millares 2 2 2" xfId="104"/>
    <cellStyle name="Millares 2 3" xfId="82"/>
    <cellStyle name="Millares 3" xfId="43"/>
    <cellStyle name="Millares 3 2" xfId="65"/>
    <cellStyle name="Millares 3 2 2" xfId="110"/>
    <cellStyle name="Millares 3 3" xfId="88"/>
    <cellStyle name="Millares 4" xfId="45"/>
    <cellStyle name="Millares 4 2" xfId="67"/>
    <cellStyle name="Millares 4 2 2" xfId="112"/>
    <cellStyle name="Millares 4 3" xfId="90"/>
    <cellStyle name="Millares 5" xfId="50"/>
    <cellStyle name="Millares 5 2" xfId="95"/>
    <cellStyle name="Millares 6" xfId="56"/>
    <cellStyle name="Millares 6 2" xfId="101"/>
    <cellStyle name="Millares 7" xfId="74"/>
    <cellStyle name="Millares 7 2" xfId="117"/>
    <cellStyle name="Millares 8" xfId="30"/>
    <cellStyle name="Millares 8 2" xfId="41"/>
    <cellStyle name="Millares 8 2 2" xfId="63"/>
    <cellStyle name="Millares 8 2 2 2" xfId="108"/>
    <cellStyle name="Millares 8 2 3" xfId="86"/>
    <cellStyle name="Millares 8 3" xfId="54"/>
    <cellStyle name="Millares 8 3 2" xfId="99"/>
    <cellStyle name="Millares 8 4" xfId="79"/>
    <cellStyle name="Millares 9" xfId="75"/>
    <cellStyle name="Moneda" xfId="2" builtinId="4"/>
    <cellStyle name="Moneda [0] 3" xfId="26"/>
    <cellStyle name="Moneda [0] 3 2" xfId="71"/>
    <cellStyle name="Moneda [0] 3 2 2" xfId="116"/>
    <cellStyle name="Moneda [0] 3 3" xfId="94"/>
    <cellStyle name="Moneda [0] 3 4" xfId="49"/>
    <cellStyle name="Moneda [0] 5" xfId="29"/>
    <cellStyle name="Moneda 2" xfId="38"/>
    <cellStyle name="Moneda 2 2" xfId="60"/>
    <cellStyle name="Moneda 2 2 2" xfId="105"/>
    <cellStyle name="Moneda 2 3" xfId="83"/>
    <cellStyle name="Moneda 3" xfId="44"/>
    <cellStyle name="Moneda 3 2" xfId="66"/>
    <cellStyle name="Moneda 3 2 2" xfId="111"/>
    <cellStyle name="Moneda 3 3" xfId="89"/>
    <cellStyle name="Moneda 4" xfId="46"/>
    <cellStyle name="Moneda 4 2" xfId="68"/>
    <cellStyle name="Moneda 4 2 2" xfId="113"/>
    <cellStyle name="Moneda 4 3" xfId="91"/>
    <cellStyle name="Moneda 5" xfId="51"/>
    <cellStyle name="Moneda 5 2" xfId="96"/>
    <cellStyle name="Moneda 6" xfId="58"/>
    <cellStyle name="Moneda 6 2" xfId="103"/>
    <cellStyle name="Moneda 7" xfId="76"/>
    <cellStyle name="Neutral 2" xfId="134"/>
    <cellStyle name="Normal" xfId="0" builtinId="0"/>
    <cellStyle name="Normal 2" xfId="36"/>
    <cellStyle name="Normal 2 2 3" xfId="28"/>
    <cellStyle name="Normal 2 2 3 2" xfId="40"/>
    <cellStyle name="Normal 2 2 3 2 2" xfId="62"/>
    <cellStyle name="Normal 2 2 3 2 2 2" xfId="107"/>
    <cellStyle name="Normal 2 2 3 2 3" xfId="85"/>
    <cellStyle name="Normal 2 2 3 3" xfId="53"/>
    <cellStyle name="Normal 2 2 3 3 2" xfId="98"/>
    <cellStyle name="Normal 2 2 3 4" xfId="78"/>
    <cellStyle name="Normal 3" xfId="35"/>
    <cellStyle name="Normal 3 2" xfId="57"/>
    <cellStyle name="Normal 3 2 2" xfId="102"/>
    <cellStyle name="Normal 3 3" xfId="81"/>
    <cellStyle name="Normal 4" xfId="47"/>
    <cellStyle name="Normal 4 2" xfId="69"/>
    <cellStyle name="Normal 4 2 2" xfId="114"/>
    <cellStyle name="Normal 4 3" xfId="92"/>
    <cellStyle name="Normal 5" xfId="72"/>
    <cellStyle name="Normal 9" xfId="25"/>
    <cellStyle name="Normal 9 2" xfId="39"/>
    <cellStyle name="Normal 9 2 2" xfId="61"/>
    <cellStyle name="Normal 9 2 2 2" xfId="106"/>
    <cellStyle name="Normal 9 2 3" xfId="84"/>
    <cellStyle name="Normal 9 3" xfId="52"/>
    <cellStyle name="Normal 9 3 2" xfId="97"/>
    <cellStyle name="Normal 9 4" xfId="77"/>
    <cellStyle name="Notas 2" xfId="118"/>
    <cellStyle name="Porcentaje 2" xfId="73"/>
    <cellStyle name="Salida" xfId="11" builtinId="21" customBuiltin="1"/>
    <cellStyle name="SAPHierarchyOddCell" xfId="32"/>
    <cellStyle name="SAPMemberCell" xfId="48"/>
    <cellStyle name="Texto de advertencia" xfId="15" builtinId="11" customBuiltin="1"/>
    <cellStyle name="Texto explicativo" xfId="16" builtinId="53" customBuiltin="1"/>
    <cellStyle name="Título" xfId="3" builtinId="15" customBuiltin="1"/>
    <cellStyle name="Título 2" xfId="5" builtinId="17" customBuiltin="1"/>
    <cellStyle name="Título 3" xfId="6" builtinId="18" customBuiltin="1"/>
    <cellStyle name="Total" xfId="17" builtinId="25" customBuiltin="1"/>
  </cellStyles>
  <dxfs count="62">
    <dxf>
      <alignment vertical="center"/>
    </dxf>
    <dxf>
      <alignment vertical="center"/>
    </dxf>
    <dxf>
      <alignment horizontal="center"/>
    </dxf>
    <dxf>
      <alignment horizontal="center"/>
    </dxf>
    <dxf>
      <alignment wrapText="1"/>
    </dxf>
    <dxf>
      <alignment wrapText="1"/>
    </dxf>
    <dxf>
      <numFmt numFmtId="3" formatCode="#,##0"/>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alignment wrapText="1"/>
    </dxf>
    <dxf>
      <alignment horizontal="center"/>
    </dxf>
    <dxf>
      <numFmt numFmtId="4" formatCode="#,##0.00"/>
    </dxf>
    <dxf>
      <numFmt numFmtId="4" formatCode="#,##0.00"/>
    </dxf>
    <dxf>
      <alignment wrapText="1"/>
    </dxf>
    <dxf>
      <alignment wrapText="1"/>
    </dxf>
    <dxf>
      <alignment vertical="center"/>
    </dxf>
    <dxf>
      <alignment vertical="center"/>
    </dxf>
    <dxf>
      <alignment horizontal="center"/>
    </dxf>
    <dxf>
      <alignment horizontal="cent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CC"/>
      <color rgb="FFA9D08E"/>
      <color rgb="FF5B9BD5"/>
      <color rgb="FF008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714374</xdr:colOff>
      <xdr:row>0</xdr:row>
      <xdr:rowOff>95251</xdr:rowOff>
    </xdr:from>
    <xdr:to>
      <xdr:col>1</xdr:col>
      <xdr:colOff>1056608</xdr:colOff>
      <xdr:row>1</xdr:row>
      <xdr:rowOff>559498</xdr:rowOff>
    </xdr:to>
    <xdr:pic>
      <xdr:nvPicPr>
        <xdr:cNvPr id="2" name="Imagen 1">
          <a:extLst>
            <a:ext uri="{FF2B5EF4-FFF2-40B4-BE49-F238E27FC236}">
              <a16:creationId xmlns:a16="http://schemas.microsoft.com/office/drawing/2014/main" id="{090B38CC-B627-447C-BF8F-277275B979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95251"/>
          <a:ext cx="1064895" cy="86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marinb/Documents/OAP%20-%20YYMB%202024/6.%20Junio/4.%20FORMATO%202%2011-6-24%20para%20SDH/Proyectos%20y%20Conceptos%20de%20Gasto_vf_12-06-24%20C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ymarinb/Desktop/Validaciones%20Eje%20Ppto%202024/VALIDACION%20DE%20EJE%20PPTO%20CDP%20Y%20CRP%2031%20de%20agosto%20d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PROYECTOS DE INVERSION (2)"/>
      <sheetName val=" Homologos FUT y CUIPO"/>
      <sheetName val="MGA"/>
      <sheetName val="TD"/>
      <sheetName val="Homologaciones"/>
    </sheetNames>
    <sheetDataSet>
      <sheetData sheetId="0" refreshError="1"/>
      <sheetData sheetId="1" refreshError="1"/>
      <sheetData sheetId="2" refreshError="1"/>
      <sheetData sheetId="3" refreshError="1"/>
      <sheetData sheetId="4" refreshError="1"/>
      <sheetData sheetId="5">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P"/>
      <sheetName val="TD Totales CDP"/>
      <sheetName val="CDP0094 "/>
      <sheetName val="CDP 0090"/>
      <sheetName val="CDP 0134"/>
      <sheetName val="CDP 0174"/>
      <sheetName val="CDP 0191"/>
      <sheetName val="CDP 0066"/>
      <sheetName val="EJE PPTO"/>
      <sheetName val="EJE PPTO (2)"/>
      <sheetName val="CRP"/>
      <sheetName val="TD Totales CRP"/>
      <sheetName val="CRP 0094"/>
      <sheetName val="CRP 0090"/>
      <sheetName val="CRP 0134"/>
      <sheetName val="CRP 0174"/>
      <sheetName val="CRP 066"/>
      <sheetName val="CRP 01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O8" t="str">
            <v>Número de CDP</v>
          </cell>
          <cell r="P8" t="str">
            <v>Número de CRP</v>
          </cell>
        </row>
        <row r="9">
          <cell r="O9">
            <v>1002</v>
          </cell>
          <cell r="P9">
            <v>3217</v>
          </cell>
        </row>
        <row r="10">
          <cell r="O10">
            <v>0</v>
          </cell>
          <cell r="P10">
            <v>3940</v>
          </cell>
        </row>
        <row r="11">
          <cell r="O11">
            <v>0</v>
          </cell>
          <cell r="P11">
            <v>4022</v>
          </cell>
        </row>
        <row r="12">
          <cell r="O12">
            <v>1009</v>
          </cell>
          <cell r="P12">
            <v>4078</v>
          </cell>
        </row>
        <row r="13">
          <cell r="O13">
            <v>1010</v>
          </cell>
          <cell r="P13">
            <v>3303</v>
          </cell>
        </row>
        <row r="14">
          <cell r="O14">
            <v>1012</v>
          </cell>
          <cell r="P14">
            <v>3306</v>
          </cell>
        </row>
        <row r="15">
          <cell r="O15">
            <v>1013</v>
          </cell>
          <cell r="P15">
            <v>3365</v>
          </cell>
        </row>
        <row r="16">
          <cell r="O16">
            <v>1014</v>
          </cell>
          <cell r="P16">
            <v>3730</v>
          </cell>
        </row>
        <row r="17">
          <cell r="O17">
            <v>1047</v>
          </cell>
          <cell r="P17">
            <v>3344</v>
          </cell>
        </row>
        <row r="18">
          <cell r="O18">
            <v>1048</v>
          </cell>
          <cell r="P18">
            <v>3311</v>
          </cell>
        </row>
        <row r="19">
          <cell r="O19">
            <v>1049</v>
          </cell>
          <cell r="P19">
            <v>3926</v>
          </cell>
        </row>
        <row r="20">
          <cell r="O20">
            <v>1060</v>
          </cell>
          <cell r="P20">
            <v>3289</v>
          </cell>
        </row>
        <row r="21">
          <cell r="O21">
            <v>1069</v>
          </cell>
          <cell r="P21">
            <v>3385</v>
          </cell>
        </row>
        <row r="22">
          <cell r="O22">
            <v>1070</v>
          </cell>
          <cell r="P22">
            <v>3340</v>
          </cell>
        </row>
        <row r="23">
          <cell r="O23">
            <v>1071</v>
          </cell>
          <cell r="P23">
            <v>3339</v>
          </cell>
        </row>
        <row r="24">
          <cell r="O24">
            <v>1072</v>
          </cell>
          <cell r="P24">
            <v>3380</v>
          </cell>
        </row>
        <row r="25">
          <cell r="O25">
            <v>1073</v>
          </cell>
          <cell r="P25">
            <v>3341</v>
          </cell>
        </row>
        <row r="26">
          <cell r="O26">
            <v>1074</v>
          </cell>
          <cell r="P26">
            <v>3349</v>
          </cell>
        </row>
        <row r="27">
          <cell r="O27">
            <v>1075</v>
          </cell>
          <cell r="P27">
            <v>3448</v>
          </cell>
        </row>
        <row r="28">
          <cell r="O28">
            <v>1077</v>
          </cell>
          <cell r="P28">
            <v>3312</v>
          </cell>
        </row>
        <row r="29">
          <cell r="O29">
            <v>1078</v>
          </cell>
          <cell r="P29">
            <v>3336</v>
          </cell>
        </row>
        <row r="30">
          <cell r="O30">
            <v>1079</v>
          </cell>
          <cell r="P30">
            <v>3993</v>
          </cell>
        </row>
        <row r="31">
          <cell r="O31">
            <v>1080</v>
          </cell>
          <cell r="P31">
            <v>3415</v>
          </cell>
        </row>
        <row r="32">
          <cell r="O32">
            <v>1081</v>
          </cell>
          <cell r="P32">
            <v>3441</v>
          </cell>
        </row>
        <row r="33">
          <cell r="O33">
            <v>1082</v>
          </cell>
          <cell r="P33">
            <v>3387</v>
          </cell>
        </row>
        <row r="34">
          <cell r="O34">
            <v>1083</v>
          </cell>
          <cell r="P34">
            <v>3382</v>
          </cell>
        </row>
        <row r="35">
          <cell r="O35">
            <v>1084</v>
          </cell>
          <cell r="P35">
            <v>3335</v>
          </cell>
        </row>
        <row r="36">
          <cell r="O36">
            <v>1201</v>
          </cell>
          <cell r="P36">
            <v>3304</v>
          </cell>
        </row>
        <row r="37">
          <cell r="O37">
            <v>0</v>
          </cell>
          <cell r="P37">
            <v>3939</v>
          </cell>
        </row>
        <row r="38">
          <cell r="O38">
            <v>1203</v>
          </cell>
          <cell r="P38">
            <v>3305</v>
          </cell>
        </row>
        <row r="39">
          <cell r="O39">
            <v>1268</v>
          </cell>
          <cell r="P39">
            <v>3480</v>
          </cell>
        </row>
        <row r="40">
          <cell r="O40">
            <v>1269</v>
          </cell>
          <cell r="P40">
            <v>3426</v>
          </cell>
        </row>
        <row r="41">
          <cell r="O41">
            <v>1322</v>
          </cell>
          <cell r="P41">
            <v>3433</v>
          </cell>
        </row>
        <row r="42">
          <cell r="O42">
            <v>1323</v>
          </cell>
          <cell r="P42">
            <v>3474</v>
          </cell>
        </row>
        <row r="43">
          <cell r="O43">
            <v>1324</v>
          </cell>
          <cell r="P43">
            <v>3473</v>
          </cell>
        </row>
        <row r="44">
          <cell r="O44">
            <v>1329</v>
          </cell>
          <cell r="P44">
            <v>3701</v>
          </cell>
        </row>
        <row r="45">
          <cell r="O45">
            <v>1332</v>
          </cell>
          <cell r="P45">
            <v>3862</v>
          </cell>
        </row>
        <row r="46">
          <cell r="O46">
            <v>1382</v>
          </cell>
          <cell r="P46">
            <v>3434</v>
          </cell>
        </row>
        <row r="47">
          <cell r="O47">
            <v>1407</v>
          </cell>
          <cell r="P47">
            <v>3471</v>
          </cell>
        </row>
        <row r="48">
          <cell r="O48">
            <v>1440</v>
          </cell>
          <cell r="P48">
            <v>4008</v>
          </cell>
        </row>
        <row r="49">
          <cell r="O49">
            <v>1441</v>
          </cell>
          <cell r="P49">
            <v>4021</v>
          </cell>
        </row>
        <row r="50">
          <cell r="O50">
            <v>865</v>
          </cell>
          <cell r="P50">
            <v>3058</v>
          </cell>
        </row>
        <row r="51">
          <cell r="O51">
            <v>866</v>
          </cell>
          <cell r="P51">
            <v>3059</v>
          </cell>
        </row>
        <row r="52">
          <cell r="O52">
            <v>874</v>
          </cell>
          <cell r="P52">
            <v>3064</v>
          </cell>
        </row>
        <row r="53">
          <cell r="O53">
            <v>876</v>
          </cell>
          <cell r="P53">
            <v>3065</v>
          </cell>
        </row>
        <row r="54">
          <cell r="O54">
            <v>977</v>
          </cell>
          <cell r="P54">
            <v>3337</v>
          </cell>
        </row>
        <row r="55">
          <cell r="O55">
            <v>979</v>
          </cell>
          <cell r="P55">
            <v>3282</v>
          </cell>
        </row>
        <row r="56">
          <cell r="O56">
            <v>982</v>
          </cell>
          <cell r="P56">
            <v>3293</v>
          </cell>
        </row>
        <row r="57">
          <cell r="O57">
            <v>984</v>
          </cell>
          <cell r="P57">
            <v>3292</v>
          </cell>
        </row>
        <row r="58">
          <cell r="O58">
            <v>986</v>
          </cell>
          <cell r="P58">
            <v>3447</v>
          </cell>
        </row>
        <row r="59">
          <cell r="O59">
            <v>988</v>
          </cell>
          <cell r="P59">
            <v>3386</v>
          </cell>
        </row>
        <row r="60">
          <cell r="O60">
            <v>990</v>
          </cell>
          <cell r="P60">
            <v>3420</v>
          </cell>
        </row>
        <row r="61">
          <cell r="O61">
            <v>994</v>
          </cell>
          <cell r="P61">
            <v>3748</v>
          </cell>
        </row>
        <row r="62">
          <cell r="O62">
            <v>997</v>
          </cell>
          <cell r="P62">
            <v>3286</v>
          </cell>
        </row>
        <row r="63">
          <cell r="O63">
            <v>999</v>
          </cell>
          <cell r="P63">
            <v>3594</v>
          </cell>
        </row>
      </sheetData>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eimy Yolanda Marin Barrero" refreshedDate="45603.689196874999" createdVersion="8" refreshedVersion="8" minRefreshableVersion="3" recordCount="634">
  <cacheSource type="worksheet">
    <worksheetSource ref="A7:AR641" sheet="POAI CVP OCT 31 2024"/>
  </cacheSource>
  <cacheFields count="44">
    <cacheField name="No. LÍNEA" numFmtId="0">
      <sharedItems containsSemiMixedTypes="0" containsString="0" containsNumber="1" containsInteger="1" minValue="1" maxValue="159"/>
    </cacheField>
    <cacheField name="LÍNEA POAI" numFmtId="0">
      <sharedItems/>
    </cacheField>
    <cacheField name="PROGRAMA FINANCIACIÓN (4 últimos BPIN)" numFmtId="0">
      <sharedItems count="6">
        <s v="O230117400120240174"/>
        <s v="O230117400220240134"/>
        <s v="O230117400220240066"/>
        <s v="O230117400120240094"/>
        <s v="O230117400120240090"/>
        <s v="O230117459920240191"/>
      </sharedItems>
    </cacheField>
    <cacheField name="PROYECTO DE INVERSIÓN" numFmtId="0">
      <sharedItems count="6">
        <s v="Titulación de predios e iniciación de viviendas nuevas Bogotá D.C."/>
        <s v="Traslado de hogares localizados en zonas de alto riesgo no mitigable en Bogotá D.C."/>
        <s v="Mejoramiento Integral de Barrios con Entornos Seguros Bogotá D.C."/>
        <s v="Mejoramiento integral de vivienda a familias en condiciones de vulnerabilidad"/>
        <s v="0090 - Contribución en la formalización de vivienda de barrios legalizados y mejora en la conformación y apropiación del espacio público en Bogotá D.C"/>
        <s v="Fortalecimiento de la capacidad institucional para la modernización de la Caja de la Vivienda Popular de la ciudad de Bogotá D.C."/>
      </sharedItems>
    </cacheField>
    <cacheField name="META PLAN DE DESARROLLO" numFmtId="0">
      <sharedItems/>
    </cacheField>
    <cacheField name="META PROYECTO DE INVERSIÓN" numFmtId="0">
      <sharedItems count="15" longText="1">
        <s v="1. Asistir y acompañar a 3.150 hogares social, jurídica y técnicamente que pertenezcan a los estratos 1 y 2, y que cumplan con los requisitos para sanear y titular."/>
        <s v="2. Realizar gestiones para la entrega de 2 zonas de cesión obligatorias."/>
        <s v="4. Ejecutar el 100% de las actividades del programa de reasentamiento mediante las acciones establecidas en el Decreto 330 de 2020 y en la Resolución 2073 del 26 de mayo de 2021."/>
        <s v="1. Reasentar de manera definitiva 1,450.00 hogares localizados en zonas de alto riesgo no mitigable o los ordenados mediante sentencia judicial o acto administrativo."/>
        <s v="2. Asignar el Valor Único Reconocimiento a 784 hogares localizados en zonas de alto riesgo no mitigable o que han sido ordenados mediante sentencia judicial o acto administrativo, para su reubicación definitiva."/>
        <s v="3. Adecuar, demarcar y señalizar 20,000.00 metros cuadrados pertenecientes al área de los predios desocupados en desarrollo del proceso de reasentamientos por alto riesgo no mitigable, acorde a la delegación establecida en el Artículo 387 del Decreto 555 de 2021 del POT."/>
        <s v="6. Atender el 100% de la demanda efectiva de hogares localizados en zonas de alto riesgo no mitigable o los ordenados mediante sentencia judicial o acto administrativo, que cumplan los requisitos para permanecer en la modalidad de Relocalización Transitoria."/>
        <s v="5. Relocalizar de manera transitoria a 550.00 hogares que están ingresando al programa de reasentamiento, por estar localizados en zonas de alto riesgo no mitigable o que han sido ordenados mediante sentencia judicial o acto."/>
        <s v="7. Asignar 60 VUR (Valor Único de Reconocimiento) para la adquisición de predios localizados en zonas de alto riesgo no mitigable o los que han sido ordenados mediante sentencia judicial o acto administrativo."/>
        <s v="1. Construir 30.000 m2 de espacio público en los polígonos priorizados de los barrios legalizados de origen informal, con el fin de promover espacios y entornos seguros."/>
        <s v="1.Contratar mejoramiento y/o reforzamiento 4.000 viviendas de estrato 1 y 2"/>
        <s v="3. Expedir 2.000 actos de reconocimiento en barrios legalizados urbanísticamente, a través de la Curaduría pública social en barrios de estrato 1 y 2 "/>
        <s v="1.  Fortalecer el 100 % del Modelo Integrado de Planeación y Gestión -MIPG- de la CVP, modernizando las políticas de gestión y desempeño que lo componen."/>
        <s v="2. Afianzar el 100 % de la prestación de los servicios administrativos que permitan la operativIdad del funcionamiento en las áreas o dependencias de la entidad."/>
        <s v="3. Implementar el 100.00 % del sistema de información misional de la CVP y garantizar la disponibilidad de la infraestructura tecnológica."/>
      </sharedItems>
    </cacheField>
    <cacheField name="ELEMENTO PEP" numFmtId="0">
      <sharedItems/>
    </cacheField>
    <cacheField name="POSICIÓN PRESUPUESTAL" numFmtId="0">
      <sharedItems count="52">
        <s v="O232020200883421 Servicios de topografía del suelo"/>
        <s v="O232020200771541 Servicios fiduciarios"/>
        <s v="O232020200994239 Servicios generales de recolección de otros desechos"/>
        <s v="O231020200501 Aportes generales al sistema de riesgos laborales públicos"/>
        <s v="O232020200882130 Servicios de documentación y certificación jurídica"/>
        <s v="O23202020088363202 Publicaciones de documentos de carácter oficial"/>
        <s v="O232020200883212 Servicios de arquitectura para proyectos de construcciones residenciales"/>
        <s v="O232020200882199 Otros servicios jurídicos n.c.p."/>
        <s v="O232020200881219 Servicios de investigación básica en otras ciencias sociales y humanidades"/>
        <s v="O232020200884520 Servicios de archivos"/>
        <s v="O232020200883422 Servicios de cartografía"/>
        <s v="O232020200883111 Servicios de consultoría en gestión estratégica"/>
        <s v="O232020200885954 Servicios de preparación de documentos y otros servicios especializados de apoyo a oficina"/>
        <s v="O232020200883329 Otros servicios de ingeniería en proyectos n.c.p."/>
        <s v="O232020200883211 Servicios de asesoría en arquitectura"/>
        <s v="O232020200881211 Servicios de investigación básica en psicología"/>
        <s v="O232020200882120 Servicios de asesoramiento y representación jurídica relativos a otros campos del derecho"/>
        <s v="O232020200886330 Servicios de distribución de agua por tubería (a comisión o por contrato)"/>
        <s v="O232020200886312 Servicios de distribución de electricidad (a comisión o por contrato)"/>
        <s v="O232020200886320 Servicios de distribución de gas por tuberías (a comisión o por contrato)"/>
        <s v="O232020200885250 Servicios de protección (guardas de seguridad)"/>
        <s v="O232020200883121 Servicios de relaciones públicas"/>
        <s v="O232020200991123 Servicios de la administración pública relacionados con la vivienda e infraestructura de servicios públicos"/>
        <s v="O232020200883112 Servicios de consultoría en gestión financiera"/>
        <s v="O232020200664119 Otros servicios de transporte terrestre local de pasajeros n.c.p."/>
        <s v="O232020200883115 Servicios de consultoría en gestión administrativa"/>
        <s v="O232020200884190 Otros servicios de telecomunicaciones"/>
        <s v="O232020200883990 Otros servicios profesionales, técnicos y empresariales n.c.p."/>
        <s v="O2320202005030253290 Otras obras de ingeniería civil"/>
        <s v="O232020200882221 Servicios de contabilidad"/>
        <s v="O232020200668014 Servicios de gestión documental"/>
        <s v="O232020200883213 Servicios de arquitectura para proyectos de construcciones no residenciales"/>
        <s v="O232020200883931 Servicios de consultoría ambiental"/>
        <s v="O232020200664112 Servicios de transporte terrestre local regular de pasajeros"/>
        <s v="O232020200883321 Servicios de ingeniería en proyectos de construcción"/>
        <s v="O232020200885991 Otros servicios de información"/>
        <s v="O232020200991119 Otros servicios de la administración pública n.c.p."/>
        <s v="O231010200501 Aportes generales al sistema de riesgos laborales públicos"/>
        <s v="O232020200883143 Software originales"/>
        <s v="O232020200885970 Servicios de mantenimiento y cuidado del paisaje"/>
        <s v="O232020200883611 Servicios integrales de publicidad"/>
        <s v="O232020200662284 Comercio al por menor de computadores y programas de informática integrados en establecimientos especializados"/>
        <s v="O232020200773311 Derechos de uso de programas informáticos"/>
        <s v="O232020200883159 Otros servicios de alojamiento y suministro de infraestructura en tecnología de la información (TI)"/>
        <s v="O232020200885230 Servicios de sistemas de seguridad"/>
        <s v="O23202020088711001 Servicio de mantenimiento y reparación de productos metálicos estructurales y sus partes"/>
        <s v="O232020200887130 Servicios de mantenimiento y reparación de computadores y equipos periféricos"/>
        <s v="O23202020088715399 Servicios de mantenimiento y reparación de equipos y aparatos de telecomunicaciones n.c.p."/>
        <s v="O23202020088715999 Servicio de mantenimiento y reparación de otros equipos n.c.p."/>
        <s v="O232020200883131 Servicios de consultoría en tecnologías de la información (TI)"/>
        <s v="O232020200771358 Servicios de seguros de vida colectiva"/>
        <s v="O232020200993195  Servicios de laboratorio"/>
      </sharedItems>
    </cacheField>
    <cacheField name="FONDO DE FINANCIACIÓN" numFmtId="0">
      <sharedItems count="7">
        <s v="1-100-F001 VA-Recursos distrito"/>
        <s v="3-400-F002  RF-Administrados de libre destinación"/>
        <s v="3-200-F002  RB-Administrados de libre destinación"/>
        <s v="1-601-F001  PAS-Otros distrito"/>
        <s v="1-601-I037 PAS-Crédito"/>
        <s v="1-100-F001  VA-Recursos distrito"/>
        <s v="1-100-I023  VA-Plusvalía"/>
      </sharedItems>
    </cacheField>
    <cacheField name="DESCRIPCIÓN PROGRAMACIÓN (OBJETO CONTRACTUAL)" numFmtId="0">
      <sharedItems longText="1"/>
    </cacheField>
    <cacheField name="MODALIDAD DE SELECCIÓN" numFmtId="0">
      <sharedItems/>
    </cacheField>
    <cacheField name="CLASIFICADOR DE BIENES Y SERVICIOS ONU" numFmtId="0">
      <sharedItems containsMixedTypes="1" containsNumber="1" containsInteger="1" minValue="43211500" maxValue="93151507"/>
    </cacheField>
    <cacheField name="VALOR MENSUAL $" numFmtId="165">
      <sharedItems containsMixedTypes="1" containsNumber="1" minValue="0" maxValue="5218533547"/>
    </cacheField>
    <cacheField name="PLAZO EJECUCIÓN CONTRATO" numFmtId="0">
      <sharedItems containsMixedTypes="1" containsNumber="1" minValue="0" maxValue="14"/>
    </cacheField>
    <cacheField name="VALOR TOTAL PROGRAMADO $" numFmtId="165">
      <sharedItems containsSemiMixedTypes="0" containsString="0" containsNumber="1" containsInteger="1" minValue="0" maxValue="5188143700"/>
    </cacheField>
    <cacheField name="FECHA ESTIMADA DE INICIO DEL PROCESO DE CONTRATACIÓN" numFmtId="1">
      <sharedItems/>
    </cacheField>
    <cacheField name="FECHA ESTIMADA DE PRESENTACIÓN DE OFERTAS" numFmtId="1">
      <sharedItems/>
    </cacheField>
    <cacheField name="ÁREA RESPONSABLE DEL PROCESO" numFmtId="0">
      <sharedItems containsBlank="1"/>
    </cacheField>
    <cacheField name="NOMBRE DEL RESPONSABLE DEL ÁREA / ORDENADOR DEL GASTO" numFmtId="0">
      <sharedItems containsBlank="1"/>
    </cacheField>
    <cacheField name="DEPENDENCIA" numFmtId="2">
      <sharedItems/>
    </cacheField>
    <cacheField name="FECHA DE RADICADO SOLICITUD EN LA OAP" numFmtId="0">
      <sharedItems containsNonDate="0" containsDate="1" containsBlank="1" containsMixedTypes="1" minDate="2004-07-19T00:00:00" maxDate="2024-10-30T00:00:00"/>
    </cacheField>
    <cacheField name="RADICADO No. " numFmtId="1">
      <sharedItems containsBlank="1" containsMixedTypes="1" containsNumber="1" containsInteger="1" minValue="202411300072723" maxValue="202417000107301"/>
    </cacheField>
    <cacheField name="TIPO DE SOLICITUD" numFmtId="14">
      <sharedItems containsNonDate="0" containsBlank="1"/>
    </cacheField>
    <cacheField name="TRASLADO ENTRE LÍNEAS " numFmtId="1">
      <sharedItems containsBlank="1" containsMixedTypes="1" containsNumber="1" containsInteger="1" minValue="84" maxValue="84"/>
    </cacheField>
    <cacheField name="FECHA DE RESPUESTA DE LA SOLICITUD" numFmtId="0">
      <sharedItems containsNonDate="0" containsDate="1" containsBlank="1" containsMixedTypes="1" minDate="2007-04-23T00:00:00" maxDate="2024-11-01T00:00:00"/>
    </cacheField>
    <cacheField name="No. CONCEPTO DE VIABILIDAD" numFmtId="0">
      <sharedItems containsBlank="1"/>
    </cacheField>
    <cacheField name="FECHA CONCEPTO VIABILIDAD" numFmtId="0">
      <sharedItems containsNonDate="0" containsDate="1" containsBlank="1" containsMixedTypes="1" minDate="2007-04-23T00:00:00" maxDate="2024-11-01T00:00:00"/>
    </cacheField>
    <cacheField name="VALOR CONCEPTO DE VIABILIDAD $" numFmtId="0">
      <sharedItems containsString="0" containsBlank="1" containsNumber="1" containsInteger="1" minValue="0" maxValue="3143101542"/>
    </cacheField>
    <cacheField name="SALDO SIN VIABILIZAR $_x000a_(Valor Programado - Valor de Concepto de Viabilidad)" numFmtId="169">
      <sharedItems containsSemiMixedTypes="0" containsString="0" containsNumber="1" containsInteger="1" minValue="-22015998" maxValue="3561041501"/>
    </cacheField>
    <cacheField name="Nº  CERTIFICADO DE DISPONIBILIDAD PRESUPUESTAL - CDP" numFmtId="0">
      <sharedItems containsBlank="1" containsMixedTypes="1" containsNumber="1" containsInteger="1" minValue="865" maxValue="1602"/>
    </cacheField>
    <cacheField name="FECHA DEL CDP" numFmtId="0">
      <sharedItems containsNonDate="0" containsDate="1" containsBlank="1" containsMixedTypes="1" minDate="2024-07-12T00:00:00" maxDate="2024-11-01T00:00:00"/>
    </cacheField>
    <cacheField name="VALOR CDP $" numFmtId="173">
      <sharedItems containsString="0" containsBlank="1" containsNumber="1" containsInteger="1" minValue="0" maxValue="3143101542"/>
    </cacheField>
    <cacheField name="SALDO SIN DISPONIBILIDAD PRESUPUESTAL $_x000a_(Valor Concepto de Viabilidad - Valor CDP)" numFmtId="169">
      <sharedItems containsSemiMixedTypes="0" containsString="0" containsNumber="1" containsInteger="1" minValue="0" maxValue="45012000"/>
    </cacheField>
    <cacheField name="No. CERTIFICADO REGISTRO PRESUPUESTAL - CRP" numFmtId="0">
      <sharedItems containsBlank="1" containsMixedTypes="1" containsNumber="1" containsInteger="1" minValue="3058" maxValue="4755"/>
    </cacheField>
    <cacheField name="FECHA DEL CRP" numFmtId="0">
      <sharedItems containsDate="1" containsBlank="1" containsMixedTypes="1" minDate="1900-01-09T12:57:04" maxDate="1900-01-02T22:51:04"/>
    </cacheField>
    <cacheField name="VALOR DEL CRP $" numFmtId="173">
      <sharedItems containsString="0" containsBlank="1" containsNumber="1" containsInteger="1" minValue="0" maxValue="2303109433"/>
    </cacheField>
    <cacheField name="LIBERACIÓN DISPONIBILIDAD PRESUPUESTAL $ (Valor del CDP - Valor del RP)" numFmtId="169">
      <sharedItems containsSemiMixedTypes="0" containsString="0" containsNumber="1" containsInteger="1" minValue="0" maxValue="3143101542"/>
    </cacheField>
    <cacheField name="GIROS $" numFmtId="173">
      <sharedItems containsString="0" containsBlank="1" containsNumber="1" containsInteger="1" minValue="0" maxValue="2303109433"/>
    </cacheField>
    <cacheField name="POR GIRAR $ (CRP-GIROS)" numFmtId="169">
      <sharedItems containsSemiMixedTypes="0" containsString="0" containsNumber="1" containsInteger="1" minValue="0" maxValue="818048797"/>
    </cacheField>
    <cacheField name="SALDO SIN COMPROMISO $_x000a_(Valor Programado - Valor del CRP)" numFmtId="169">
      <sharedItems containsSemiMixedTypes="0" containsString="0" containsNumber="1" containsInteger="1" minValue="0" maxValue="3561041501"/>
    </cacheField>
    <cacheField name="TIPO DE GASTO / CONTRATO" numFmtId="0">
      <sharedItems containsBlank="1"/>
    </cacheField>
    <cacheField name="No. DE ACTO ADMINISTRATIVO / FACTURA / CONTRATO" numFmtId="0">
      <sharedItems containsBlank="1" containsMixedTypes="1" containsNumber="1" containsInteger="1" minValue="4" maxValue="40648841712"/>
    </cacheField>
    <cacheField name=" TERCERO / PROVEEDOR / CONTRATISTA" numFmtId="0">
      <sharedItems containsBlank="1"/>
    </cacheField>
    <cacheField name="OBSERVACIONES"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4">
  <r>
    <n v="1"/>
    <s v="0174-1"/>
    <x v="0"/>
    <x v="0"/>
    <s v="Sanear y titular 3.150 predios de estratos 1 y 2 localizados en barrios de origen informal"/>
    <x v="0"/>
    <s v="PM/0208/0103/40010070174"/>
    <x v="0"/>
    <x v="0"/>
    <s v="Ahorro del 10% para la reducción del gasto en contratos de prestación de servicios profesionales y de apoyo a la gestión en cumplimiento del artículo 6 del Decreto 062 de 2024. "/>
    <s v="10. No aplica"/>
    <s v="No aplica"/>
    <n v="0"/>
    <n v="0"/>
    <n v="0"/>
    <s v="NO APLICA"/>
    <s v="NO APLICA"/>
    <s v="DIRECCIÓN DE URBANIZACIONES Y TITULACIÓN"/>
    <s v="EDITH GÓMEZ BAUTISTA ( E )"/>
    <s v="DIRECCIÓN DE URBANIZACIONES Y TITULACIÓN"/>
    <d v="2024-07-18T00:00:00"/>
    <n v="202413000059173"/>
    <s v="01 - Viabilización de Línea"/>
    <s v="N/A"/>
    <d v="2024-07-18T00:00:00"/>
    <s v="TIV-050"/>
    <d v="2024-07-18T00:00:00"/>
    <n v="0"/>
    <n v="0"/>
    <s v="1030 anulado reducción"/>
    <d v="2024-07-19T00:00:00"/>
    <m/>
    <n v="0"/>
    <m/>
    <m/>
    <m/>
    <n v="0"/>
    <m/>
    <n v="0"/>
    <n v="0"/>
    <m/>
    <m/>
    <m/>
    <s v="Reducción pptal 30-9-2024"/>
  </r>
  <r>
    <n v="2"/>
    <s v="0174-2"/>
    <x v="0"/>
    <x v="0"/>
    <s v="Sanear y titular 3.150 predios de estratos 1 y 2 localizados en barrios de origen informal"/>
    <x v="0"/>
    <s v="PM/0208/0103/40010070174"/>
    <x v="1"/>
    <x v="1"/>
    <s v="Apropiación rendimientos financieros Fiducia"/>
    <s v="10. No aplica"/>
    <s v="No aplica"/>
    <n v="2305253090"/>
    <n v="1"/>
    <n v="2305253090"/>
    <s v="NO APLICA"/>
    <s v="NO APLICA"/>
    <s v="DIRECCIÓN DE URBANIZACIONES Y TITULACIÓN"/>
    <s v="JUAN MANUEL BARRERA MONTERROSA"/>
    <s v="DIRECCIÓN DE URBANIZACIONES Y TITULACIÓN"/>
    <d v="2024-09-24T00:00:00"/>
    <n v="202413000076303"/>
    <s v="01 - Viabilización de Línea"/>
    <s v="NO APLICA"/>
    <d v="2024-09-25T00:00:00"/>
    <s v="TIV-094"/>
    <d v="2024-09-25T00:00:00"/>
    <n v="2303109433"/>
    <n v="2143657"/>
    <n v="1532"/>
    <d v="2024-09-26T00:00:00"/>
    <n v="2303109433"/>
    <n v="0"/>
    <n v="4755"/>
    <n v="45596"/>
    <n v="2303109433"/>
    <n v="0"/>
    <n v="2303109433"/>
    <n v="0"/>
    <n v="2143657"/>
    <s v="CONTRATO DE FIDUCIA"/>
    <n v="252"/>
    <s v="FIDUCIARIA BOGOTA S.A."/>
    <m/>
  </r>
  <r>
    <n v="3"/>
    <s v="0174-3"/>
    <x v="0"/>
    <x v="0"/>
    <s v="Sanear y titular 3.150 predios de estratos 1 y 2 localizados en barrios de origen informal"/>
    <x v="0"/>
    <s v="PM/0208/0103/40010070174"/>
    <x v="2"/>
    <x v="0"/>
    <s v="Pago de los servicios públicos relacionados con Servicios de distribución de agua por tubería de bienes inmuebles de la CVP administrados por la Dirección de Urbanizaciones y Titulación."/>
    <s v="10. No aplica"/>
    <s v="No aplica"/>
    <n v="1000000"/>
    <n v="6"/>
    <n v="1000000"/>
    <s v="JULIO"/>
    <s v="JULIO"/>
    <s v="DIRECCIÓN DE URBANIZACIONES Y TITULACIÓN"/>
    <s v="EDITH GÓMEZ BAUTISTA ( E )"/>
    <s v="DIRECCIÓN DE URBANIZACIONES Y TITULACIÓN"/>
    <d v="2024-07-17T00:00:00"/>
    <s v="202413000058833_x000a_"/>
    <s v="01 - Viabilización de Línea"/>
    <s v="N/A"/>
    <d v="2024-07-17T00:00:00"/>
    <s v="TIV-039"/>
    <d v="2024-07-17T00:00:00"/>
    <n v="1000000"/>
    <n v="0"/>
    <n v="1029"/>
    <d v="2024-07-19T00:00:00"/>
    <n v="1000000"/>
    <n v="0"/>
    <m/>
    <m/>
    <m/>
    <n v="1000000"/>
    <m/>
    <n v="0"/>
    <n v="1000000"/>
    <m/>
    <m/>
    <m/>
    <m/>
  </r>
  <r>
    <n v="4"/>
    <s v="0174-4"/>
    <x v="0"/>
    <x v="0"/>
    <s v="Sanear y titular 3.150 predios de estratos 1 y 2 localizados en barrios de origen informal"/>
    <x v="0"/>
    <s v="PM/0208/0103/40010070174"/>
    <x v="2"/>
    <x v="0"/>
    <s v="Pago de los servicios públicos relacionados con Servicios de distribución de agua por tubería del Proyecto de Interés Prioritario Arboleda Santa Teresita - Sector I y II."/>
    <s v="10. No aplica"/>
    <s v="No aplica"/>
    <n v="2500000"/>
    <n v="6"/>
    <n v="2500000"/>
    <s v="JULIO"/>
    <s v="JULIO"/>
    <s v="DIRECCIÓN DE URBANIZACIONES Y TITULACIÓN"/>
    <s v="EDITH GÓMEZ BAUTISTA ( E )"/>
    <s v="DIRECCIÓN DE URBANIZACIONES Y TITULACIÓN"/>
    <d v="2024-07-17T00:00:00"/>
    <s v="202413000058833_x000a_"/>
    <s v="01 - Viabilización de Línea"/>
    <s v="N/A"/>
    <d v="2024-07-17T00:00:00"/>
    <s v="TIV-040"/>
    <d v="2024-07-17T00:00:00"/>
    <n v="2500000"/>
    <n v="0"/>
    <n v="1009"/>
    <d v="2024-07-19T00:00:00"/>
    <n v="2500000"/>
    <n v="0"/>
    <n v="4078"/>
    <d v="2024-08-30T00:00:00"/>
    <n v="520572"/>
    <n v="1979428"/>
    <n v="499631"/>
    <n v="20941"/>
    <n v="1979428"/>
    <s v="FACTURAS"/>
    <n v="40648841712"/>
    <s v="EMPRESA DE ACUEDUCTO Y ALCANTARILLADO DE BOGOTA E.S.P."/>
    <m/>
  </r>
  <r>
    <n v="5"/>
    <s v="0174-5"/>
    <x v="0"/>
    <x v="0"/>
    <s v="Sanear y titular 3.150 predios de estratos 1 y 2 localizados en barrios de origen informal"/>
    <x v="0"/>
    <s v="PM/0208/0103/40010070174"/>
    <x v="2"/>
    <x v="0"/>
    <s v="Pago de los servicios públicos relacionados con Servicios de distribución de electricidad de bienes inmuebles de la CVP administrados por la Dirección de Urbanizaciones y Titulación"/>
    <s v="10. No aplica"/>
    <s v="No aplica"/>
    <n v="250000"/>
    <n v="6"/>
    <n v="250000"/>
    <s v="JULIO"/>
    <s v="JULIO"/>
    <s v="DIRECCIÓN DE URBANIZACIONES Y TITULACIÓN"/>
    <s v="EDITH GÓMEZ BAUTISTA ( E )"/>
    <s v="DIRECCIÓN DE URBANIZACIONES Y TITULACIÓN"/>
    <d v="2024-07-17T00:00:00"/>
    <s v="202413000058833_x000a_"/>
    <s v="01 - Viabilización de Línea"/>
    <s v="N/A"/>
    <d v="2024-07-17T00:00:00"/>
    <s v="TIV-041"/>
    <d v="2024-07-17T00:00:00"/>
    <n v="250000"/>
    <n v="0"/>
    <n v="1005"/>
    <d v="2024-07-19T00:00:00"/>
    <n v="250000"/>
    <n v="0"/>
    <m/>
    <m/>
    <m/>
    <n v="250000"/>
    <m/>
    <n v="0"/>
    <n v="250000"/>
    <m/>
    <m/>
    <m/>
    <m/>
  </r>
  <r>
    <n v="6"/>
    <s v="0174-6"/>
    <x v="0"/>
    <x v="0"/>
    <s v="Sanear y titular 3.150 predios de estratos 1 y 2 localizados en barrios de origen informal"/>
    <x v="0"/>
    <s v="PM/0208/0103/40010070174"/>
    <x v="2"/>
    <x v="0"/>
    <s v="Pago de los servicios públicos relacionados con Servicios de distribución de electricidad del Proyecto de Interés Prioritario Arboleda Santa Teresita - Sector I y II"/>
    <s v="10. No aplica"/>
    <s v="No aplica"/>
    <n v="500000"/>
    <n v="6"/>
    <n v="500000"/>
    <s v="JULIO"/>
    <s v="JULIO"/>
    <s v="DIRECCIÓN DE URBANIZACIONES Y TITULACIÓN"/>
    <s v="EDITH GÓMEZ BAUTISTA ( E )"/>
    <s v="DIRECCIÓN DE URBANIZACIONES Y TITULACIÓN"/>
    <d v="2024-07-17T00:00:00"/>
    <s v="202413000058833_x000a_"/>
    <s v="01 - Viabilización de Línea"/>
    <s v="N/A"/>
    <d v="2024-07-17T00:00:00"/>
    <s v="TIV-042"/>
    <d v="2024-07-17T00:00:00"/>
    <n v="500000"/>
    <n v="0"/>
    <n v="1010"/>
    <d v="2024-07-19T00:00:00"/>
    <n v="500000"/>
    <n v="0"/>
    <n v="3303"/>
    <d v="2024-07-26T00:00:00"/>
    <n v="500000"/>
    <n v="0"/>
    <n v="500000"/>
    <n v="0"/>
    <n v="0"/>
    <s v="FACTURAS"/>
    <n v="76399112"/>
    <s v="ENEL COLOMBIA SA ESP"/>
    <m/>
  </r>
  <r>
    <n v="7"/>
    <s v="0174-7"/>
    <x v="0"/>
    <x v="0"/>
    <s v="Sanear y titular 3.150 predios de estratos 1 y 2 localizados en barrios de origen informal"/>
    <x v="0"/>
    <s v="PM/0208/0103/40010070174"/>
    <x v="2"/>
    <x v="0"/>
    <s v="Pago de los servicios públicos relacionados con Servicios generales de recolección de otros desechos de bienes inmuebles de la CVP administrados por la Dirección de Urbanizaciones y Titulaciones."/>
    <s v="10. No aplica"/>
    <s v="No aplica"/>
    <n v="500000"/>
    <n v="6"/>
    <n v="500000"/>
    <s v="JULIO"/>
    <s v="JULIO"/>
    <s v="DIRECCIÓN DE URBANIZACIONES Y TITULACIÓN"/>
    <s v="EDITH GÓMEZ BAUTISTA ( E )"/>
    <s v="DIRECCIÓN DE URBANIZACIONES Y TITULACIÓN"/>
    <d v="2024-07-17T00:00:00"/>
    <s v="202413000058833_x000a_"/>
    <s v="01 - Viabilización de Línea"/>
    <s v="N/A"/>
    <d v="2024-07-17T00:00:00"/>
    <s v="TIV-043"/>
    <d v="2024-07-17T00:00:00"/>
    <n v="500000"/>
    <n v="0"/>
    <n v="1002"/>
    <d v="2024-07-19T00:00:00"/>
    <n v="500000"/>
    <n v="0"/>
    <s v="3217; 3940; 4022; 4266; 4566"/>
    <d v="2024-07-23T00:00:00"/>
    <n v="463660"/>
    <n v="36340"/>
    <n v="383900"/>
    <n v="79760"/>
    <n v="36340"/>
    <s v="FACTURAS"/>
    <n v="11253475"/>
    <s v="PROMOAMBIENTAL DISTRITO S A S ESP"/>
    <m/>
  </r>
  <r>
    <n v="8"/>
    <s v="0174-8"/>
    <x v="0"/>
    <x v="0"/>
    <s v="Sanear y titular 3.150 predios de estratos 1 y 2 localizados en barrios de origen informal"/>
    <x v="0"/>
    <s v="PM/0208/0103/40010070174"/>
    <x v="2"/>
    <x v="0"/>
    <s v="Pago de servicios públicos del Proyecto de Interés Prioritario Arboleda Santa Teresita - Sector I y II - PROMOAMBIENTAL"/>
    <s v="10. No aplica"/>
    <s v="No aplica"/>
    <n v="1000000"/>
    <n v="6"/>
    <n v="1000000"/>
    <s v="JULIO"/>
    <s v="JULIO"/>
    <s v="DIRECCIÓN DE URBANIZACIONES Y TITULACIÓN"/>
    <s v="EDITH GÓMEZ BAUTISTA ( E )"/>
    <s v="DIRECCIÓN DE URBANIZACIONES Y TITULACIÓN"/>
    <d v="2024-07-17T00:00:00"/>
    <s v="202413000058833_x000a_"/>
    <s v="01 - Viabilización de Línea"/>
    <s v="N/A"/>
    <d v="2024-07-17T00:00:00"/>
    <s v="TIV-044"/>
    <d v="2024-07-17T00:00:00"/>
    <n v="1000000"/>
    <n v="0"/>
    <n v="1011"/>
    <d v="2024-07-19T00:00:00"/>
    <n v="1000000"/>
    <n v="0"/>
    <m/>
    <m/>
    <m/>
    <n v="1000000"/>
    <m/>
    <n v="0"/>
    <n v="1000000"/>
    <m/>
    <m/>
    <m/>
    <m/>
  </r>
  <r>
    <n v="9"/>
    <s v="0174-9"/>
    <x v="0"/>
    <x v="0"/>
    <s v="Sanear y titular 3.150 predios de estratos 1 y 2 localizados en barrios de origen informal"/>
    <x v="0"/>
    <s v="PM/0208/0103/40010070174"/>
    <x v="2"/>
    <x v="0"/>
    <s v="Pago de servicios públicos del Proyecto de Interés Prioritario Arboleda Santa Teresita - Sector I y II - VANTI"/>
    <s v="10. No aplica"/>
    <s v="No aplica"/>
    <n v="900000"/>
    <n v="6"/>
    <n v="900000"/>
    <s v="JULIO"/>
    <s v="JULIO"/>
    <s v="DIRECCIÓN DE URBANIZACIONES Y TITULACIÓN"/>
    <s v="EDITH GÓMEZ BAUTISTA ( E )"/>
    <s v="DIRECCIÓN DE URBANIZACIONES Y TITULACIÓN"/>
    <d v="2024-07-17T00:00:00"/>
    <s v="202413000058833_x000a_"/>
    <s v="01 - Viabilización de Línea"/>
    <s v="N/A"/>
    <d v="2024-07-17T00:00:00"/>
    <s v="TIV-045"/>
    <d v="2024-07-17T00:00:00"/>
    <n v="900000"/>
    <n v="0"/>
    <n v="1012"/>
    <d v="2024-07-19T00:00:00"/>
    <n v="900000"/>
    <n v="0"/>
    <n v="3306"/>
    <d v="2024-07-26T00:00:00"/>
    <n v="900000"/>
    <n v="0"/>
    <n v="900000"/>
    <n v="0"/>
    <n v="0"/>
    <s v="FACTURAS"/>
    <n v="63486160"/>
    <s v="VANTI S.A. ESP."/>
    <m/>
  </r>
  <r>
    <n v="10"/>
    <s v="0174-10"/>
    <x v="0"/>
    <x v="0"/>
    <s v="Sanear y titular 3.150 predios de estratos 1 y 2 localizados en barrios de origen informal"/>
    <x v="0"/>
    <s v="PM/0208/0103/40010070174"/>
    <x v="3"/>
    <x v="0"/>
    <s v="Realizar el Pago ARL contratistas nivel V"/>
    <s v="10. No aplica"/>
    <s v="No aplica"/>
    <n v="811000"/>
    <n v="8"/>
    <n v="811000"/>
    <s v="JULIO"/>
    <s v="JULIO"/>
    <s v="DIRECCIÓN DE URBANIZACIONES Y TITULACIÓN"/>
    <s v="EDITH GÓMEZ BAUTISTA ( E )"/>
    <s v="DIRECCIÓN DE URBANIZACIONES Y TITULACIÓN"/>
    <d v="2024-07-17T00:00:00"/>
    <s v="202413000058833_x000a_"/>
    <s v="01 - Viabilización de Línea"/>
    <s v="N/A"/>
    <d v="2024-07-17T00:00:00"/>
    <s v="TIV-046"/>
    <d v="2024-07-17T00:00:00"/>
    <n v="811000"/>
    <n v="0"/>
    <n v="1013"/>
    <d v="2024-07-19T00:00:00"/>
    <n v="811000"/>
    <n v="0"/>
    <n v="3365"/>
    <d v="2024-08-01T00:00:00"/>
    <n v="575900"/>
    <n v="235100"/>
    <n v="575900"/>
    <n v="0"/>
    <n v="235100"/>
    <s v="ORDEN DE PRESTACION DE SERVICIOS"/>
    <n v="4"/>
    <s v="POSITIVA COMPAÑIA DE SEGUROS SA"/>
    <m/>
  </r>
  <r>
    <n v="11"/>
    <s v="0174-11"/>
    <x v="0"/>
    <x v="0"/>
    <s v="Sanear y titular 3.150 predios de estratos 1 y 2 localizados en barrios de origen informal"/>
    <x v="0"/>
    <s v="PM/0208/0103/40010070174"/>
    <x v="4"/>
    <x v="0"/>
    <s v="Realizar el pago de gastos notariales, regitro y de beneficencia que resulten de la suscripción de escrituras públicas y/o resoluciones de los diferentes procesos ejecutados por la Dirección de Urbanizaciones y Titulación predial."/>
    <s v="10. No aplica"/>
    <s v="No aplica"/>
    <n v="750000"/>
    <n v="12"/>
    <n v="750000"/>
    <s v="JULIO"/>
    <s v="JULIO"/>
    <s v="DIRECCIÓN DE URBANIZACIONES Y TITULACIÓN"/>
    <s v="EDITH GÓMEZ BAUTISTA ( E )"/>
    <s v="DIRECCIÓN DE URBANIZACIONES Y TITULACIÓN"/>
    <d v="2024-07-17T00:00:00"/>
    <s v="202413000058833_x000a_"/>
    <s v="01 - Viabilización de Línea"/>
    <s v="N/A"/>
    <d v="2024-07-17T00:00:00"/>
    <s v="TIV-047"/>
    <d v="2024-07-17T00:00:00"/>
    <n v="750000"/>
    <n v="0"/>
    <n v="1014"/>
    <d v="2024-07-19T00:00:00"/>
    <n v="750000"/>
    <n v="0"/>
    <n v="3730"/>
    <d v="2024-08-13T00:00:00"/>
    <n v="724617"/>
    <n v="25383"/>
    <n v="724617"/>
    <n v="0"/>
    <n v="25383"/>
    <s v="RESOLUCION"/>
    <n v="904"/>
    <s v="BELKY JOSEFINA CALDERON OÑATE"/>
    <m/>
  </r>
  <r>
    <n v="12"/>
    <s v="0174-12"/>
    <x v="0"/>
    <x v="0"/>
    <s v="Sanear y titular 3.150 predios de estratos 1 y 2 localizados en barrios de origen informal"/>
    <x v="0"/>
    <s v="PM/0208/0103/40010070174"/>
    <x v="4"/>
    <x v="0"/>
    <s v="Sufragar gastos de beneficencia, registro títulos por mecanismo de transferencias y gastos de resciliación"/>
    <s v="10. No aplica"/>
    <s v="No aplica"/>
    <n v="2000000"/>
    <n v="4"/>
    <n v="2000000"/>
    <s v="JULIO"/>
    <s v="JULIO"/>
    <s v="DIRECCIÓN DE URBANIZACIONES Y TITULACIÓN"/>
    <s v="EDITH GÓMEZ BAUTISTA ( E )"/>
    <s v="DIRECCIÓN DE URBANIZACIONES Y TITULACIÓN"/>
    <d v="2024-07-17T00:00:00"/>
    <s v="202413000058833_x000a_"/>
    <s v="01 - Viabilización de Línea"/>
    <s v="N/A"/>
    <d v="2024-07-17T00:00:00"/>
    <s v="TIV-048"/>
    <d v="2024-07-17T00:00:00"/>
    <n v="2000000"/>
    <n v="0"/>
    <n v="1015"/>
    <d v="2024-07-19T00:00:00"/>
    <n v="2000000"/>
    <n v="0"/>
    <m/>
    <m/>
    <m/>
    <n v="2000000"/>
    <m/>
    <n v="0"/>
    <n v="2000000"/>
    <m/>
    <m/>
    <m/>
    <m/>
  </r>
  <r>
    <n v="13"/>
    <s v="0174-13"/>
    <x v="0"/>
    <x v="0"/>
    <s v="Sanear y titular 3.150 predios de estratos 1 y 2 localizados en barrios de origen informal"/>
    <x v="0"/>
    <s v="PM/0208/0103/40010070174"/>
    <x v="5"/>
    <x v="0"/>
    <s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s v="7. Mínima cuantía"/>
    <n v="82101504"/>
    <n v="21235260.199999999"/>
    <n v="1"/>
    <n v="21235260"/>
    <s v="AGOSTO"/>
    <s v="AGOSTO"/>
    <s v="DIRECCIÓN DE URBANIZACIONES Y TITULACIÓN"/>
    <s v="EDITH GÓMEZ BAUTISTA ( E )"/>
    <s v="DIRECCIÓN DE URBANIZACIONES Y TITULACIÓN"/>
    <d v="2024-07-17T00:00:00"/>
    <s v="202413000058833_x000a_"/>
    <s v="01 - Viabilización de Línea"/>
    <s v="N/A"/>
    <d v="2024-07-17T00:00:00"/>
    <s v="TIV-049"/>
    <d v="2024-07-17T00:00:00"/>
    <n v="21235260"/>
    <n v="0"/>
    <n v="1018"/>
    <d v="2024-07-19T00:00:00"/>
    <n v="21235260"/>
    <n v="0"/>
    <n v="4514"/>
    <n v="45574"/>
    <n v="21235260"/>
    <n v="0"/>
    <n v="0"/>
    <n v="21235260"/>
    <n v="0"/>
    <s v="CONTRATO DE PRESTACION DE SERVICIOS"/>
    <n v="911"/>
    <s v="BIG MEDIA PUBLICIDAD SAS"/>
    <m/>
  </r>
  <r>
    <n v="14"/>
    <s v="0174-14"/>
    <x v="0"/>
    <x v="0"/>
    <s v="Sanear y titular 3.150 predios de estratos 1 y 2 localizados en barrios de origen informal"/>
    <x v="0"/>
    <s v="PM/0208/0103/40010070174"/>
    <x v="6"/>
    <x v="0"/>
    <s v="Prestar servicios profesionales requiridos por la Dirección de Urbanizaciones y Titulación para apoyar en el seguimiento y control de las obras que se ejecuten, así como en el desarrollo de las actividades que se requieran para la estructuración."/>
    <s v="1. Contratación directa"/>
    <n v="81101500"/>
    <n v="5000000"/>
    <n v="5"/>
    <n v="25000000"/>
    <s v="JULIO"/>
    <s v="JULIO"/>
    <s v="DIRECCIÓN DE URBANIZACIONES Y TITULACIÓN"/>
    <s v="EDITH GÓMEZ BAUTISTA ( E )"/>
    <s v="DIRECCIÓN DE URBANIZACIONES Y TITULACIÓN"/>
    <d v="2024-07-25T00:00:00"/>
    <n v="202413000061673"/>
    <s v="01 - Viabilización de Línea"/>
    <s v="NO APLICA"/>
    <d v="2024-07-26T00:00:00"/>
    <s v="TIV-063"/>
    <d v="2024-07-26T00:00:00"/>
    <n v="25000000"/>
    <n v="0"/>
    <n v="1322"/>
    <d v="2024-07-31T00:00:00"/>
    <n v="25000000"/>
    <n v="0"/>
    <n v="3433"/>
    <d v="2024-08-03T00:00:00"/>
    <n v="25000000"/>
    <n v="0"/>
    <n v="8833333"/>
    <n v="16166667"/>
    <n v="0"/>
    <s v="CONTRATO DE PRESTACION DE SERVICIOS PROFESIONALES"/>
    <n v="623"/>
    <s v="KEVIN ARLEY GARCIA PEÑA"/>
    <m/>
  </r>
  <r>
    <n v="15"/>
    <s v="0174-15"/>
    <x v="0"/>
    <x v="0"/>
    <s v="Sanear y titular 3.150 predios de estratos 1 y 2 localizados en barrios de origen informal"/>
    <x v="0"/>
    <s v="PM/0208/0103/40010070174"/>
    <x v="7"/>
    <x v="0"/>
    <s v="Prestar  servicios profesionales desde el ambito jurídicos en las actuaciones y trámites efectuados dentro de los programas y proyectos ejecutados por la Dirección de Urbanizaciones y Titulación."/>
    <s v="1. Contratación directa"/>
    <n v="80111607"/>
    <n v="4600000"/>
    <n v="5"/>
    <n v="23000000"/>
    <s v="JULIO"/>
    <s v="JULIO"/>
    <s v="DIRECCIÓN DE URBANIZACIONES Y TITULACIÓN"/>
    <s v="EDITH GÓMEZ BAUTISTA ( E )"/>
    <s v="DIRECCIÓN DE URBANIZACIONES Y TITULACIÓN"/>
    <d v="2024-07-16T00:00:00"/>
    <n v="202413000058593"/>
    <s v="01 - Viabilización de Línea"/>
    <s v="N/A"/>
    <d v="2024-07-16T00:00:00"/>
    <s v="TIV-006"/>
    <d v="2024-07-16T00:00:00"/>
    <n v="23000000"/>
    <n v="0"/>
    <n v="977"/>
    <d v="2024-07-19T00:00:00"/>
    <n v="23000000"/>
    <n v="0"/>
    <n v="3337"/>
    <d v="2024-07-30T00:00:00"/>
    <n v="23000000"/>
    <n v="0"/>
    <n v="9506667"/>
    <n v="13493333"/>
    <n v="0"/>
    <s v="CONTRATO DE PRESTACION DE SERVICIOS PROFESIONALES"/>
    <n v="540"/>
    <s v="CAMILO ADOLFO PINILLOS BOHORQUEZ"/>
    <m/>
  </r>
  <r>
    <n v="16"/>
    <s v="0174-16"/>
    <x v="0"/>
    <x v="0"/>
    <s v="Sanear y titular 3.150 predios de estratos 1 y 2 localizados en barrios de origen informal"/>
    <x v="0"/>
    <s v="PM/0208/0103/40010070174"/>
    <x v="8"/>
    <x v="0"/>
    <s v="Prestación de servicios profesionales para adelantar las gestiones sociales y levantamiento de información relativas a los usuarios de los proyectos y/o programas de la Dirección de Urbanizaciones y Titulación"/>
    <s v="1. Contratación directa"/>
    <n v="80111621"/>
    <n v="6000000"/>
    <n v="5"/>
    <n v="30000000"/>
    <s v="JULIO"/>
    <s v="JULIO"/>
    <s v="DIRECCIÓN DE URBANIZACIONES Y TITULACIÓN"/>
    <s v="EDITH GÓMEZ BAUTISTA ( E )"/>
    <s v="DIRECCIÓN DE URBANIZACIONES Y TITULACIÓN"/>
    <d v="2024-07-16T00:00:00"/>
    <n v="202413000058593"/>
    <s v="01 - Viabilización de Línea"/>
    <s v="N/A"/>
    <d v="2024-07-16T00:00:00"/>
    <s v="TIV-007"/>
    <d v="2024-07-16T00:00:00"/>
    <n v="30000000"/>
    <n v="0"/>
    <n v="986"/>
    <d v="2024-07-19T00:00:00"/>
    <n v="30000000"/>
    <n v="0"/>
    <n v="3447"/>
    <d v="2024-08-03T00:00:00"/>
    <n v="30000000"/>
    <n v="0"/>
    <n v="10600000"/>
    <n v="19400000"/>
    <n v="0"/>
    <s v="CONTRATO DE PRESTACION DE SERVICIOS PROFESIONALES"/>
    <n v="598"/>
    <s v="ELSA MARIELA MEDINA HIGUERA"/>
    <m/>
  </r>
  <r>
    <n v="17"/>
    <s v="0174-17"/>
    <x v="0"/>
    <x v="0"/>
    <s v="Sanear y titular 3.150 predios de estratos 1 y 2 localizados en barrios de origen informal"/>
    <x v="0"/>
    <s v="PM/0208/0103/40010070174"/>
    <x v="9"/>
    <x v="0"/>
    <s v="Prestar los servicios de apoyo en las actividades y trámites necesarios para el cumplimiento de las funciones de la Dirección de Urbanizaciones y Titulación en el marco de los proyectos y/o programas a su cargo."/>
    <s v="1. Contratación directa"/>
    <n v="80111601"/>
    <n v="3450000"/>
    <n v="5"/>
    <n v="17250000"/>
    <s v="JULIO"/>
    <s v="JULIO"/>
    <s v="DIRECCIÓN DE URBANIZACIONES Y TITULACIÓN"/>
    <s v="EDITH GÓMEZ BAUTISTA ( E )"/>
    <s v="DIRECCIÓN DE URBANIZACIONES Y TITULACIÓN"/>
    <d v="2024-07-16T00:00:00"/>
    <n v="202413000058593"/>
    <s v="01 - Viabilización de Línea"/>
    <s v="N/A"/>
    <d v="2024-07-16T00:00:00"/>
    <s v="TIV-008"/>
    <d v="2024-07-16T00:00:00"/>
    <n v="17250000"/>
    <n v="0"/>
    <n v="979"/>
    <d v="2024-07-19T00:00:00"/>
    <n v="17250000"/>
    <n v="0"/>
    <n v="3282"/>
    <d v="2024-07-24T00:00:00"/>
    <n v="16000000"/>
    <n v="1250000"/>
    <n v="8933333"/>
    <n v="7066667"/>
    <n v="1250000"/>
    <s v="CONTRATO DE PRESTACION DE SERVICIOS PROFESIONALES"/>
    <n v="479"/>
    <s v="NELLY YAMILE GOMEZ REYES"/>
    <m/>
  </r>
  <r>
    <n v="18"/>
    <s v="0174-18"/>
    <x v="0"/>
    <x v="0"/>
    <s v="Sanear y titular 3.150 predios de estratos 1 y 2 localizados en barrios de origen informal"/>
    <x v="0"/>
    <s v="PM/0208/0103/40010070174"/>
    <x v="7"/>
    <x v="0"/>
    <s v="Prestar los servicios profesionales en el ámbito jurídico para adelantar las actividades, trámites y gestiones necesarias tendientes a ejecutar los procesos y proyectos de titulación que se encuentra estructurando y ejecutando la Dirección de Urbanizaciones y Titulación."/>
    <s v="1. Contratación directa"/>
    <n v="80111607"/>
    <n v="4000000"/>
    <n v="5"/>
    <n v="20000000"/>
    <s v="JULIO"/>
    <s v="JULIO"/>
    <s v="DIRECCIÓN DE URBANIZACIONES Y TITULACIÓN"/>
    <s v="EDITH GÓMEZ BAUTISTA ( E )"/>
    <s v="DIRECCIÓN DE URBANIZACIONES Y TITULACIÓN"/>
    <d v="2024-07-16T00:00:00"/>
    <n v="202413000058593"/>
    <s v="01 - Viabilización de Línea"/>
    <s v="N/A"/>
    <d v="2024-07-16T00:00:00"/>
    <s v="TIV-009"/>
    <d v="2024-07-16T00:00:00"/>
    <n v="20000000"/>
    <n v="0"/>
    <n v="984"/>
    <d v="2024-07-19T00:00:00"/>
    <n v="20000000"/>
    <n v="0"/>
    <n v="3292"/>
    <d v="2024-07-25T00:00:00"/>
    <n v="20000000"/>
    <n v="0"/>
    <n v="8800000"/>
    <n v="11200000"/>
    <n v="0"/>
    <s v="CONTRATO DE PRESTACION DE SERVICIOS PROFESIONALES"/>
    <n v="509"/>
    <s v="LAURA ALEJANDRA PARGA HORTA"/>
    <m/>
  </r>
  <r>
    <n v="19"/>
    <s v="0174-19"/>
    <x v="0"/>
    <x v="0"/>
    <s v="Sanear y titular 3.150 predios de estratos 1 y 2 localizados en barrios de origen informal"/>
    <x v="0"/>
    <s v="PM/0208/0103/40010070174"/>
    <x v="10"/>
    <x v="0"/>
    <s v="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
    <s v="1. Contratación directa"/>
    <n v="80111614"/>
    <n v="8300000"/>
    <n v="5"/>
    <n v="41500000"/>
    <s v="JULIO"/>
    <s v="JULIO"/>
    <s v="DIRECCIÓN DE URBANIZACIONES Y TITULACIÓN"/>
    <s v="EDITH GÓMEZ BAUTISTA ( E )"/>
    <s v="DIRECCIÓN DE URBANIZACIONES Y TITULACIÓN"/>
    <d v="2024-07-16T00:00:00"/>
    <n v="202413000058593"/>
    <s v="01 - Viabilización de Línea"/>
    <s v="N/A"/>
    <d v="2024-07-16T00:00:00"/>
    <s v="TIV-010"/>
    <d v="2024-07-16T00:00:00"/>
    <n v="41500000"/>
    <n v="0"/>
    <n v="982"/>
    <d v="2024-07-19T00:00:00"/>
    <n v="41500000"/>
    <n v="0"/>
    <n v="3293"/>
    <d v="2024-07-25T00:00:00"/>
    <n v="41500000"/>
    <n v="0"/>
    <n v="18260000"/>
    <n v="23240000"/>
    <n v="0"/>
    <s v="CONTRATO DE PRESTACION DE SERVICIOS PROFESIONALES"/>
    <n v="491"/>
    <s v="LADY TATIANA PAEZ FONSECA"/>
    <m/>
  </r>
  <r>
    <n v="20"/>
    <s v="0174-20"/>
    <x v="0"/>
    <x v="0"/>
    <s v="Sanear y titular 3.150 predios de estratos 1 y 2 localizados en barrios de origen informal"/>
    <x v="0"/>
    <s v="PM/0208/0103/40010070174"/>
    <x v="11"/>
    <x v="0"/>
    <s v="Prestar los servicios profesionales para acompañar el desarrollo y ejecución de las gestiones administrativas, financieras y contractuales requeridas para el  desarrollo de las funciones de la Dirección de Urbanizaciones y Titulación."/>
    <s v="1. Contratación directa"/>
    <n v="80111605"/>
    <n v="5800000"/>
    <n v="5"/>
    <n v="29000000"/>
    <s v="JULIO"/>
    <s v="JULIO"/>
    <s v="DIRECCIÓN DE URBANIZACIONES Y TITULACIÓN"/>
    <s v="EDITH GÓMEZ BAUTISTA ( E )"/>
    <s v="DIRECCIÓN DE URBANIZACIONES Y TITULACIÓN"/>
    <d v="2024-07-16T00:00:00"/>
    <n v="202413000058593"/>
    <s v="01 - Viabilización de Línea"/>
    <s v="N/A"/>
    <d v="2024-07-16T00:00:00"/>
    <s v="TIV-011"/>
    <d v="2024-07-16T00:00:00"/>
    <n v="29000000"/>
    <n v="0"/>
    <n v="988"/>
    <d v="2024-07-18T00:00:00"/>
    <n v="29000000"/>
    <n v="0"/>
    <n v="3386"/>
    <d v="2024-08-02T00:00:00"/>
    <n v="29000000"/>
    <n v="0"/>
    <n v="10826666"/>
    <n v="18173334"/>
    <n v="0"/>
    <s v="CONTRATO DE PRESTACION DE SERVICIOS PROFESIONALES"/>
    <n v="545"/>
    <s v="WILSON ALBERTO GONZALEZ SALAMANCA"/>
    <m/>
  </r>
  <r>
    <n v="21"/>
    <s v="0174-21"/>
    <x v="0"/>
    <x v="0"/>
    <s v="Sanear y titular 3.150 predios de estratos 1 y 2 localizados en barrios de origen informal"/>
    <x v="0"/>
    <s v="PM/0208/0103/40010070174"/>
    <x v="8"/>
    <x v="0"/>
    <s v="Prestar servicios de apoyo a la gestión a  la Dirección de Urbanizaciones y Titulación en los temas asociados con estudios prediales, catastrales y urbanísticos de los proyectos priorizados por el área."/>
    <s v="1. Contratación directa"/>
    <n v="80111621"/>
    <n v="3520000"/>
    <n v="5"/>
    <n v="4279460"/>
    <s v="JULIO"/>
    <s v="JULIO"/>
    <s v="DIRECCIÓN DE URBANIZACIONES Y TITULACIÓN"/>
    <s v="EDITH GÓMEZ BAUTISTA ( E )"/>
    <s v="DIRECCIÓN DE URBANIZACIONES Y TITULACIÓN"/>
    <d v="2024-07-12T00:00:00"/>
    <n v="202413000058353"/>
    <s v="03 - Modificación de Línea"/>
    <s v="A la línea 70"/>
    <d v="2024-07-16T00:00:00"/>
    <m/>
    <m/>
    <m/>
    <n v="4279460"/>
    <m/>
    <m/>
    <m/>
    <n v="0"/>
    <m/>
    <m/>
    <m/>
    <n v="0"/>
    <m/>
    <n v="0"/>
    <n v="4279460"/>
    <m/>
    <m/>
    <m/>
    <m/>
  </r>
  <r>
    <n v="22"/>
    <s v="0174-22"/>
    <x v="0"/>
    <x v="0"/>
    <s v="Sanear y titular 3.150 predios de estratos 1 y 2 localizados en barrios de origen informal"/>
    <x v="0"/>
    <s v="PM/0208/0103/40010070174"/>
    <x v="9"/>
    <x v="0"/>
    <s v="Prestar servicios de apoyo a la gestión documental, correspondencia y trámites derivados, como resultado de los procesos adelantados por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12"/>
    <d v="2024-07-16T00:00:00"/>
    <n v="17500000"/>
    <n v="0"/>
    <n v="990"/>
    <d v="2024-07-18T00:00:00"/>
    <n v="17500000"/>
    <n v="0"/>
    <n v="3420"/>
    <d v="2024-08-02T00:00:00"/>
    <n v="17500000"/>
    <n v="0"/>
    <n v="6066667"/>
    <n v="11433333"/>
    <n v="0"/>
    <s v="CONTRATO DE PRESTACION DE SERVICIOS DE APOYO A LA GESTION"/>
    <n v="519"/>
    <s v="EDITH  MENDOZA CARDENAS"/>
    <m/>
  </r>
  <r>
    <n v="23"/>
    <s v="0174-23"/>
    <x v="0"/>
    <x v="0"/>
    <s v="Sanear y titular 3.150 predios de estratos 1 y 2 localizados en barrios de origen informal"/>
    <x v="0"/>
    <s v="PM/0208/0103/40010070174"/>
    <x v="9"/>
    <x v="0"/>
    <s v="Prestar servicios de apoyo a la gestión para el manejo, control y distribución de expedientes, correspondencia y archivo, así como apoyar  los demás procesos operativos adelantados por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13"/>
    <d v="2024-07-16T00:00:00"/>
    <n v="17500000"/>
    <n v="0"/>
    <n v="997"/>
    <d v="2024-07-19T00:00:00"/>
    <n v="17500000"/>
    <n v="0"/>
    <n v="3286"/>
    <d v="2024-07-24T00:00:00"/>
    <n v="17500000"/>
    <n v="0"/>
    <n v="7816667"/>
    <n v="9683333"/>
    <n v="0"/>
    <s v="CONTRATO DE PRESTACION DE SERVICIOS DE APOYO A LA GESTION"/>
    <n v="502"/>
    <s v="ERICA PAOLA ACEVEDO MURILLO"/>
    <m/>
  </r>
  <r>
    <n v="24"/>
    <s v="0174-24"/>
    <x v="0"/>
    <x v="0"/>
    <s v="Sanear y titular 3.150 predios de estratos 1 y 2 localizados en barrios de origen informal"/>
    <x v="0"/>
    <s v="PM/0208/0103/40010070174"/>
    <x v="12"/>
    <x v="0"/>
    <s v="Prestar servicios de apoyo a la gestión para realizar las actividades administrativas necesarias para el desarrollo de las funciones de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75"/>
    <d v="2024-07-16T00:00:00"/>
    <n v="17500000"/>
    <n v="0"/>
    <n v="1441"/>
    <d v="2024-08-13T00:00:00"/>
    <n v="17500000"/>
    <n v="0"/>
    <n v="4021"/>
    <d v="2024-08-26T00:00:00"/>
    <n v="17500000"/>
    <n v="0"/>
    <n v="4083333"/>
    <n v="13416667"/>
    <n v="0"/>
    <s v="CONTRATO DE PRESTACION DE SERVICIOS DE APOYO A LA GESTION"/>
    <n v="796"/>
    <s v="CARLOS JULIO GARZON CAÑON"/>
    <s v="TIV-014 anulada"/>
  </r>
  <r>
    <n v="25"/>
    <s v="0174-25"/>
    <x v="0"/>
    <x v="0"/>
    <s v="Sanear y titular 3.150 predios de estratos 1 y 2 localizados en barrios de origen informal"/>
    <x v="0"/>
    <s v="PM/0208/0103/40010070174"/>
    <x v="8"/>
    <x v="0"/>
    <s v="Prestar servicios profesionales a la Dirección de Urbanizaciones y Titulación  en el marco del plan de gestión social, apoyando  con la atención de requerimientos, difusión y   promoción de los programas y/o proyectos que se encuentran en ejecución."/>
    <s v="1. Contratación directa"/>
    <n v="80111621"/>
    <n v="4800000"/>
    <n v="5"/>
    <n v="24000000"/>
    <s v="JULIO"/>
    <s v="JULIO"/>
    <s v="DIRECCIÓN DE URBANIZACIONES Y TITULACIÓN"/>
    <s v="EDITH GÓMEZ BAUTISTA ( E )"/>
    <s v="DIRECCIÓN DE URBANIZACIONES Y TITULACIÓN"/>
    <d v="2024-08-30T00:00:00"/>
    <n v="202413000070553"/>
    <s v="01 - Viabilización de Línea"/>
    <s v="NO APLICA"/>
    <d v="2024-09-02T00:00:00"/>
    <s v="TIV-082"/>
    <d v="2024-09-02T00:00:00"/>
    <n v="24000000"/>
    <n v="0"/>
    <n v="1490"/>
    <d v="2024-09-09T00:00:00"/>
    <n v="24000000"/>
    <n v="0"/>
    <n v="4329"/>
    <d v="2024-09-18T00:00:00"/>
    <n v="24000000"/>
    <n v="0"/>
    <n v="2080000"/>
    <n v="21920000"/>
    <n v="0"/>
    <s v="CONTRATO DE PRESTACION DE SERVICIOS PROFESIONALES"/>
    <n v="880"/>
    <s v="PAULA ANDREA SANCHEZ CARDENAS"/>
    <m/>
  </r>
  <r>
    <n v="26"/>
    <s v="0174-26"/>
    <x v="0"/>
    <x v="0"/>
    <s v="Sanear y titular 3.150 predios de estratos 1 y 2 localizados en barrios de origen informal"/>
    <x v="0"/>
    <s v="PM/0208/0103/40010070174"/>
    <x v="7"/>
    <x v="0"/>
    <s v="Prestar servicios profesionales en el ambito jurídico para garantizar el desarrollo de los trámites requeridos que son adelantados por la Dirección de Urbanizaciones y Titulación"/>
    <s v="1. Contratación directa"/>
    <n v="80111607"/>
    <n v="6200000"/>
    <n v="5"/>
    <n v="31000000"/>
    <s v="JULIO"/>
    <s v="JULIO"/>
    <s v="DIRECCIÓN DE URBANIZACIONES Y TITULACIÓN"/>
    <s v="EDITH GÓMEZ BAUTISTA ( E )"/>
    <s v="DIRECCIÓN DE URBANIZACIONES Y TITULACIÓN"/>
    <d v="2024-07-16T00:00:00"/>
    <n v="202413000058593"/>
    <s v="01 - Viabilización de Línea"/>
    <s v="N/A"/>
    <d v="2024-07-16T00:00:00"/>
    <s v="TIV-015"/>
    <d v="2024-07-16T00:00:00"/>
    <n v="31000000"/>
    <n v="0"/>
    <n v="994"/>
    <d v="2024-07-18T00:00:00"/>
    <n v="31000000"/>
    <n v="0"/>
    <n v="3748"/>
    <d v="2024-08-13T00:00:00"/>
    <n v="31000000"/>
    <n v="0"/>
    <n v="9506667"/>
    <n v="21493333"/>
    <n v="0"/>
    <s v="CONTRATO DE PRESTACION DE SERVICIOS PROFESIONALES"/>
    <n v="711"/>
    <s v="JOSE OSCAR SOCHA PINTO"/>
    <m/>
  </r>
  <r>
    <n v="27"/>
    <s v="0174-27"/>
    <x v="0"/>
    <x v="0"/>
    <s v="Sanear y titular 3.150 predios de estratos 1 y 2 localizados en barrios de origen informal"/>
    <x v="0"/>
    <s v="PM/0208/0103/40010070174"/>
    <x v="8"/>
    <x v="0"/>
    <s v="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
    <s v="1. Contratación directa"/>
    <n v="80111621"/>
    <n v="4400000"/>
    <n v="5"/>
    <n v="22000000"/>
    <s v="JULIO"/>
    <s v="JULIO"/>
    <s v="DIRECCIÓN DE URBANIZACIONES Y TITULACIÓN"/>
    <s v="EDITH GÓMEZ BAUTISTA ( E )"/>
    <s v="DIRECCIÓN DE URBANIZACIONES Y TITULACIÓN"/>
    <d v="2024-07-16T00:00:00"/>
    <n v="202413000058593"/>
    <s v="01 - Viabilización de Línea"/>
    <s v="N/A"/>
    <d v="2024-07-16T00:00:00"/>
    <s v="TIV-067"/>
    <d v="2024-07-30T00:00:00"/>
    <n v="22000000"/>
    <n v="0"/>
    <n v="1329"/>
    <d v="2024-07-31T00:00:00"/>
    <n v="22000000"/>
    <n v="0"/>
    <n v="3701"/>
    <d v="2024-08-12T00:00:00"/>
    <n v="22000000"/>
    <n v="0"/>
    <n v="8193667"/>
    <n v="13806333"/>
    <n v="0"/>
    <s v="CONTRATO DE PRESTACION DE SERVICIOS PROFESIONALES"/>
    <n v="709"/>
    <s v="DIANA PAOLA CASTIBLANCO VENEGAS"/>
    <m/>
  </r>
  <r>
    <n v="28"/>
    <s v="0174-28"/>
    <x v="0"/>
    <x v="0"/>
    <s v="Sanear y titular 3.150 predios de estratos 1 y 2 localizados en barrios de origen informal"/>
    <x v="0"/>
    <s v="PM/0208/0103/40010070174"/>
    <x v="7"/>
    <x v="0"/>
    <s v="Prestar servicios profesionales en el ambito jurídico a la Dirección de Urbanizaciones y Titulación para el desarrollo,  cumplimiento y gestión de los  procesos relacionados con la legalización, y saneamiento  de los predios priorizados. "/>
    <s v="1. Contratación directa"/>
    <n v="80111607"/>
    <n v="5800000"/>
    <n v="5"/>
    <n v="29000000"/>
    <s v="JULIO"/>
    <s v="JULIO"/>
    <s v="DIRECCIÓN DE URBANIZACIONES Y TITULACIÓN"/>
    <s v="EDITH GÓMEZ BAUTISTA ( E )"/>
    <s v="DIRECCIÓN DE URBANIZACIONES Y TITULACIÓN"/>
    <d v="2024-07-16T00:00:00"/>
    <n v="202413000058593"/>
    <s v="01 - Viabilización de Línea"/>
    <s v="N/A"/>
    <d v="2024-07-16T00:00:00"/>
    <s v="TIV-016"/>
    <d v="2024-07-16T00:00:00"/>
    <n v="29000000"/>
    <n v="0"/>
    <n v="999"/>
    <d v="2024-07-19T00:00:00"/>
    <n v="29000000"/>
    <n v="0"/>
    <n v="3594"/>
    <d v="2024-08-09T00:00:00"/>
    <n v="29000000"/>
    <n v="0"/>
    <n v="9086666"/>
    <n v="19913334"/>
    <n v="0"/>
    <s v="CONTRATO DE PRESTACION DE SERVICIOS PROFESIONALES"/>
    <n v="668"/>
    <s v="LUIS HERNANDO NEIRA GUERRERO"/>
    <m/>
  </r>
  <r>
    <n v="29"/>
    <s v="0174-29"/>
    <x v="0"/>
    <x v="0"/>
    <s v="Sanear y titular 3.150 predios de estratos 1 y 2 localizados en barrios de origen informal"/>
    <x v="0"/>
    <s v="PM/0208/0103/40010070174"/>
    <x v="13"/>
    <x v="0"/>
    <s v="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
    <s v="1. Contratación directa"/>
    <n v="81101500"/>
    <n v="5500000"/>
    <n v="5"/>
    <n v="27500000"/>
    <s v="JULIO"/>
    <s v="JULIO"/>
    <s v="DIRECCIÓN DE URBANIZACIONES Y TITULACIÓN"/>
    <s v="EDITH GÓMEZ BAUTISTA ( E )"/>
    <s v="DIRECCIÓN DE URBANIZACIONES Y TITULACIÓN"/>
    <d v="2024-07-16T00:00:00"/>
    <n v="202413000058593"/>
    <s v="01 - Viabilización de Línea"/>
    <s v="N/A"/>
    <d v="2024-07-16T00:00:00"/>
    <s v="TIV-017"/>
    <d v="2024-07-16T00:00:00"/>
    <n v="27500000"/>
    <n v="0"/>
    <n v="1001"/>
    <d v="2024-07-19T00:00:00"/>
    <n v="27500000"/>
    <n v="0"/>
    <n v="4145"/>
    <m/>
    <n v="27500000"/>
    <n v="0"/>
    <n v="0"/>
    <n v="27500000"/>
    <n v="0"/>
    <s v="CONTRATO DE PRESTACION DE SERVICIOS PROFESIONALES"/>
    <n v="860"/>
    <s v="JORGE ALBERTO SANCHEZ"/>
    <m/>
  </r>
  <r>
    <n v="30"/>
    <s v="0174-30"/>
    <x v="0"/>
    <x v="0"/>
    <s v="Sanear y titular 3.150 predios de estratos 1 y 2 localizados en barrios de origen informal"/>
    <x v="0"/>
    <s v="PM/0208/0103/40010070174"/>
    <x v="12"/>
    <x v="0"/>
    <s v="Prestar servicios profesionales desde el ámbito de su experticia, para adelantar las actuaciones contables y financieras que contribuyan al cumplimiento de las funciones a cargo de la Dirección de Urbanizaciones y Titulación."/>
    <s v="1. Contratación directa"/>
    <n v="80111605"/>
    <n v="6400000"/>
    <n v="5"/>
    <n v="32000000"/>
    <s v="JULIO"/>
    <s v="JULIO"/>
    <s v="DIRECCIÓN DE URBANIZACIONES Y TITULACIÓN"/>
    <s v="EDITH GÓMEZ BAUTISTA ( E )"/>
    <s v="DIRECCIÓN DE URBANIZACIONES Y TITULACIÓN"/>
    <d v="2024-07-16T00:00:00"/>
    <n v="202413000058593"/>
    <s v="01 - Viabilización de Línea"/>
    <s v="N/A"/>
    <d v="2024-07-16T00:00:00"/>
    <s v="TIV-018"/>
    <d v="2024-07-16T00:00:00"/>
    <n v="32000000"/>
    <n v="0"/>
    <n v="1047"/>
    <d v="2024-07-22T00:00:00"/>
    <n v="32000000"/>
    <n v="0"/>
    <n v="3344"/>
    <d v="2024-07-30T00:00:00"/>
    <n v="32000000"/>
    <n v="0"/>
    <n v="12800000"/>
    <n v="19200000"/>
    <n v="0"/>
    <s v="CONTRATO DE PRESTACION DE SERVICIOS PROFESIONALES"/>
    <n v="513"/>
    <s v="MARIA NIDIA ELIS SALGADO SUBIETA"/>
    <m/>
  </r>
  <r>
    <n v="31"/>
    <s v="0174-31"/>
    <x v="0"/>
    <x v="0"/>
    <s v="Sanear y titular 3.150 predios de estratos 1 y 2 localizados en barrios de origen informal"/>
    <x v="0"/>
    <s v="PM/0208/0103/40010070174"/>
    <x v="6"/>
    <x v="0"/>
    <s v="Prestar servicios profesionales desde el ámbito técnico para la estructuración, ejecución y seguimiento de los proyectos y predios de la entidad."/>
    <s v="1. Contratación directa"/>
    <n v="80131801"/>
    <n v="6000000"/>
    <n v="5"/>
    <n v="30000000"/>
    <s v="JULIO"/>
    <s v="JULIO"/>
    <s v="DIRECCIÓN DE URBANIZACIONES Y TITULACIÓN"/>
    <s v="EDITH GÓMEZ BAUTISTA ( E )"/>
    <s v="DIRECCIÓN DE URBANIZACIONES Y TITULACIÓN"/>
    <d v="2024-09-16T00:00:00"/>
    <s v="202413000070553 / 202413000073503"/>
    <s v="01 - Viabilización de Línea"/>
    <s v="NO APLICA"/>
    <d v="2024-09-17T00:00:00"/>
    <s v="TIV-088"/>
    <d v="2024-09-17T00:00:00"/>
    <n v="30000000"/>
    <n v="0"/>
    <n v="1511"/>
    <d v="2024-09-17T00:00:00"/>
    <n v="30000000"/>
    <n v="0"/>
    <n v="4353"/>
    <d v="2024-09-24T00:00:00"/>
    <n v="30000000"/>
    <n v="0"/>
    <n v="0"/>
    <n v="30000000"/>
    <n v="0"/>
    <s v="CONTRATO DE PRESTACION DE SERVICIOS PROFESIONALES"/>
    <n v="894"/>
    <s v="JORGE ARMANDO MOJICA RODRIGUEZ"/>
    <s v="TIV-083 ANULADA"/>
  </r>
  <r>
    <n v="32"/>
    <s v="0174-32"/>
    <x v="0"/>
    <x v="0"/>
    <s v="Sanear y titular 3.150 predios de estratos 1 y 2 localizados en barrios de origen informal"/>
    <x v="0"/>
    <s v="PM/0208/0103/40010070174"/>
    <x v="6"/>
    <x v="0"/>
    <s v="Prestar servicios profesionales especializados a la DUT en el seguimiento y apoyo técnico a la estructuración, ejecución, liquidación y entrega de los proyectos de urbanizaciones nuevas realizados por la CVP"/>
    <s v="1. Contratación directa"/>
    <n v="81101500"/>
    <n v="8400000"/>
    <n v="5"/>
    <n v="42000000"/>
    <s v="JULIO"/>
    <s v="JULIO"/>
    <s v="DIRECCIÓN DE URBANIZACIONES Y TITULACIÓN"/>
    <s v="EDITH GÓMEZ BAUTISTA ( E )"/>
    <s v="DIRECCIÓN DE URBANIZACIONES Y TITULACIÓN"/>
    <d v="2024-07-25T00:00:00"/>
    <n v="202413000061673"/>
    <s v="01 - Viabilización de Línea"/>
    <s v="NO APLICA"/>
    <d v="2024-07-26T00:00:00"/>
    <s v="TIV-064"/>
    <d v="2024-07-26T00:00:00"/>
    <n v="42000000"/>
    <n v="0"/>
    <n v="1323"/>
    <d v="2024-07-31T00:00:00"/>
    <n v="42000000"/>
    <n v="0"/>
    <n v="3474"/>
    <d v="2024-08-08T00:00:00"/>
    <n v="42000000"/>
    <n v="0"/>
    <n v="14560000"/>
    <n v="27440000"/>
    <n v="0"/>
    <s v="CONTRATO DE PRESTACION DE SERVICIOS PROFESIONALES"/>
    <n v="645"/>
    <s v="EDGAR ANDRES TOQUICA GIRALDO"/>
    <m/>
  </r>
  <r>
    <n v="33"/>
    <s v="0174-33"/>
    <x v="0"/>
    <x v="0"/>
    <s v="Sanear y titular 3.150 predios de estratos 1 y 2 localizados en barrios de origen informal"/>
    <x v="0"/>
    <s v="PM/0208/0103/40010070174"/>
    <x v="14"/>
    <x v="0"/>
    <s v="Prestar servicios profesionales especializados de carácter técnico para apoyar el proceso de saneamiento de predios que se encuentran reportados en la base de inventarios de los bienes inmuebles de propiedad de la Caja de la Vivienda Popular."/>
    <s v="1. Contratación directa"/>
    <n v="81101500"/>
    <n v="7900000"/>
    <n v="5"/>
    <n v="39500000"/>
    <s v="JULIO"/>
    <s v="JULIO"/>
    <s v="DIRECCIÓN DE URBANIZACIONES Y TITULACIÓN"/>
    <s v="EDITH GÓMEZ BAUTISTA ( E )"/>
    <s v="DIRECCIÓN DE URBANIZACIONES Y TITULACIÓN"/>
    <d v="2024-07-16T00:00:00"/>
    <n v="202413000058593"/>
    <s v="01 - Viabilización de Línea"/>
    <s v="N/A"/>
    <d v="2024-07-16T00:00:00"/>
    <s v="TIV-019"/>
    <d v="2024-07-16T00:00:00"/>
    <n v="39500000"/>
    <n v="0"/>
    <n v="1048"/>
    <d v="2024-07-22T00:00:00"/>
    <n v="39500000"/>
    <n v="0"/>
    <n v="3311"/>
    <d v="2024-07-27T00:00:00"/>
    <n v="39500000"/>
    <n v="0"/>
    <n v="15800000"/>
    <n v="23700000"/>
    <n v="0"/>
    <s v="CONTRATO DE PRESTACION DE SERVICIOS PROFESIONALES"/>
    <n v="510"/>
    <s v="WILLIAM ANTONIO ZAPATA PAEZ"/>
    <m/>
  </r>
  <r>
    <n v="34"/>
    <s v="0174-34"/>
    <x v="0"/>
    <x v="0"/>
    <s v="Sanear y titular 3.150 predios de estratos 1 y 2 localizados en barrios de origen informal"/>
    <x v="0"/>
    <s v="PM/0208/0103/40010070174"/>
    <x v="10"/>
    <x v="0"/>
    <s v="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
    <s v="1. Contratación directa"/>
    <n v="80111614"/>
    <n v="6000000"/>
    <n v="5"/>
    <n v="30000000"/>
    <s v="JULIO"/>
    <s v="JULIO"/>
    <s v="DIRECCIÓN DE URBANIZACIONES Y TITULACIÓN"/>
    <s v="EDITH GÓMEZ BAUTISTA ( E )"/>
    <s v="DIRECCIÓN DE URBANIZACIONES Y TITULACIÓN"/>
    <d v="2024-07-16T00:00:00"/>
    <n v="202413000058593"/>
    <s v="01 - Viabilización de Línea"/>
    <s v="N/A"/>
    <d v="2024-07-16T00:00:00"/>
    <s v="TIV-020"/>
    <d v="2024-07-16T00:00:00"/>
    <n v="30000000"/>
    <n v="0"/>
    <n v="1049"/>
    <d v="2024-07-22T00:00:00"/>
    <n v="30000000"/>
    <n v="0"/>
    <n v="3926"/>
    <d v="2024-08-16T00:00:00"/>
    <n v="30000000"/>
    <n v="0"/>
    <n v="9000000"/>
    <n v="21000000"/>
    <n v="0"/>
    <s v="CONTRATO DE PRESTACION DE SERVICIOS PROFESIONALES"/>
    <n v="775"/>
    <s v="ANGELICA MARIA ANDRADE CONDE"/>
    <m/>
  </r>
  <r>
    <n v="35"/>
    <s v="0174-35"/>
    <x v="0"/>
    <x v="0"/>
    <s v="Sanear y titular 3.150 predios de estratos 1 y 2 localizados en barrios de origen informal"/>
    <x v="0"/>
    <s v="PM/0208/0103/40010070174"/>
    <x v="12"/>
    <x v="0"/>
    <s v="Prestar servicios profesionales especializados en la estructuración y seguimiento a los proyectos de vivienda nueva adelantados por la Dirección de Urbanizaciones y Titulación"/>
    <s v="1. Contratación directa"/>
    <n v="80101604"/>
    <n v="10000000"/>
    <n v="5"/>
    <n v="50000000"/>
    <s v="JULIO"/>
    <s v="JULIO"/>
    <s v="DIRECCIÓN DE URBANIZACIONES Y TITULACIÓN"/>
    <s v="EDITH GÓMEZ BAUTISTA ( E )"/>
    <s v="DIRECCIÓN DE URBANIZACIONES Y TITULACIÓN"/>
    <d v="2024-07-16T00:00:00"/>
    <n v="202413000058593"/>
    <s v="01 - Viabilización de Línea"/>
    <s v="N/A"/>
    <d v="2024-07-16T00:00:00"/>
    <s v="TIV-076"/>
    <d v="2024-07-30T00:00:00"/>
    <n v="50000000"/>
    <n v="0"/>
    <n v="1440"/>
    <d v="2024-08-13T00:00:00"/>
    <n v="50000000"/>
    <n v="0"/>
    <n v="4008"/>
    <d v="2024-08-20T00:00:00"/>
    <n v="50000000"/>
    <n v="0"/>
    <n v="13333333"/>
    <n v="36666667"/>
    <n v="0"/>
    <s v="CONTRATO DE PRESTACION DE SERVICIOS PROFESIONALES"/>
    <n v="768"/>
    <s v="EVELYN  DONOSO HERRERA"/>
    <s v="TIV-021 ANULADA / TIV-068 anulada"/>
  </r>
  <r>
    <n v="36"/>
    <s v="0174-36"/>
    <x v="0"/>
    <x v="0"/>
    <s v="Sanear y titular 3.150 predios de estratos 1 y 2 localizados en barrios de origen informal"/>
    <x v="0"/>
    <s v="PM/0208/0103/40010070174"/>
    <x v="11"/>
    <x v="0"/>
    <s v="Prestar servicios profesionales especializados para apoyar en el seguimiento y control a los diferentes proyectos que lidera la Dirección de Urbanizaciones y Titulación."/>
    <s v="1. Contratación directa"/>
    <n v="80111605"/>
    <n v="9500000"/>
    <n v="5"/>
    <n v="47500000"/>
    <s v="JULIO"/>
    <s v="JULIO"/>
    <s v="DIRECCIÓN DE URBANIZACIONES Y TITULACIÓN"/>
    <s v="EDITH GÓMEZ BAUTISTA ( E )"/>
    <s v="DIRECCIÓN DE URBANIZACIONES Y TITULACIÓN"/>
    <d v="2024-08-30T00:00:00"/>
    <n v="202413000070553"/>
    <s v="01 - Viabilización de Línea"/>
    <s v="NO APLICA"/>
    <d v="2024-09-02T00:00:00"/>
    <s v="TIV-084"/>
    <d v="2024-09-02T00:00:00"/>
    <n v="47500000"/>
    <n v="0"/>
    <n v="1492"/>
    <d v="2024-09-09T00:00:00"/>
    <n v="47500000"/>
    <n v="0"/>
    <n v="4360"/>
    <d v="2024-09-25T00:00:00"/>
    <n v="47500000"/>
    <n v="0"/>
    <n v="1583333"/>
    <n v="45916667"/>
    <n v="0"/>
    <s v="CONTRATO DE PRESTACION DE SERVICIOS PROFESIONALES"/>
    <n v="896"/>
    <s v="JUAN CARLOS AVILA GONZALEZ"/>
    <m/>
  </r>
  <r>
    <n v="37"/>
    <s v="0174-37"/>
    <x v="0"/>
    <x v="0"/>
    <s v="Sanear y titular 3.150 predios de estratos 1 y 2 localizados en barrios de origen informal"/>
    <x v="0"/>
    <s v="PM/0208/0103/40010070174"/>
    <x v="11"/>
    <x v="0"/>
    <s v="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s v="1. Contratación directa"/>
    <n v="80111605"/>
    <n v="10000000"/>
    <n v="5"/>
    <n v="30000000"/>
    <s v="JULIO"/>
    <s v="JULIO"/>
    <s v="DIRECCIÓN DE URBANIZACIONES Y TITULACIÓN"/>
    <s v="EDITH GÓMEZ BAUTISTA ( E )"/>
    <s v="DIRECCIÓN DE URBANIZACIONES Y TITULACIÓN"/>
    <d v="2024-08-30T00:00:00"/>
    <s v="202413000058353 / 202413000070553"/>
    <s v="01 - Viabilización de Línea"/>
    <s v="A la línea 71"/>
    <d v="2024-09-02T00:00:00"/>
    <s v="TIV-085"/>
    <d v="2024-09-02T00:00:00"/>
    <n v="30000000"/>
    <n v="0"/>
    <n v="1493"/>
    <d v="2024-09-09T00:00:00"/>
    <n v="30000000"/>
    <n v="0"/>
    <n v="4330"/>
    <d v="2024-09-18T00:00:00"/>
    <n v="30000000"/>
    <n v="0"/>
    <n v="4000000"/>
    <n v="26000000"/>
    <n v="0"/>
    <s v="CONTRATO DE PRESTACION DE SERVICIOS PROFESIONALES"/>
    <n v="879"/>
    <s v="MAGDA LILIANA CRUZ JIMENEZ"/>
    <m/>
  </r>
  <r>
    <n v="38"/>
    <s v="0174-38"/>
    <x v="0"/>
    <x v="0"/>
    <s v="Sanear y titular 3.150 predios de estratos 1 y 2 localizados en barrios de origen informal"/>
    <x v="0"/>
    <s v="PM/0208/0103/40010070174"/>
    <x v="15"/>
    <x v="0"/>
    <s v="Prestar servicios profesionales especializados para el seguimiento e implementación de las actividades del componente social y comunitario que se requieran en el marco de los programas y/o proyectos de la Dirección de Urbanizaciones y Titulación."/>
    <s v="1. Contratación directa"/>
    <n v="80111621"/>
    <n v="6750000"/>
    <n v="5"/>
    <n v="33750000"/>
    <s v="JULIO"/>
    <s v="JULIO"/>
    <s v="DIRECCIÓN DE URBANIZACIONES Y TITULACIÓN"/>
    <s v="EDITH GÓMEZ BAUTISTA ( E )"/>
    <s v="DIRECCIÓN DE URBANIZACIONES Y TITULACIÓN"/>
    <d v="2024-07-16T00:00:00"/>
    <n v="202413000058593"/>
    <s v="01 - Viabilización de Línea"/>
    <s v="N/A"/>
    <d v="2024-07-16T00:00:00"/>
    <s v="TIV-022"/>
    <d v="2024-07-16T00:00:00"/>
    <n v="33750000"/>
    <n v="0"/>
    <n v="1074"/>
    <d v="2024-07-23T00:00:00"/>
    <n v="33750000"/>
    <n v="0"/>
    <n v="3349"/>
    <d v="2024-07-30T00:00:00"/>
    <n v="33750000"/>
    <n v="0"/>
    <n v="13950000"/>
    <n v="19800000"/>
    <n v="0"/>
    <s v="CONTRATO DE PRESTACION DE SERVICIOS PROFESIONALES"/>
    <n v="520"/>
    <s v="MICHEL ANGEL ORTIZ ACEVEDO"/>
    <m/>
  </r>
  <r>
    <n v="39"/>
    <s v="0174-39"/>
    <x v="0"/>
    <x v="0"/>
    <s v="Sanear y titular 3.150 predios de estratos 1 y 2 localizados en barrios de origen informal"/>
    <x v="0"/>
    <s v="PM/0208/0103/40010070174"/>
    <x v="6"/>
    <x v="0"/>
    <s v="Prestar servicios profesionales especializados para realizar acompañamiento en la gestión técnica de los proyectos de vivienda nueva que se encuentren en estructuración y en curso, liderados por la Caja de la Vivienda Popular."/>
    <s v="1. Contratación directa"/>
    <n v="81101500"/>
    <n v="9600000"/>
    <n v="5"/>
    <n v="48000000"/>
    <s v="JULIO"/>
    <s v="JULIO"/>
    <s v="DIRECCIÓN DE URBANIZACIONES Y TITULACIÓN"/>
    <s v="EDITH GÓMEZ BAUTISTA ( E )"/>
    <s v="DIRECCIÓN DE URBANIZACIONES Y TITULACIÓN"/>
    <d v="2024-07-16T00:00:00"/>
    <n v="202413000058593"/>
    <s v="01 - Viabilización de Línea"/>
    <s v="N/A"/>
    <d v="2024-07-16T00:00:00"/>
    <s v="TIV-023"/>
    <d v="2024-07-16T00:00:00"/>
    <n v="48000000"/>
    <n v="0"/>
    <n v="1078"/>
    <d v="2024-07-23T00:00:00"/>
    <n v="48000000"/>
    <n v="0"/>
    <n v="3336"/>
    <d v="2024-07-30T00:00:00"/>
    <n v="48000000"/>
    <n v="0"/>
    <n v="19200000"/>
    <n v="28800000"/>
    <n v="0"/>
    <s v="CONTRATO DE PRESTACION DE SERVICIOS PROFESIONALES"/>
    <n v="521"/>
    <s v="ANDREA TATIANA ORTEGON ORTEGON"/>
    <m/>
  </r>
  <r>
    <n v="40"/>
    <s v="0174-40"/>
    <x v="0"/>
    <x v="0"/>
    <s v="Sanear y titular 3.150 predios de estratos 1 y 2 localizados en barrios de origen informal"/>
    <x v="0"/>
    <s v="PM/0208/0103/40010070174"/>
    <x v="7"/>
    <x v="0"/>
    <s v="Prestar servicios profesionales para apoyar desde el área jurídica los proyectos adelantados por la Dirección de Urbanizaciones y Titulación Predial en el marco de los proyectos constructivos destinados a vivienda nueva"/>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24"/>
    <d v="2024-07-16T00:00:00"/>
    <n v="40000000"/>
    <n v="0"/>
    <n v="1080"/>
    <d v="2024-07-24T00:00:00"/>
    <n v="40000000"/>
    <n v="0"/>
    <n v="3415"/>
    <d v="2024-08-02T00:00:00"/>
    <n v="40000000"/>
    <n v="0"/>
    <n v="14133333"/>
    <n v="25866667"/>
    <n v="0"/>
    <s v="CONTRATO DE PRESTACION DE SERVICIOS PROFESIONALES"/>
    <n v="587"/>
    <s v="SONIA ESPERANZA AREVALO SILVA"/>
    <m/>
  </r>
  <r>
    <n v="41"/>
    <s v="0174-41"/>
    <x v="0"/>
    <x v="0"/>
    <s v="Sanear y titular 3.150 predios de estratos 1 y 2 localizados en barrios de origen informal"/>
    <x v="0"/>
    <s v="PM/0208/0103/40010070174"/>
    <x v="7"/>
    <x v="0"/>
    <s v="Prestar servicios profesionales para apoyar desde su profesión las diligencias jurídicas en los trámites que sean requeridos por el desarrollo y cumplimiento de las funciones asignadas a la Dirección de Urbanizaciones y Titulación"/>
    <s v="1. Contratación directa"/>
    <n v="80111607"/>
    <n v="7300000"/>
    <n v="5"/>
    <n v="36500000"/>
    <s v="JULIO"/>
    <s v="JULIO"/>
    <s v="DIRECCIÓN DE URBANIZACIONES Y TITULACIÓN"/>
    <s v="EDITH GÓMEZ BAUTISTA ( E )"/>
    <s v="DIRECCIÓN DE URBANIZACIONES Y TITULACIÓN"/>
    <d v="2024-07-25T00:00:00"/>
    <n v="202413000061673"/>
    <s v="01 - Viabilización de Línea"/>
    <s v="NO APLICA"/>
    <d v="2024-07-26T00:00:00"/>
    <s v="TIV-065"/>
    <d v="2024-07-26T00:00:00"/>
    <n v="36500000"/>
    <n v="0"/>
    <n v="1324"/>
    <d v="2024-07-31T00:00:00"/>
    <n v="36500000"/>
    <n v="0"/>
    <n v="3473"/>
    <d v="2024-08-08T00:00:00"/>
    <n v="36500000"/>
    <n v="0"/>
    <n v="12653333"/>
    <n v="23846667"/>
    <n v="0"/>
    <s v="CONTRATO DE PRESTACION DE SERVICIOS PROFESIONALES"/>
    <n v="644"/>
    <s v="NANCY FABIOLA GIL OROZCO"/>
    <m/>
  </r>
  <r>
    <n v="42"/>
    <s v="0174-42"/>
    <x v="0"/>
    <x v="0"/>
    <s v="Sanear y titular 3.150 predios de estratos 1 y 2 localizados en barrios de origen informal"/>
    <x v="0"/>
    <s v="PM/0208/0103/40010070174"/>
    <x v="6"/>
    <x v="0"/>
    <s v="Prestar servicios profesionales para apoyar el cumplimiento de los aspectos técnicos  asociados al desarrollo de urbanizaciones, así como en el seguimiento a los programas y/o proyectos de la Dirección de Urbanizaciones y Titulación"/>
    <s v="1. Contratación directa"/>
    <n v="81101500"/>
    <n v="7900000"/>
    <n v="5"/>
    <n v="39500000"/>
    <s v="JULIO"/>
    <s v="JULIO"/>
    <s v="DIRECCIÓN DE URBANIZACIONES Y TITULACIÓN"/>
    <s v="EDITH GÓMEZ BAUTISTA ( E )"/>
    <s v="DIRECCIÓN DE URBANIZACIONES Y TITULACIÓN"/>
    <d v="2024-07-16T00:00:00"/>
    <n v="202413000058593"/>
    <s v="01 - Viabilización de Línea"/>
    <s v="N/A"/>
    <d v="2024-07-16T00:00:00"/>
    <s v="TIV-025"/>
    <d v="2024-07-16T00:00:00"/>
    <n v="39500000"/>
    <n v="0"/>
    <n v="1081"/>
    <d v="2024-07-24T00:00:00"/>
    <n v="39500000"/>
    <n v="0"/>
    <n v="3441"/>
    <d v="2024-08-03T00:00:00"/>
    <n v="39500000"/>
    <n v="0"/>
    <n v="13956667"/>
    <n v="25543333"/>
    <n v="0"/>
    <s v="CONTRATO DE PRESTACION DE SERVICIOS PROFESIONALES"/>
    <n v="620"/>
    <s v="YENY ALEXANDRA RODRIGUEZ SOSSA"/>
    <m/>
  </r>
  <r>
    <n v="43"/>
    <s v="0174-43"/>
    <x v="0"/>
    <x v="0"/>
    <s v="Sanear y titular 3.150 predios de estratos 1 y 2 localizados en barrios de origen informal"/>
    <x v="0"/>
    <s v="PM/0208/0103/40010070174"/>
    <x v="15"/>
    <x v="0"/>
    <s v="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
    <s v="10. No aplica"/>
    <s v="No aplica"/>
    <n v="0"/>
    <n v="0"/>
    <n v="0"/>
    <s v="NO APLICA"/>
    <s v="NO APLICA"/>
    <s v="DIRECCIÓN DE URBANIZACIONES Y TITULACIÓN"/>
    <s v="EDITH GÓMEZ BAUTISTA ( E )"/>
    <s v="DIRECCIÓN DE URBANIZACIONES Y TITULACIÓN"/>
    <m/>
    <m/>
    <m/>
    <m/>
    <m/>
    <m/>
    <m/>
    <m/>
    <n v="0"/>
    <m/>
    <m/>
    <n v="0"/>
    <n v="0"/>
    <m/>
    <m/>
    <m/>
    <n v="0"/>
    <m/>
    <n v="0"/>
    <n v="0"/>
    <m/>
    <m/>
    <m/>
    <m/>
  </r>
  <r>
    <n v="44"/>
    <s v="0174-44"/>
    <x v="0"/>
    <x v="0"/>
    <s v="Sanear y titular 3.150 predios de estratos 1 y 2 localizados en barrios de origen informal"/>
    <x v="0"/>
    <s v="PM/0208/0103/40010070174"/>
    <x v="11"/>
    <x v="0"/>
    <s v="Prestar servicios profesionales para apoyar en el seguimiento y control de las gestiones administrativas, requeridas para el desarrollo de las funciones y competencias asignadas a la Dirección de Urbanizaciones y Titulación"/>
    <s v="1. Contratación directa"/>
    <n v="80161500"/>
    <n v="6500000"/>
    <n v="5"/>
    <n v="19300000"/>
    <s v="JULIO"/>
    <s v="JULIO"/>
    <s v="DIRECCIÓN DE URBANIZACIONES Y TITULACIÓN"/>
    <s v="EDITH GÓMEZ BAUTISTA ( E )"/>
    <s v="DIRECCIÓN DE URBANIZACIONES Y TITULACIÓN"/>
    <d v="2024-09-16T00:00:00"/>
    <s v="202413000073233 /202413000073503"/>
    <s v="01 - Viabilización de Línea"/>
    <s v="NO APLICA"/>
    <d v="2024-09-17T00:00:00"/>
    <s v="TIV-089"/>
    <d v="2024-09-17T00:00:00"/>
    <n v="19300000"/>
    <n v="0"/>
    <n v="1510"/>
    <d v="2024-09-17T00:00:00"/>
    <n v="19300000"/>
    <n v="0"/>
    <n v="4358"/>
    <d v="2024-09-25T00:00:00"/>
    <n v="19300000"/>
    <n v="0"/>
    <n v="0"/>
    <n v="19300000"/>
    <n v="0"/>
    <s v="CONTRATO DE PRESTACION DE SERVICIOS PROFESIONALES"/>
    <n v="895"/>
    <s v="JEISSON ANDRES ORTIZ HERNANDEZ"/>
    <m/>
  </r>
  <r>
    <n v="45"/>
    <s v="0174-45"/>
    <x v="0"/>
    <x v="0"/>
    <s v="Sanear y titular 3.150 predios de estratos 1 y 2 localizados en barrios de origen informal"/>
    <x v="0"/>
    <s v="PM/0208/0103/40010070174"/>
    <x v="12"/>
    <x v="0"/>
    <s v="Prestar servicios profesionales para apoyar en las actividades de seguimiento y control requeridas por la Dirección de Urbanizaciones y Titulación en los aspectos financieros de los diferentes proyectos que se lideran desde esta Dirección"/>
    <s v="1. Contratación directa"/>
    <n v="80111605"/>
    <n v="7200000"/>
    <n v="5"/>
    <n v="36000000"/>
    <s v="JULIO"/>
    <s v="JULIO"/>
    <s v="DIRECCIÓN DE URBANIZACIONES Y TITULACIÓN"/>
    <s v="EDITH GÓMEZ BAUTISTA ( E )"/>
    <s v="DIRECCIÓN DE URBANIZACIONES Y TITULACIÓN"/>
    <d v="2024-07-16T00:00:00"/>
    <n v="202413000058593"/>
    <s v="01 - Viabilización de Línea"/>
    <s v="N/A"/>
    <d v="2024-07-16T00:00:00"/>
    <s v="TIV-069"/>
    <d v="2024-07-30T00:00:00"/>
    <n v="36000000"/>
    <n v="0"/>
    <n v="1327"/>
    <d v="2024-07-31T00:00:00"/>
    <n v="36000000"/>
    <n v="0"/>
    <n v="4154"/>
    <m/>
    <n v="36000000"/>
    <n v="0"/>
    <n v="4560000"/>
    <n v="31440000"/>
    <n v="0"/>
    <s v="CONTRATO DE PRESTACION DE SERVICIOS PROFESIONALES"/>
    <n v="850"/>
    <s v="WILSON ANDRES GOMEZ SANTAMARIA"/>
    <m/>
  </r>
  <r>
    <n v="46"/>
    <s v="0174-46"/>
    <x v="0"/>
    <x v="0"/>
    <s v="Sanear y titular 3.150 predios de estratos 1 y 2 localizados en barrios de origen informal"/>
    <x v="0"/>
    <s v="PM/0208/0103/40010070174"/>
    <x v="11"/>
    <x v="0"/>
    <s v="Prestar servicios profesionales para apoyar en los aspectos financieros y presupuestales de la Dirección de Urbanizaciones y Titulación, haciendo también las veces de contacto entre la dependencia y las demás oficinas que tienen a cargo el manejo del presupuesto de la CVP"/>
    <s v="1. Contratación directa"/>
    <n v="80111605"/>
    <n v="8500000"/>
    <n v="5"/>
    <n v="34000000"/>
    <s v="JULIO"/>
    <s v="JULIO"/>
    <s v="DIRECCIÓN DE URBANIZACIONES Y TITULACIÓN"/>
    <s v="EDITH GÓMEZ BAUTISTA ( E )"/>
    <s v="DIRECCIÓN DE URBANIZACIONES Y TITULACIÓN"/>
    <d v="2024-09-16T00:00:00"/>
    <s v="202413000058353 / 202413000073233  /202413000073503"/>
    <s v="01 - Viabilización de Línea"/>
    <s v="A la línea 72"/>
    <d v="2024-09-17T00:00:00"/>
    <s v="TIV-090"/>
    <d v="2024-09-17T00:00:00"/>
    <n v="34000000"/>
    <n v="0"/>
    <n v="1509"/>
    <d v="2024-09-17T00:00:00"/>
    <n v="34000000"/>
    <n v="0"/>
    <n v="4368"/>
    <d v="2024-09-30T00:00:00"/>
    <n v="34000000"/>
    <n v="0"/>
    <n v="0"/>
    <n v="34000000"/>
    <n v="0"/>
    <s v="CONTRATO DE PRESTACION DE SERVICIOS PROFESIONALES"/>
    <n v="903"/>
    <s v="MARIA ANGELICA GARZON VERA"/>
    <m/>
  </r>
  <r>
    <n v="47"/>
    <s v="0174-47"/>
    <x v="0"/>
    <x v="0"/>
    <s v="Sanear y titular 3.150 predios de estratos 1 y 2 localizados en barrios de origen informal"/>
    <x v="0"/>
    <s v="PM/0208/0103/40010070174"/>
    <x v="12"/>
    <x v="0"/>
    <s v="Prestar servicios profesionales en los trámites y actividades de carácter financiero con el fin de dar cumplimiento a las funciones de la Dirección de Urbanizaciones y Titulación de conformidad con los procesos y procedimientos establecidos."/>
    <s v="1. Contratación directa"/>
    <n v="80111605"/>
    <n v="5200000"/>
    <n v="5"/>
    <n v="26000000"/>
    <s v="JULIO"/>
    <s v="JULIO"/>
    <s v="DIRECCIÓN DE URBANIZACIONES Y TITULACIÓN"/>
    <s v="EDITH GÓMEZ BAUTISTA ( E )"/>
    <s v="DIRECCIÓN DE URBANIZACIONES Y TITULACIÓN"/>
    <d v="2024-07-16T00:00:00"/>
    <n v="202413000058593"/>
    <s v="01 - Viabilización de Línea"/>
    <s v="N/A"/>
    <d v="2024-07-16T00:00:00"/>
    <s v="TIV-026"/>
    <d v="2024-07-16T00:00:00"/>
    <n v="26000000"/>
    <n v="0"/>
    <n v="1082"/>
    <d v="2024-07-23T00:00:00"/>
    <n v="26000000"/>
    <n v="0"/>
    <n v="3387"/>
    <d v="2024-08-02T00:00:00"/>
    <n v="26000000"/>
    <n v="0"/>
    <n v="9706667"/>
    <n v="16293333"/>
    <n v="0"/>
    <s v="CONTRATO DE PRESTACION DE SERVICIOS PROFESIONALES"/>
    <n v="567"/>
    <s v="MARIA ALEJANDRA CASTELLANOS GARCIA"/>
    <m/>
  </r>
  <r>
    <n v="48"/>
    <s v="0174-48"/>
    <x v="0"/>
    <x v="0"/>
    <s v="Sanear y titular 3.150 predios de estratos 1 y 2 localizados en barrios de origen informal"/>
    <x v="0"/>
    <s v="PM/0208/0103/40010070174"/>
    <x v="7"/>
    <x v="1"/>
    <s v="Prestar servicios profesionales para apoyar jurídicamente en los trámites que sean requeridos para el desarrollo y cumplimiento de las funciones asignadas a la Dirección de Urbanizaciones y Titulación"/>
    <s v="1. Contratación directa"/>
    <n v="80111607"/>
    <n v="5000000"/>
    <n v="5"/>
    <n v="25000000"/>
    <s v="JULIO"/>
    <s v="JULIO"/>
    <s v="DIRECCIÓN DE URBANIZACIONES Y TITULACIÓN"/>
    <s v="EDITH GÓMEZ BAUTISTA ( E )"/>
    <s v="DIRECCIÓN DE URBANIZACIONES Y TITULACIÓN"/>
    <d v="2024-07-16T00:00:00"/>
    <n v="202413000058593"/>
    <s v="01 - Viabilización de Línea"/>
    <s v="N/A"/>
    <d v="2024-07-16T00:00:00"/>
    <s v="TIV-027"/>
    <d v="2024-07-16T00:00:00"/>
    <n v="25000000"/>
    <n v="0"/>
    <n v="1060"/>
    <d v="2024-07-22T00:00:00"/>
    <n v="25000000"/>
    <n v="0"/>
    <n v="3289"/>
    <d v="2024-07-25T00:00:00"/>
    <n v="25000000"/>
    <n v="0"/>
    <n v="11000000"/>
    <n v="14000000"/>
    <n v="0"/>
    <s v="CONTRATO DE PRESTACION DE SERVICIOS PROFESIONALES"/>
    <n v="498"/>
    <s v="LUZ STELLA CARDENAS LAVERDE"/>
    <m/>
  </r>
  <r>
    <n v="49"/>
    <s v="0174-49"/>
    <x v="0"/>
    <x v="0"/>
    <s v="Sanear y titular 3.150 predios de estratos 1 y 2 localizados en barrios de origen informal"/>
    <x v="0"/>
    <s v="PM/0208/0103/40010070174"/>
    <x v="7"/>
    <x v="1"/>
    <s v="Prestar servicios profesionales  desde el ambito juridico para apoyar las gestiones y trámites indispensables para efectuar la correcta titulación de predios. "/>
    <s v="1. Contratación directa"/>
    <n v="80111607"/>
    <n v="3520000"/>
    <n v="5"/>
    <n v="17600000"/>
    <s v="JULIO"/>
    <s v="JULIO"/>
    <s v="DIRECCIÓN DE URBANIZACIONES Y TITULACIÓN"/>
    <s v="EDITH GÓMEZ BAUTISTA ( E )"/>
    <s v="DIRECCIÓN DE URBANIZACIONES Y TITULACIÓN"/>
    <d v="2024-07-16T00:00:00"/>
    <n v="202413000058593"/>
    <s v="01 - Viabilización de Línea"/>
    <s v="N/A"/>
    <d v="2024-07-16T00:00:00"/>
    <s v="TIV-028"/>
    <d v="2024-07-16T00:00:00"/>
    <n v="17600000"/>
    <n v="0"/>
    <n v="1084"/>
    <d v="2024-07-24T00:00:00"/>
    <n v="17600000"/>
    <n v="0"/>
    <n v="3335"/>
    <d v="2024-07-30T00:00:00"/>
    <n v="17600000"/>
    <n v="0"/>
    <n v="7040000"/>
    <n v="10560000"/>
    <n v="0"/>
    <s v="CONTRATO DE PRESTACION DE SERVICIOS PROFESIONALES"/>
    <n v="523"/>
    <s v="OSCAR ALFREDO ACUÑA GAVIRIA"/>
    <m/>
  </r>
  <r>
    <n v="50"/>
    <s v="0174-50"/>
    <x v="0"/>
    <x v="0"/>
    <s v="Sanear y titular 3.150 predios de estratos 1 y 2 localizados en barrios de origen informal"/>
    <x v="0"/>
    <s v="PM/0208/0103/40010070174"/>
    <x v="14"/>
    <x v="1"/>
    <s v="Prestar servicios profesionales para apoyar técnicamente el proceso de estructuración, ejecución y liquidación de los contratos suscritos en el marco de los proyectos urbanísticos adelantados por la Caja de la Vivienda Popular. "/>
    <s v="1. Contratación directa"/>
    <n v="80111614"/>
    <n v="4000000"/>
    <n v="5"/>
    <n v="16000000"/>
    <s v="JULIO"/>
    <s v="JULIO"/>
    <s v="DIRECCIÓN DE URBANIZACIONES Y TITULACIÓN"/>
    <s v="EDITH GÓMEZ BAUTISTA ( E )"/>
    <s v="DIRECCIÓN DE URBANIZACIONES Y TITULACIÓN"/>
    <s v="12/07/2024; 25-7-24"/>
    <s v="202413000058353 / 202413000061673 / 202413000068703 "/>
    <s v="01 - Viabilización de Línea"/>
    <s v="A la línea 73"/>
    <d v="2024-08-27T00:00:00"/>
    <s v="TIV-077"/>
    <d v="2024-08-27T00:00:00"/>
    <n v="16000000"/>
    <n v="0"/>
    <n v="1470"/>
    <d v="2024-08-30T00:00:00"/>
    <n v="16000000"/>
    <n v="0"/>
    <n v="4132"/>
    <d v="2024-09-06T00:00:00"/>
    <n v="16000000"/>
    <n v="0"/>
    <n v="2933333"/>
    <n v="13066667"/>
    <n v="0"/>
    <s v="CONTRATO DE PRESTACION DE SERVICIOS PROFESIONALES"/>
    <n v="853"/>
    <s v="LUIS EDUARDO GARCIA GONZALEZ"/>
    <s v="Anulacion de CDP 1325 / Anulación TIV-066 memo 202413000068703 "/>
  </r>
  <r>
    <n v="51"/>
    <s v="0174-51"/>
    <x v="0"/>
    <x v="0"/>
    <s v="Sanear y titular 3.150 predios de estratos 1 y 2 localizados en barrios de origen informal"/>
    <x v="0"/>
    <s v="PM/0208/0103/40010070174"/>
    <x v="7"/>
    <x v="1"/>
    <s v="Prestar servicios profesionales para brindar soporte jurídico en los trámites de carácter contractual, que sean requeridas por la Dirección de Urbanizaciones y Titulación para el cumplimiento de competencias."/>
    <s v="1. Contratación directa"/>
    <n v="80111607"/>
    <n v="5500000"/>
    <n v="5"/>
    <n v="27500000"/>
    <s v="JULIO"/>
    <s v="JULIO"/>
    <s v="DIRECCIÓN DE URBANIZACIONES Y TITULACIÓN"/>
    <s v="EDITH GÓMEZ BAUTISTA ( E )"/>
    <s v="DIRECCIÓN DE URBANIZACIONES Y TITULACIÓN"/>
    <d v="2024-07-16T00:00:00"/>
    <n v="202413000058593"/>
    <s v="01 - Viabilización de Línea"/>
    <s v="N/A"/>
    <d v="2024-07-16T00:00:00"/>
    <s v="TIV-029"/>
    <d v="2024-07-16T00:00:00"/>
    <n v="27500000"/>
    <n v="0"/>
    <n v="1083"/>
    <d v="2024-07-23T00:00:00"/>
    <n v="27500000"/>
    <n v="0"/>
    <n v="3382"/>
    <d v="2024-08-02T00:00:00"/>
    <n v="27500000"/>
    <n v="0"/>
    <n v="11000000"/>
    <n v="16500000"/>
    <n v="0"/>
    <s v="CONTRATO DE PRESTACION DE SERVICIOS PROFESIONALES"/>
    <n v="566"/>
    <s v="LAURA VALENTINA MILLAN CIFUENTES"/>
    <m/>
  </r>
  <r>
    <n v="52"/>
    <s v="0174-52"/>
    <x v="0"/>
    <x v="0"/>
    <s v="Sanear y titular 3.150 predios de estratos 1 y 2 localizados en barrios de origen informal"/>
    <x v="0"/>
    <s v="PM/0208/0103/40010070174"/>
    <x v="7"/>
    <x v="0"/>
    <s v="Prestar servicios profesionales para brindar soporte jurídico en los trámites de carácter contractual, que sean requeridas por la Dirección de Urbanizaciones y Titulación para el cumplimiento de competencias."/>
    <s v="1. Contratación directa"/>
    <n v="80111607"/>
    <n v="2104278"/>
    <n v="1"/>
    <n v="2104278"/>
    <s v="SEPTIEMBRE"/>
    <s v="SEPTIEMBRE"/>
    <s v="DIRECCIÓN DE URBANIZACIONES Y TITULACIÓN"/>
    <s v="EDITH GÓMEZ BAUTISTA ( E )"/>
    <s v="DIRECCIÓN DE URBANIZACIONES Y TITULACIÓN"/>
    <m/>
    <m/>
    <m/>
    <m/>
    <m/>
    <m/>
    <m/>
    <m/>
    <n v="2104278"/>
    <m/>
    <m/>
    <n v="0"/>
    <n v="0"/>
    <m/>
    <m/>
    <m/>
    <n v="0"/>
    <m/>
    <n v="0"/>
    <n v="2104278"/>
    <m/>
    <m/>
    <m/>
    <m/>
  </r>
  <r>
    <n v="53"/>
    <s v="0174-53"/>
    <x v="0"/>
    <x v="0"/>
    <s v="Sanear y titular 3.150 predios de estratos 1 y 2 localizados en barrios de origen informal"/>
    <x v="0"/>
    <s v="PM/0208/0103/40010070174"/>
    <x v="7"/>
    <x v="2"/>
    <s v="Prestar servicios profesionales para brindar soporte jurídico en los trámites de carácter contractual, que sean requeridas por la Dirección de Urbanizaciones y Titulación para el cumplimiento de competencias."/>
    <s v="1. Contratación directa"/>
    <n v="80111607"/>
    <n v="13004000"/>
    <n v="1"/>
    <n v="13004000"/>
    <s v="SEPTIEMBRE"/>
    <s v="SEPTIEMBRE"/>
    <s v="DIRECCIÓN DE URBANIZACIONES Y TITULACIÓN"/>
    <s v="EDITH GÓMEZ BAUTISTA ( E )"/>
    <s v="DIRECCIÓN DE URBANIZACIONES Y TITULACIÓN"/>
    <m/>
    <m/>
    <m/>
    <m/>
    <m/>
    <m/>
    <m/>
    <m/>
    <n v="13004000"/>
    <m/>
    <m/>
    <n v="0"/>
    <n v="0"/>
    <m/>
    <m/>
    <m/>
    <n v="0"/>
    <m/>
    <n v="0"/>
    <n v="13004000"/>
    <m/>
    <m/>
    <m/>
    <m/>
  </r>
  <r>
    <n v="54"/>
    <s v="0174-54"/>
    <x v="0"/>
    <x v="0"/>
    <s v="Sanear y titular 3.150 predios de estratos 1 y 2 localizados en barrios de origen informal"/>
    <x v="0"/>
    <s v="PM/0208/0103/40010070174"/>
    <x v="7"/>
    <x v="1"/>
    <s v="Prestar servicios profesionales para brindar soporte jurídico en los trámites de carácter contractual, que sean requeridas por la Dirección de Urbanizaciones y Titulación para el cumplimiento de competencias."/>
    <s v="10. No aplica"/>
    <s v="No aplica"/>
    <n v="0"/>
    <n v="0"/>
    <n v="0"/>
    <s v="NO APLICA"/>
    <s v="NO APLICA"/>
    <s v="DIRECCIÓN DE URBANIZACIONES Y TITULACIÓN"/>
    <s v="EDITH GÓMEZ BAUTISTA ( E )"/>
    <s v="DIRECCIÓN DE URBANIZACIONES Y TITULACIÓN"/>
    <m/>
    <m/>
    <m/>
    <m/>
    <m/>
    <m/>
    <m/>
    <m/>
    <n v="0"/>
    <m/>
    <m/>
    <n v="0"/>
    <n v="0"/>
    <m/>
    <m/>
    <m/>
    <n v="0"/>
    <m/>
    <n v="0"/>
    <n v="0"/>
    <m/>
    <m/>
    <m/>
    <m/>
  </r>
  <r>
    <n v="55"/>
    <s v="0174-55"/>
    <x v="0"/>
    <x v="0"/>
    <s v="Sanear y titular 3.150 predios de estratos 1 y 2 localizados en barrios de origen informal"/>
    <x v="0"/>
    <s v="PM/0208/0103/40010070174"/>
    <x v="7"/>
    <x v="1"/>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0. No aplica"/>
    <s v="No aplica"/>
    <n v="0"/>
    <n v="0"/>
    <n v="0"/>
    <s v="NO APLICA"/>
    <s v="NO APLICA"/>
    <s v="DIRECCIÓN DE URBANIZACIONES Y TITULACIÓN"/>
    <s v="EDITH GÓMEZ BAUTISTA ( E )"/>
    <s v="DIRECCIÓN DE URBANIZACIONES Y TITULACIÓN"/>
    <m/>
    <m/>
    <m/>
    <m/>
    <m/>
    <m/>
    <m/>
    <m/>
    <n v="0"/>
    <m/>
    <m/>
    <m/>
    <n v="0"/>
    <m/>
    <m/>
    <m/>
    <n v="0"/>
    <m/>
    <n v="0"/>
    <n v="0"/>
    <m/>
    <m/>
    <m/>
    <m/>
  </r>
  <r>
    <n v="56"/>
    <s v="0174-56"/>
    <x v="0"/>
    <x v="0"/>
    <s v="Sanear y titular 3.150 predios de estratos 1 y 2 localizados en barrios de origen informal"/>
    <x v="0"/>
    <s v="PM/0208/0103/40010070174"/>
    <x v="6"/>
    <x v="1"/>
    <s v="Prestar servicios profesionales especializados en la estructuración,ejecución, evaluación, seguimiento y desarrollo de los proyectos constructivos adelantados por la Caja de la Vivienda Popular."/>
    <s v="1. Contratación directa"/>
    <n v="81101500"/>
    <n v="10000000"/>
    <n v="5"/>
    <n v="40000000"/>
    <s v="JULIO"/>
    <s v="JULIO"/>
    <s v="DIRECCIÓN DE URBANIZACIONES Y TITULACIÓN"/>
    <s v="EDITH GÓMEZ BAUTISTA ( E )"/>
    <s v="DIRECCIÓN DE URBANIZACIONES Y TITULACIÓN"/>
    <d v="2024-09-16T00:00:00"/>
    <s v="202413000058353 / 202413000070553 /202413000073503"/>
    <s v="01 - Viabilización de Línea"/>
    <s v="A la línea 74"/>
    <d v="2024-09-17T00:00:00"/>
    <s v="TIV-091"/>
    <d v="2024-09-17T00:00:00"/>
    <n v="40000000"/>
    <n v="0"/>
    <n v="1508"/>
    <d v="2024-09-17T00:00:00"/>
    <n v="40000000"/>
    <n v="0"/>
    <n v="4345"/>
    <d v="2024-09-20T00:00:00"/>
    <n v="40000000"/>
    <n v="0"/>
    <n v="2666667"/>
    <n v="37333333"/>
    <n v="0"/>
    <s v="CONTRATO DE PRESTACION DE SERVICIOS PROFESIONALES"/>
    <n v="891"/>
    <s v="EDGAR YAHIR ARCINIEGAS CASTAÑEDA"/>
    <s v="TIV-086 ANULADA"/>
  </r>
  <r>
    <n v="57"/>
    <s v="0174-57"/>
    <x v="0"/>
    <x v="0"/>
    <s v="Sanear y titular 3.150 predios de estratos 1 y 2 localizados en barrios de origen informal"/>
    <x v="1"/>
    <s v="PM/0208/0103/40010070174"/>
    <x v="9"/>
    <x v="1"/>
    <s v="Prestar servicios profesionales para realizar las actividades administrativas requeridas para el cumplimiento de las funciones de la Dirección de Urbanizaciones y Titulación."/>
    <s v="1. Contratación directa"/>
    <n v="80111601"/>
    <n v="3300000"/>
    <n v="5"/>
    <n v="13200000"/>
    <s v="JULIO"/>
    <s v="JULIO"/>
    <s v="DIRECCIÓN DE URBANIZACIONES Y TITULACIÓN"/>
    <s v="EDITH GÓMEZ BAUTISTA ( E )"/>
    <s v="DIRECCIÓN DE URBANIZACIONES Y TITULACIÓN"/>
    <d v="2024-08-30T00:00:00"/>
    <s v="202413000058353 / 202413000070553"/>
    <s v="01 - Viabilización de Línea"/>
    <s v="A la línea 75"/>
    <d v="2024-09-02T00:00:00"/>
    <s v="TIV-087"/>
    <d v="2024-09-02T00:00:00"/>
    <n v="13200000"/>
    <n v="0"/>
    <n v="1495"/>
    <d v="2024-09-09T00:00:00"/>
    <n v="13200000"/>
    <n v="0"/>
    <n v="4327"/>
    <d v="2024-09-17T00:00:00"/>
    <n v="13200000"/>
    <n v="0"/>
    <n v="1540000"/>
    <n v="11660000"/>
    <n v="0"/>
    <s v="CONTRATO DE PRESTACION DE SERVICIOS PROFESIONALES"/>
    <n v="885"/>
    <s v="KAREN ALEXANDRA RODRIGUEZ RODRIGUEZ"/>
    <m/>
  </r>
  <r>
    <n v="58"/>
    <s v="0174-58"/>
    <x v="0"/>
    <x v="0"/>
    <s v="Sanear y titular 3.150 predios de estratos 1 y 2 localizados en barrios de origen informal"/>
    <x v="0"/>
    <s v="PM/0208/0103/40010070174"/>
    <x v="11"/>
    <x v="1"/>
    <s v="Prestar servicios profesionales para apoyar al equipo operador urbano de la Caja de la Vivienda Popular en la definición de estrategias y fuentes de financiación para la generación de vivienda enla ciudad de Bogotá D.C."/>
    <s v="1. Contratación directa"/>
    <n v="84111500"/>
    <n v="14300000"/>
    <n v="5"/>
    <n v="71500000"/>
    <s v="JULIO"/>
    <s v="JULIO"/>
    <s v="DIRECCIÓN DE URBANIZACIONES Y TITULACIÓN"/>
    <s v="EDITH GÓMEZ BAUTISTA ( E )"/>
    <s v="DIRECCIÓN DE URBANIZACIONES Y TITULACIÓN"/>
    <d v="2024-08-01T00:00:00"/>
    <n v="202413000064623"/>
    <s v="01 - Viabilización de Línea"/>
    <s v="N/A"/>
    <d v="2024-08-01T00:00:00"/>
    <s v="TIV-073"/>
    <d v="2024-08-01T00:00:00"/>
    <n v="71500000"/>
    <n v="0"/>
    <n v="1407"/>
    <d v="2024-08-02T00:00:00"/>
    <n v="71500000"/>
    <n v="0"/>
    <n v="3471"/>
    <d v="2024-08-08T00:00:00"/>
    <n v="71500000"/>
    <n v="0"/>
    <n v="24786667"/>
    <n v="46713333"/>
    <n v="0"/>
    <s v="CONTRATO DE PRESTACION DE SERVICIOS PROFESIONALES"/>
    <n v="527"/>
    <s v="DIANA MARCELA CORREA ACERO"/>
    <s v="TIV-030 ANULADA / TIV-070 anulada / anulado cdp 1328"/>
  </r>
  <r>
    <n v="59"/>
    <s v="0174-59"/>
    <x v="0"/>
    <x v="0"/>
    <s v="Sanear y titular 3.150 predios de estratos 1 y 2 localizados en barrios de origen informal"/>
    <x v="0"/>
    <s v="PM/0208/0103/40010070174"/>
    <x v="12"/>
    <x v="1"/>
    <s v="Prestar servicios profesionales para apoyar la estructuración financiera de los proyectos inmobiliarios de la  Caja de la Vivienda Popular."/>
    <s v="1. Contratación directa"/>
    <n v="80111605"/>
    <n v="8000000"/>
    <n v="5"/>
    <n v="40000000"/>
    <s v="JULIO"/>
    <s v="JULIO"/>
    <s v="DIRECCIÓN DE URBANIZACIONES Y TITULACIÓN"/>
    <s v="EDITH GÓMEZ BAUTISTA ( E )"/>
    <s v="DIRECCIÓN DE URBANIZACIONES Y TITULACIÓN"/>
    <d v="2024-07-16T00:00:00"/>
    <n v="202413000058593"/>
    <s v="01 - Viabilización de Línea"/>
    <s v="N/A"/>
    <d v="2024-07-16T00:00:00"/>
    <s v="TIV-031"/>
    <d v="2024-07-16T00:00:00"/>
    <n v="40000000"/>
    <n v="0"/>
    <n v="1069"/>
    <d v="2024-07-23T00:00:00"/>
    <n v="40000000"/>
    <n v="0"/>
    <n v="3385"/>
    <d v="2024-08-02T00:00:00"/>
    <n v="40000000"/>
    <n v="0"/>
    <n v="14933333"/>
    <n v="25066667"/>
    <n v="0"/>
    <s v="CONTRATO DE PRESTACION DE SERVICIOS PROFESIONALES"/>
    <n v="560"/>
    <s v="JEYSON LEONARDO CUBAQUE SARMIENTO"/>
    <m/>
  </r>
  <r>
    <n v="60"/>
    <s v="0174-60"/>
    <x v="0"/>
    <x v="0"/>
    <s v="Sanear y titular 3.150 predios de estratos 1 y 2 localizados en barrios de origen informal"/>
    <x v="0"/>
    <s v="PM/0208/0103/40010070174"/>
    <x v="6"/>
    <x v="1"/>
    <s v="Prestar servicios profesionales para apoyar el analisis de la norma urbanistica, diseño urbano, cabidas arquitectonicas, y modelos de negocio en los predios que defina la Caja de la Vivienda Popular"/>
    <s v="1. Contratación directa"/>
    <n v="81101500"/>
    <n v="8000000"/>
    <n v="5"/>
    <n v="40000000"/>
    <s v="JULIO"/>
    <s v="JULIO"/>
    <s v="DIRECCIÓN DE URBANIZACIONES Y TITULACIÓN"/>
    <s v="EDITH GÓMEZ BAUTISTA ( E )"/>
    <s v="DIRECCIÓN DE URBANIZACIONES Y TITULACIÓN"/>
    <d v="2024-07-16T00:00:00"/>
    <n v="202413000058593"/>
    <s v="01 - Viabilización de Línea"/>
    <s v="N/A"/>
    <d v="2024-07-16T00:00:00"/>
    <s v="TIV-052"/>
    <d v="2024-07-25T00:00:00"/>
    <n v="40000000"/>
    <n v="0"/>
    <n v="1269"/>
    <d v="2024-07-28T00:00:00"/>
    <n v="40000000"/>
    <n v="0"/>
    <n v="3426"/>
    <d v="2024-08-02T00:00:00"/>
    <n v="40000000"/>
    <n v="0"/>
    <n v="14133333"/>
    <n v="25866667"/>
    <n v="0"/>
    <s v="CONTRATO DE PRESTACION DE SERVICIOS PROFESIONALES"/>
    <n v="603"/>
    <s v="MIGUEL ANGEL CARDENAS PALACIOS"/>
    <m/>
  </r>
  <r>
    <n v="61"/>
    <s v="0174-61"/>
    <x v="0"/>
    <x v="0"/>
    <s v="Sanear y titular 3.150 predios de estratos 1 y 2 localizados en barrios de origen informal"/>
    <x v="0"/>
    <s v="PM/0208/0103/40010070174"/>
    <x v="7"/>
    <x v="1"/>
    <s v="Prestar servicios profesionales para apoyar las actividades de gestión predial referente a los aspectos jurídicos y procedimentales necesarios para que la Caja de la Vivienda Popular realice el rol de Operador Urbano en la ciudad Bogotá D.C."/>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2"/>
    <d v="2024-07-16T00:00:00"/>
    <n v="40000000"/>
    <n v="0"/>
    <n v="1070"/>
    <d v="2024-07-23T00:00:00"/>
    <n v="40000000"/>
    <n v="0"/>
    <n v="3340"/>
    <d v="2024-07-30T00:00:00"/>
    <n v="40000000"/>
    <n v="0"/>
    <n v="16000000"/>
    <n v="24000000"/>
    <n v="0"/>
    <s v="CONTRATO DE PRESTACION DE SERVICIOS PROFESIONALES"/>
    <n v="522"/>
    <s v="YENNY PAOLA NUÑEZ GOMEZ"/>
    <m/>
  </r>
  <r>
    <n v="62"/>
    <s v="0174-62"/>
    <x v="0"/>
    <x v="0"/>
    <s v="Sanear y titular 3.150 predios de estratos 1 y 2 localizados en barrios de origen informal"/>
    <x v="1"/>
    <s v="PM/0208/0103/40010070174"/>
    <x v="7"/>
    <x v="2"/>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3"/>
    <d v="2024-07-16T00:00:00"/>
    <n v="40000000"/>
    <n v="0"/>
    <n v="1075"/>
    <d v="2024-07-23T00:00:00"/>
    <n v="40000000"/>
    <n v="0"/>
    <n v="3448"/>
    <d v="2024-08-03T00:00:00"/>
    <n v="40000000"/>
    <n v="0"/>
    <n v="14133333"/>
    <n v="25866667"/>
    <n v="0"/>
    <s v="CONTRATO DE PRESTACION DE SERVICIOS PROFESIONALES"/>
    <n v="606"/>
    <s v="JUAN CAMILO DELGADO FRANCO"/>
    <m/>
  </r>
  <r>
    <n v="63"/>
    <s v="0174-63"/>
    <x v="0"/>
    <x v="0"/>
    <s v="Sanear y titular 3.150 predios de estratos 1 y 2 localizados en barrios de origen informal"/>
    <x v="1"/>
    <s v="PM/0208/0103/40010070174"/>
    <x v="7"/>
    <x v="2"/>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4"/>
    <d v="2024-07-16T00:00:00"/>
    <n v="40000000"/>
    <n v="0"/>
    <n v="1073"/>
    <d v="2024-07-23T00:00:00"/>
    <n v="40000000"/>
    <n v="0"/>
    <n v="3341"/>
    <d v="2024-07-30T00:00:00"/>
    <n v="40000000"/>
    <n v="0"/>
    <n v="16000000"/>
    <n v="24000000"/>
    <n v="0"/>
    <s v="CONTRATO DE PRESTACION DE SERVICIOS PROFESIONALES"/>
    <n v="524"/>
    <s v="JUAN PABLO LUGO BOTELLO"/>
    <m/>
  </r>
  <r>
    <n v="64"/>
    <s v="0174-64"/>
    <x v="0"/>
    <x v="0"/>
    <s v="Sanear y titular 3.150 predios de estratos 1 y 2 localizados en barrios de origen informal"/>
    <x v="1"/>
    <s v="PM/0208/0103/40010070174"/>
    <x v="16"/>
    <x v="2"/>
    <s v="Prestar servicios profesionales para el desarrollo de las actividades jurídicas relacionadas con gestión y/o saneamiento de activos priorizados por la Dirección de Urbanizaciones y Titulación, acorde con la normatividad vigente."/>
    <s v="1. Contratación directa"/>
    <n v="80111607"/>
    <n v="6000000"/>
    <n v="5"/>
    <n v="30000000"/>
    <s v="JULIO"/>
    <s v="JULIO"/>
    <s v="DIRECCIÓN DE URBANIZACIONES Y TITULACIÓN"/>
    <s v="EDITH GÓMEZ BAUTISTA ( E )"/>
    <s v="DIRECCIÓN DE URBANIZACIONES Y TITULACIÓN"/>
    <d v="2024-07-16T00:00:00"/>
    <n v="202413000058593"/>
    <s v="01 - Viabilización de Línea"/>
    <s v="N/A"/>
    <d v="2024-07-16T00:00:00"/>
    <s v="TIV-035"/>
    <d v="2024-07-16T00:00:00"/>
    <n v="30000000"/>
    <n v="0"/>
    <n v="1077"/>
    <d v="2024-07-23T00:00:00"/>
    <n v="30000000"/>
    <n v="0"/>
    <n v="3312"/>
    <d v="2024-07-27T00:00:00"/>
    <n v="30000000"/>
    <n v="0"/>
    <n v="12000000"/>
    <n v="18000000"/>
    <n v="0"/>
    <s v="CONTRATO DE PRESTACION DE SERVICIOS PROFESIONALES"/>
    <n v="514"/>
    <s v="ALEXANDRA  GARCIA RODRIGUEZ"/>
    <m/>
  </r>
  <r>
    <n v="65"/>
    <s v="0174-65"/>
    <x v="0"/>
    <x v="0"/>
    <s v="Sanear y titular 3.150 predios de estratos 1 y 2 localizados en barrios de origen informal"/>
    <x v="1"/>
    <s v="PM/0208/0103/40010070174"/>
    <x v="7"/>
    <x v="2"/>
    <s v="Prestar servicios profesionales para el desarrollo e implementación de actividades jurídicas relacionadas con gestión y/o saneamiento de activos priorizados por la Dirección de Urbanizaciones y Titulación, acorde con la normatividad vigente."/>
    <s v="1. Contratación directa"/>
    <n v="80111607"/>
    <n v="7000000"/>
    <n v="5"/>
    <n v="35000000"/>
    <s v="JULIO"/>
    <s v="JULIO"/>
    <s v="DIRECCIÓN DE URBANIZACIONES Y TITULACIÓN"/>
    <s v="EDITH GÓMEZ BAUTISTA ( E )"/>
    <s v="DIRECCIÓN DE URBANIZACIONES Y TITULACIÓN"/>
    <d v="2024-07-16T00:00:00"/>
    <n v="202413000058593"/>
    <s v="01 - Viabilización de Línea"/>
    <s v="N/A"/>
    <d v="2024-07-16T00:00:00"/>
    <s v="TIV-071"/>
    <d v="2024-07-30T00:00:00"/>
    <n v="35000000"/>
    <n v="0"/>
    <n v="1332"/>
    <d v="2024-07-31T00:00:00"/>
    <n v="35000000"/>
    <n v="0"/>
    <n v="3862"/>
    <d v="2024-08-15T00:00:00"/>
    <n v="35000000"/>
    <n v="0"/>
    <n v="10500000"/>
    <n v="24500000"/>
    <n v="0"/>
    <s v="CONTRATO DE PRESTACION DE SERVICIOS PROFESIONALES"/>
    <n v="745"/>
    <s v="JESSICA PAOLA LEON SUAREZ"/>
    <m/>
  </r>
  <r>
    <n v="66"/>
    <s v="0174-66"/>
    <x v="0"/>
    <x v="0"/>
    <s v="Sanear y titular 3.150 predios de estratos 1 y 2 localizados en barrios de origen informal"/>
    <x v="1"/>
    <s v="PM/0208/0103/40010070174"/>
    <x v="7"/>
    <x v="1"/>
    <s v="Prestar servicios profesionales para gestionar las actividades jurídicas y trámites necesarios en el marco de los proyectos de legalización, adquisición y/o saneamiento de predios ejecutados por la Dirección de Urbanizaciones y Titulación en sus diferentes etapas"/>
    <s v="1. Contratación directa"/>
    <n v="80111607"/>
    <n v="4500000"/>
    <n v="5"/>
    <n v="22500000"/>
    <s v="JULIO"/>
    <s v="JULIO"/>
    <s v="DIRECCIÓN DE URBANIZACIONES Y TITULACIÓN"/>
    <s v="EDITH GÓMEZ BAUTISTA ( E )"/>
    <s v="DIRECCIÓN DE URBANIZACIONES Y TITULACIÓN"/>
    <d v="2024-07-16T00:00:00"/>
    <n v="202413000058593"/>
    <s v="01 - Viabilización de Línea"/>
    <s v="N/A"/>
    <d v="2024-07-16T00:00:00"/>
    <s v="TIV-036"/>
    <d v="2024-07-16T00:00:00"/>
    <n v="22500000"/>
    <n v="0"/>
    <n v="1079"/>
    <d v="2024-07-23T00:00:00"/>
    <n v="22500000"/>
    <n v="0"/>
    <n v="3993"/>
    <d v="2024-08-20T00:00:00"/>
    <n v="22500000"/>
    <n v="0"/>
    <n v="4950000"/>
    <n v="17550000"/>
    <n v="0"/>
    <s v="CONTRATO DE PRESTACION DE SERVICIOS PROFESIONALES"/>
    <n v="675"/>
    <s v="JOSE NAPOLEON STRUSBERG OROZCO"/>
    <m/>
  </r>
  <r>
    <n v="67"/>
    <s v="0174-67"/>
    <x v="0"/>
    <x v="0"/>
    <s v="Sanear y titular 3.150 predios de estratos 1 y 2 localizados en barrios de origen informal"/>
    <x v="1"/>
    <s v="PM/0208/0103/40010070174"/>
    <x v="8"/>
    <x v="1"/>
    <s v="Prestar servicios profesionales para la realización de las actividades sociales requeridas en la ejecución de los programas y proyectos que se encuentran a cargo de la Dirección de Urbanizaciones y Titulación de conformidad con los procesos y procedimientos vigentes."/>
    <s v="1. Contratación directa"/>
    <n v="80111621"/>
    <n v="6000000"/>
    <n v="5"/>
    <n v="30000000"/>
    <s v="JULIO"/>
    <s v="JULIO"/>
    <s v="DIRECCIÓN DE URBANIZACIONES Y TITULACIÓN"/>
    <s v="EDITH GÓMEZ BAUTISTA ( E )"/>
    <s v="DIRECCIÓN DE URBANIZACIONES Y TITULACIÓN"/>
    <d v="2024-07-16T00:00:00"/>
    <n v="202413000058593"/>
    <s v="01 - Viabilización de Línea"/>
    <s v="N/A"/>
    <d v="2024-07-16T00:00:00"/>
    <s v="TIV-037"/>
    <d v="2024-07-16T00:00:00"/>
    <n v="30000000"/>
    <n v="0"/>
    <n v="1071"/>
    <d v="2024-07-23T00:00:00"/>
    <n v="30000000"/>
    <n v="0"/>
    <n v="3339"/>
    <d v="2024-07-30T00:00:00"/>
    <n v="30000000"/>
    <n v="0"/>
    <n v="12400000"/>
    <n v="17600000"/>
    <n v="0"/>
    <s v="CONTRATO DE PRESTACION DE SERVICIOS PROFESIONALES"/>
    <n v="525"/>
    <s v="LADY JOHANNA PANQUEVA ALARCON"/>
    <m/>
  </r>
  <r>
    <n v="68"/>
    <s v="0174-68"/>
    <x v="0"/>
    <x v="0"/>
    <s v="Sanear y titular 3.150 predios de estratos 1 y 2 localizados en barrios de origen informal"/>
    <x v="1"/>
    <s v="PM/0208/0103/40010070174"/>
    <x v="8"/>
    <x v="1"/>
    <s v="Prestar servicios profesionales relacionados con el componente social y comunitario en la ejecución de los procesos de titulación y urbanización a cargo de la Dirección de Urbanizaciones y Titulación."/>
    <s v="1. Contratación directa"/>
    <n v="80111621"/>
    <n v="4800000"/>
    <n v="5"/>
    <n v="24000000"/>
    <s v="JULIO"/>
    <s v="JULIO"/>
    <s v="DIRECCIÓN DE URBANIZACIONES Y TITULACIÓN"/>
    <s v="EDITH GÓMEZ BAUTISTA ( E )"/>
    <s v="DIRECCIÓN DE URBANIZACIONES Y TITULACIÓN"/>
    <d v="2024-07-16T00:00:00"/>
    <n v="202413000058593"/>
    <s v="01 - Viabilización de Línea"/>
    <s v="N/A"/>
    <d v="2024-07-16T00:00:00"/>
    <s v="TIV-038"/>
    <d v="2024-07-16T00:00:00"/>
    <n v="24000000"/>
    <n v="0"/>
    <n v="1072"/>
    <d v="2024-07-23T00:00:00"/>
    <n v="24000000"/>
    <n v="0"/>
    <n v="3380"/>
    <d v="2024-08-02T00:00:00"/>
    <n v="24000000"/>
    <n v="0"/>
    <n v="9600000"/>
    <n v="14400000"/>
    <n v="0"/>
    <s v="CONTRATO DE PRESTACION DE SERVICIOS PROFESIONALES"/>
    <n v="549"/>
    <s v="DENNYS JHOANA AGUDELO RAMIREZ"/>
    <m/>
  </r>
  <r>
    <n v="69"/>
    <s v="0174-69"/>
    <x v="0"/>
    <x v="0"/>
    <s v="Sanear y titular 3.150 predios de estratos 1 y 2 localizados en barrios de origen informal"/>
    <x v="1"/>
    <s v="PM/0208/0103/40010070174"/>
    <x v="8"/>
    <x v="2"/>
    <s v="Prestar servicios profesionales relacionados con el componente social y comunitario en la ejecución de los procesos de titulación y urbanización a cargo de la Dirección de Urbanizaciones y Titulación."/>
    <s v="1. Contratación directa"/>
    <n v="80111621"/>
    <n v="2000000"/>
    <n v="1"/>
    <n v="2000000"/>
    <s v="SEPTIEMBRE"/>
    <s v="SEPTIEMBRE"/>
    <s v="DIRECCIÓN DE URBANIZACIONES Y TITULACIÓN"/>
    <s v="EDITH GÓMEZ BAUTISTA ( E )"/>
    <s v="DIRECCIÓN DE URBANIZACIONES Y TITULACIÓN"/>
    <m/>
    <m/>
    <m/>
    <m/>
    <m/>
    <m/>
    <m/>
    <m/>
    <n v="2000000"/>
    <m/>
    <m/>
    <n v="0"/>
    <n v="0"/>
    <m/>
    <m/>
    <m/>
    <n v="0"/>
    <m/>
    <n v="0"/>
    <n v="2000000"/>
    <m/>
    <m/>
    <m/>
    <m/>
  </r>
  <r>
    <n v="70"/>
    <s v="0174-70"/>
    <x v="0"/>
    <x v="0"/>
    <s v="Sanear y titular 3.150 predios de estratos 1 y 2 localizados en barrios de origen informal"/>
    <x v="0"/>
    <s v="PM/0208/0103/40010070174"/>
    <x v="8"/>
    <x v="0"/>
    <s v="Adición y prórroga al contrato 182-2024 que tiene por objeto: Prestar servicios de apoyo a la gestión a la Dirección de Urbanizaciones y Titulación en los temas asociados con estudios prediales, catastrales y urbanísticos de los proyectos priorizados por el área."/>
    <s v="9. Adición"/>
    <s v="No aplica"/>
    <n v="3520000"/>
    <n v="5"/>
    <n v="3520000"/>
    <s v="JULIO"/>
    <s v="JULIO"/>
    <s v="DIRECCIÓN DE URBANIZACIONES Y TITULACIÓN"/>
    <s v="EDITH GÓMEZ BAUTISTA ( E )"/>
    <s v="DIRECCIÓN DE URBANIZACIONES Y TITULACIÓN"/>
    <d v="2024-07-12T00:00:00"/>
    <n v="202413000058353"/>
    <s v="02 - Creación de Nueva Línea "/>
    <s v="Recursos de la línea 21"/>
    <d v="2024-07-16T00:00:00"/>
    <s v="TIV-003"/>
    <d v="2024-07-16T00:00:00"/>
    <n v="3520000"/>
    <n v="0"/>
    <n v="874"/>
    <d v="2024-07-17T00:00:00"/>
    <n v="3520000"/>
    <n v="0"/>
    <n v="3064"/>
    <d v="2024-07-18T00:00:00"/>
    <n v="3520000"/>
    <n v="0"/>
    <n v="3520000"/>
    <n v="0"/>
    <n v="0"/>
    <s v="CONTRATO DE PRESTACION DE SERVICIOS DE APOYO A LA GESTION"/>
    <n v="182"/>
    <s v="EIMMY HELENA MAHECHA FORERO"/>
    <m/>
  </r>
  <r>
    <n v="71"/>
    <s v="0174-71"/>
    <x v="0"/>
    <x v="0"/>
    <s v="Sanear y titular 3.150 predios de estratos 1 y 2 localizados en barrios de origen informal"/>
    <x v="0"/>
    <s v="PM/0208/0103/40010070174"/>
    <x v="11"/>
    <x v="0"/>
    <s v="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s v="9. Adición"/>
    <s v="No aplica"/>
    <n v="10000000"/>
    <n v="5"/>
    <n v="10000000"/>
    <s v="JULIO"/>
    <s v="JULIO"/>
    <s v="DIRECCIÓN DE URBANIZACIONES Y TITULACIÓN"/>
    <s v="EDITH GÓMEZ BAUTISTA ( E )"/>
    <s v="DIRECCIÓN DE URBANIZACIONES Y TITULACIÓN"/>
    <d v="2024-07-12T00:00:00"/>
    <n v="202413000058353"/>
    <s v="02 - Creación de Nueva Línea "/>
    <s v="A la línea 71"/>
    <d v="2024-07-16T00:00:00"/>
    <s v="TIV-001"/>
    <d v="2024-07-12T00:00:00"/>
    <n v="10000000"/>
    <n v="0"/>
    <n v="865"/>
    <d v="2024-07-12T00:00:00"/>
    <n v="10000000"/>
    <n v="0"/>
    <n v="3058"/>
    <d v="2024-07-12T00:00:00"/>
    <n v="10000000"/>
    <n v="0"/>
    <n v="10000000"/>
    <n v="0"/>
    <n v="0"/>
    <s v="CONTRATO DE PRESTACION DE SERVICIOS PROFESIONALES"/>
    <n v="158"/>
    <s v="MAGDA LILIANA CRUZ JIMENEZ"/>
    <m/>
  </r>
  <r>
    <n v="72"/>
    <s v="0174-72"/>
    <x v="0"/>
    <x v="0"/>
    <s v="Sanear y titular 3.150 predios de estratos 1 y 2 localizados en barrios de origen informal"/>
    <x v="0"/>
    <s v="PM/0208/0103/40010070174"/>
    <x v="12"/>
    <x v="0"/>
    <s v="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
    <s v="9. Adición"/>
    <s v="No aplica"/>
    <n v="8500000"/>
    <n v="5"/>
    <n v="8500000"/>
    <s v="JULIO"/>
    <s v="JULIO"/>
    <s v="DIRECCIÓN DE URBANIZACIONES Y TITULACIÓN"/>
    <s v="EDITH GÓMEZ BAUTISTA ( E )"/>
    <s v="DIRECCIÓN DE URBANIZACIONES Y TITULACIÓN"/>
    <d v="2024-07-12T00:00:00"/>
    <n v="202413000058353"/>
    <s v="03 - Modificación de Línea"/>
    <s v="A la línea 72"/>
    <d v="2024-07-16T00:00:00"/>
    <s v="TIV-004"/>
    <d v="2024-07-16T00:00:00"/>
    <n v="8500000"/>
    <n v="0"/>
    <n v="875"/>
    <d v="2024-07-17T00:00:00"/>
    <n v="8500000"/>
    <n v="0"/>
    <m/>
    <m/>
    <m/>
    <n v="8500000"/>
    <m/>
    <n v="0"/>
    <n v="8500000"/>
    <m/>
    <m/>
    <m/>
    <m/>
  </r>
  <r>
    <n v="73"/>
    <s v="0174-73"/>
    <x v="0"/>
    <x v="0"/>
    <s v="Sanear y titular 3.150 predios de estratos 1 y 2 localizados en barrios de origen informal"/>
    <x v="0"/>
    <s v="PM/0208/0103/40010070174"/>
    <x v="13"/>
    <x v="1"/>
    <s v="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
    <s v="9. Adición"/>
    <s v="No aplica"/>
    <n v="4000000"/>
    <n v="5"/>
    <n v="4000000"/>
    <s v="JULIO"/>
    <s v="JULIO"/>
    <s v="DIRECCIÓN DE URBANIZACIONES Y TITULACIÓN"/>
    <s v="EDITH GÓMEZ BAUTISTA ( E )"/>
    <s v="DIRECCIÓN DE URBANIZACIONES Y TITULACIÓN"/>
    <d v="2024-07-12T00:00:00"/>
    <n v="202413000058353"/>
    <s v="03 - Modificación de Línea"/>
    <s v="A la línea 73"/>
    <d v="2024-07-16T00:00:00"/>
    <s v="TIV-002"/>
    <d v="2024-07-16T00:00:00"/>
    <n v="4000000"/>
    <n v="0"/>
    <n v="866"/>
    <d v="2024-07-12T00:00:00"/>
    <n v="4000000"/>
    <n v="0"/>
    <n v="3059"/>
    <d v="2024-07-12T00:00:00"/>
    <n v="4000000"/>
    <n v="0"/>
    <n v="4000000"/>
    <n v="0"/>
    <n v="0"/>
    <s v="CONTRATO DE PRESTACION DE SERVICIOS PROFESIONALES"/>
    <n v="121"/>
    <s v="LUIS EDUARDO GARCIA GONZALEZ"/>
    <m/>
  </r>
  <r>
    <n v="74"/>
    <s v="0174-74"/>
    <x v="0"/>
    <x v="0"/>
    <s v="Sanear y titular 3.150 predios de estratos 1 y 2 localizados en barrios de origen informal"/>
    <x v="0"/>
    <s v="PM/0208/0103/40010070174"/>
    <x v="6"/>
    <x v="1"/>
    <s v="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
    <s v="9. Adición"/>
    <s v="No aplica"/>
    <n v="10000000"/>
    <n v="5"/>
    <n v="10000000"/>
    <s v="JULIO"/>
    <s v="JULIO"/>
    <s v="DIRECCIÓN DE URBANIZACIONES Y TITULACIÓN"/>
    <s v="EDITH GÓMEZ BAUTISTA ( E )"/>
    <s v="DIRECCIÓN DE URBANIZACIONES Y TITULACIÓN"/>
    <d v="2024-07-12T00:00:00"/>
    <n v="202413000058353"/>
    <s v="03 - Modificación de Línea"/>
    <s v="A la línea 74"/>
    <d v="2024-07-16T00:00:00"/>
    <s v="TIV-005"/>
    <d v="2024-07-16T00:00:00"/>
    <n v="10000000"/>
    <n v="0"/>
    <n v="876"/>
    <d v="2024-07-17T00:00:00"/>
    <n v="10000000"/>
    <n v="0"/>
    <n v="3065"/>
    <d v="2024-07-18T00:00:00"/>
    <n v="10000000"/>
    <n v="0"/>
    <n v="10000000"/>
    <n v="0"/>
    <n v="0"/>
    <s v="CONTRATO DE PRESTACION DE SERVICIOS PROFESIONALES"/>
    <n v="214"/>
    <s v="CESAR FRANCISCO PACHON RAMIREZ"/>
    <m/>
  </r>
  <r>
    <n v="75"/>
    <s v="0174-75"/>
    <x v="0"/>
    <x v="0"/>
    <s v="Sanear y titular 3.150 predios de estratos 1 y 2 localizados en barrios de origen informal"/>
    <x v="1"/>
    <s v="PM/0208/0103/40010070174"/>
    <x v="9"/>
    <x v="1"/>
    <s v="Adición y prórroga al contrato 291-2024 que tiene por objeto: Prestar servicios de apoyo a la Dirección de Urbanizaciones y Titulación en las actividades administrativas y en los trámites requeridos para el cumplimiento de sus funciones."/>
    <s v="9. Adición"/>
    <s v="No aplica"/>
    <n v="3300000"/>
    <n v="5"/>
    <n v="3300000"/>
    <s v="JULIO"/>
    <s v="JULIO"/>
    <s v="DIRECCIÓN DE URBANIZACIONES Y TITULACIÓN"/>
    <s v="EDITH GÓMEZ BAUTISTA ( E )"/>
    <s v="DIRECCIÓN DE URBANIZACIONES Y TITULACIÓN"/>
    <d v="2024-07-12T00:00:00"/>
    <n v="202413000058353"/>
    <s v="03 - Modificación de Línea"/>
    <s v="A la línea 75"/>
    <d v="2024-07-16T00:00:00"/>
    <s v="TIV-051"/>
    <d v="2024-07-25T00:00:00"/>
    <n v="3300000"/>
    <n v="0"/>
    <n v="1268"/>
    <d v="2024-07-28T00:00:00"/>
    <n v="3300000"/>
    <n v="0"/>
    <n v="3480"/>
    <d v="2024-08-08T00:00:00"/>
    <n v="3300000"/>
    <n v="0"/>
    <n v="3300000"/>
    <n v="0"/>
    <n v="0"/>
    <s v="CONTRATO DE PRESTACION DE SERVICIOS DE APOYO A LA GESTION"/>
    <n v="291"/>
    <s v="LAURA DANIELA MARTIN RAMIREZ"/>
    <m/>
  </r>
  <r>
    <n v="76"/>
    <s v="0174-76"/>
    <x v="0"/>
    <x v="0"/>
    <s v="Titulación de predios e iniciación de viviendas nuevas Bogotá D.C."/>
    <x v="0"/>
    <s v="PM/0208/0103/40010070174"/>
    <x v="17"/>
    <x v="0"/>
    <s v="Pago de los servicios públicos relacionados con Servicios de distribución de agua por tubería de bienes inmuebles de la CVP administrados por la Dirección de Urbanizaciones y Titulación."/>
    <s v="10. No aplica"/>
    <s v="No aplica"/>
    <n v="1000000"/>
    <n v="5"/>
    <n v="5000000"/>
    <s v="JULIO"/>
    <s v="JULIO"/>
    <s v="DIRECCIÓN DE URBANIZACIONES Y TITULACIÓN"/>
    <s v="EDITH GÓMEZ BAUTISTA ( E )"/>
    <s v="DIRECCIÓN DE URBANIZACIONES Y TITULACIÓN"/>
    <d v="2024-07-23T00:00:00"/>
    <n v="202413000061143"/>
    <s v="01 - Viabilización de Línea"/>
    <s v="Recursos de línea 3"/>
    <d v="2024-07-25T00:00:00"/>
    <s v="TIV-053"/>
    <d v="2024-07-25T00:00:00"/>
    <n v="5000000"/>
    <n v="0"/>
    <n v="1273"/>
    <d v="2024-07-28T00:00:00"/>
    <n v="5000000"/>
    <n v="0"/>
    <n v="4708"/>
    <n v="45580"/>
    <n v="98632"/>
    <n v="4901368"/>
    <n v="98632"/>
    <n v="0"/>
    <n v="4901368"/>
    <s v="FACTURAS"/>
    <n v="12631366"/>
    <s v="EMPRESA DE ACUEDUCTO Y ALCANTARILLADO DE BOGOTA E.S.P."/>
    <m/>
  </r>
  <r>
    <n v="77"/>
    <s v="0174-77"/>
    <x v="0"/>
    <x v="0"/>
    <s v="Titulación de predios e iniciación de viviendas nuevas Bogotá D.C."/>
    <x v="0"/>
    <s v="PM/0208/0103/40010070174"/>
    <x v="17"/>
    <x v="0"/>
    <s v="Pago de los servicios públicos relacionados con Servicios de distribución de agua por tubería del Proyecto de Interés Prioritario Arboleda Santa Teresita - Sector I y II."/>
    <s v="10. No aplica"/>
    <s v="No aplica"/>
    <n v="0"/>
    <n v="0"/>
    <n v="0"/>
    <s v="NO APLICA"/>
    <s v="NO APLICA"/>
    <s v="DIRECCIÓN DE URBANIZACIONES Y TITULACIÓN"/>
    <s v="EDITH GÓMEZ BAUTISTA ( E )"/>
    <s v="DIRECCIÓN DE URBANIZACIONES Y TITULACIÓN"/>
    <d v="2024-07-23T00:00:00"/>
    <n v="202413000061143"/>
    <s v="01 - Viabilización de Línea"/>
    <s v="Recursos de línea 4"/>
    <d v="2024-07-25T00:00:00"/>
    <s v="TIV-054 ANULADA"/>
    <m/>
    <m/>
    <n v="0"/>
    <m/>
    <m/>
    <m/>
    <n v="0"/>
    <m/>
    <m/>
    <m/>
    <n v="0"/>
    <m/>
    <n v="0"/>
    <n v="0"/>
    <m/>
    <m/>
    <m/>
    <s v="1296 CDP ANULADO"/>
  </r>
  <r>
    <n v="78"/>
    <s v="0174-78"/>
    <x v="0"/>
    <x v="0"/>
    <s v="Titulación de predios e iniciación de viviendas nuevas Bogotá D.C."/>
    <x v="0"/>
    <s v="PM/0208/0103/40010070174"/>
    <x v="18"/>
    <x v="0"/>
    <s v="Pago de los servicios públicos relacionados con Servicios de distribución de electricidad de bienes inmuebles de la CVP administrados por la Dirección de Urbanizaciones y Titulación"/>
    <s v="10. No aplica"/>
    <s v="No aplica"/>
    <n v="250000"/>
    <n v="5"/>
    <n v="1250000"/>
    <s v="JULIO"/>
    <s v="JULIO"/>
    <s v="DIRECCIÓN DE URBANIZACIONES Y TITULACIÓN"/>
    <s v="EDITH GÓMEZ BAUTISTA ( E )"/>
    <s v="DIRECCIÓN DE URBANIZACIONES Y TITULACIÓN"/>
    <d v="2024-07-23T00:00:00"/>
    <n v="202413000061143"/>
    <s v="01 - Viabilización de Línea"/>
    <s v="Recursos de línea 5"/>
    <d v="2024-07-25T00:00:00"/>
    <s v="TIV-055"/>
    <d v="2024-07-25T00:00:00"/>
    <n v="1250000"/>
    <n v="0"/>
    <n v="1271"/>
    <d v="2024-07-28T00:00:00"/>
    <n v="1250000"/>
    <n v="0"/>
    <m/>
    <m/>
    <m/>
    <n v="1250000"/>
    <m/>
    <n v="0"/>
    <n v="1250000"/>
    <m/>
    <m/>
    <m/>
    <m/>
  </r>
  <r>
    <n v="79"/>
    <s v="0174-79"/>
    <x v="0"/>
    <x v="0"/>
    <s v="Titulación de predios e iniciación de viviendas nuevas Bogotá D.C."/>
    <x v="0"/>
    <s v="PM/0208/0103/40010070174"/>
    <x v="18"/>
    <x v="0"/>
    <s v="Pago de los servicios públicos relacionados con Servicios de distribución de electricidad del Proyecto de Interés Prioritario Arboleda Santa Teresita - Sector I y II."/>
    <s v="10. No aplica"/>
    <s v="No aplica"/>
    <n v="500000"/>
    <n v="5"/>
    <n v="2500000"/>
    <s v="JULIO"/>
    <s v="JULIO"/>
    <s v="DIRECCIÓN DE URBANIZACIONES Y TITULACIÓN"/>
    <s v="EDITH GÓMEZ BAUTISTA ( E )"/>
    <s v="DIRECCIÓN DE URBANIZACIONES Y TITULACIÓN"/>
    <d v="2024-07-23T00:00:00"/>
    <n v="202413000061143"/>
    <s v="01 - Viabilización de Línea"/>
    <s v="Recursos de línea 6"/>
    <d v="2024-07-25T00:00:00"/>
    <s v="TIV-056"/>
    <d v="2024-07-25T00:00:00"/>
    <n v="2500000"/>
    <n v="0"/>
    <n v="1201"/>
    <d v="2024-07-26T00:00:00"/>
    <n v="2500000"/>
    <n v="0"/>
    <s v="3304; 3939; 4565"/>
    <s v="MULTIPLES FECHAS"/>
    <n v="2500000"/>
    <n v="0"/>
    <n v="2500000"/>
    <n v="0"/>
    <n v="0"/>
    <s v="FACTURAS"/>
    <s v="76399112; 76395457; 76398661"/>
    <s v="ENEL COLOMBIA SA ESP"/>
    <m/>
  </r>
  <r>
    <n v="80"/>
    <s v="0174-80"/>
    <x v="0"/>
    <x v="0"/>
    <s v="Titulación de predios e iniciación de viviendas nuevas Bogotá D.C."/>
    <x v="0"/>
    <s v="PM/0208/0103/40010070174"/>
    <x v="2"/>
    <x v="0"/>
    <s v="Pago de los servicios públicos relacionados con Servicios generales de recolección de otros desechos de bienes inmuebles de la CVP administrados por la Dirección de Urbanizaciones y Titulaciones."/>
    <s v="10. No aplica"/>
    <s v="No aplica"/>
    <n v="500000"/>
    <n v="5"/>
    <n v="2500000"/>
    <s v="JULIO"/>
    <s v="JULIO"/>
    <s v="DIRECCIÓN DE URBANIZACIONES Y TITULACIÓN"/>
    <s v="EDITH GÓMEZ BAUTISTA ( E )"/>
    <s v="DIRECCIÓN DE URBANIZACIONES Y TITULACIÓN"/>
    <d v="2024-07-23T00:00:00"/>
    <n v="202413000061143"/>
    <s v="01 - Viabilización de Línea"/>
    <s v="Recursos de línea 7"/>
    <d v="2024-07-25T00:00:00"/>
    <s v="TIV-057"/>
    <d v="2024-07-25T00:00:00"/>
    <n v="2500000"/>
    <n v="0"/>
    <n v="1270"/>
    <d v="2024-07-28T00:00:00"/>
    <n v="2500000"/>
    <n v="0"/>
    <n v="4568"/>
    <n v="45574"/>
    <n v="90190"/>
    <n v="2409810"/>
    <n v="90190"/>
    <n v="0"/>
    <n v="2409810"/>
    <s v="FACTURAS"/>
    <n v="142005033"/>
    <s v="PROMOAMBIENTAL DISTRITO S A S ESP"/>
    <m/>
  </r>
  <r>
    <n v="81"/>
    <s v="0174-81"/>
    <x v="0"/>
    <x v="0"/>
    <s v="Titulación de predios e iniciación de viviendas nuevas Bogotá D.C."/>
    <x v="0"/>
    <s v="PM/0208/0103/40010070174"/>
    <x v="2"/>
    <x v="0"/>
    <s v="Pago de servicios públicos del Proyecto de Interés Prioritario Arboleda Santa Teresita - Sector I y II - PROMOAMBIENTAL"/>
    <s v="10. No aplica"/>
    <s v="No aplica"/>
    <n v="1000000"/>
    <n v="5"/>
    <n v="5000000"/>
    <s v="JULIO"/>
    <s v="JULIO"/>
    <s v="DIRECCIÓN DE URBANIZACIONES Y TITULACIÓN"/>
    <s v="EDITH GÓMEZ BAUTISTA ( E )"/>
    <s v="DIRECCIÓN DE URBANIZACIONES Y TITULACIÓN"/>
    <d v="2024-07-23T00:00:00"/>
    <n v="202413000061143"/>
    <s v="01 - Viabilización de Línea"/>
    <s v="Recursos de línea 8"/>
    <d v="2024-07-25T00:00:00"/>
    <s v="TIV-058"/>
    <d v="2024-07-25T00:00:00"/>
    <n v="5000000"/>
    <n v="0"/>
    <n v="1274"/>
    <d v="2024-07-28T00:00:00"/>
    <n v="5000000"/>
    <n v="0"/>
    <n v="4712"/>
    <n v="45583"/>
    <n v="29880"/>
    <n v="4970120"/>
    <n v="0"/>
    <n v="29880"/>
    <n v="4970120"/>
    <s v="FACTURAS"/>
    <n v="70289043"/>
    <s v="PROMOAMBIENTAL DISTRITO S A S ESP"/>
    <m/>
  </r>
  <r>
    <n v="82"/>
    <s v="0174-82"/>
    <x v="0"/>
    <x v="0"/>
    <s v="Titulación de predios e iniciación de viviendas nuevas Bogotá D.C."/>
    <x v="0"/>
    <s v="PM/0208/0103/40010070174"/>
    <x v="19"/>
    <x v="0"/>
    <s v="Pago de servicios públicos del Proyecto de Interés Prioritario Arboleda Santa Teresita - Sector I y II - VANTI"/>
    <s v="10. No aplica"/>
    <s v="No aplica"/>
    <n v="900000"/>
    <n v="5"/>
    <n v="4500000"/>
    <s v="JULIO"/>
    <s v="JULIO"/>
    <s v="DIRECCIÓN DE URBANIZACIONES Y TITULACIÓN"/>
    <s v="EDITH GÓMEZ BAUTISTA ( E )"/>
    <s v="DIRECCIÓN DE URBANIZACIONES Y TITULACIÓN"/>
    <d v="2024-07-23T00:00:00"/>
    <n v="202413000061143"/>
    <s v="01 - Viabilización de Línea"/>
    <s v="Recursos de línea 9"/>
    <d v="2024-07-25T00:00:00"/>
    <s v="TIV-059"/>
    <d v="2024-07-25T00:00:00"/>
    <n v="4500000"/>
    <n v="0"/>
    <n v="1203"/>
    <d v="2024-07-26T00:00:00"/>
    <n v="4500000"/>
    <n v="0"/>
    <s v="3305; 4157; 4442; 4741"/>
    <d v="2024-07-26T00:00:00"/>
    <n v="1443490"/>
    <n v="3056510"/>
    <n v="1323950"/>
    <n v="119540"/>
    <n v="3056510"/>
    <s v="FACTURAS"/>
    <n v="63483970"/>
    <s v="VANTI S.A. ESP."/>
    <m/>
  </r>
  <r>
    <n v="83"/>
    <s v="0174-83"/>
    <x v="0"/>
    <x v="0"/>
    <s v="Titulación de predios e iniciación de viviendas nuevas Bogotá D.C."/>
    <x v="0"/>
    <s v="PM/0208/0103/40010070174"/>
    <x v="3"/>
    <x v="0"/>
    <s v="Realizar el Pago ARL contratistas nivel V"/>
    <s v="10. No aplica"/>
    <s v="No aplica"/>
    <n v="1135400"/>
    <n v="5"/>
    <n v="5677000"/>
    <s v="JULIO"/>
    <s v="JULIO"/>
    <s v="DIRECCIÓN DE URBANIZACIONES Y TITULACIÓN"/>
    <s v="EDITH GÓMEZ BAUTISTA ( E )"/>
    <s v="DIRECCIÓN DE URBANIZACIONES Y TITULACIÓN"/>
    <d v="2024-07-23T00:00:00"/>
    <n v="202413000061143"/>
    <s v="01 - Viabilización de Línea"/>
    <s v="Recursos de línea 10"/>
    <d v="2024-07-25T00:00:00"/>
    <s v="TIV-060"/>
    <d v="2024-07-25T00:00:00"/>
    <n v="5677000"/>
    <n v="0"/>
    <n v="1275"/>
    <d v="2024-07-28T00:00:00"/>
    <n v="5677000"/>
    <n v="0"/>
    <s v="4135; 4439"/>
    <d v="2024-09-09T00:00:00"/>
    <n v="1006700"/>
    <n v="4670300"/>
    <n v="1006700"/>
    <n v="0"/>
    <n v="4670300"/>
    <s v="FACTURAS"/>
    <s v="8 Y 9"/>
    <s v="POSITIVA COMPAÑIA DE SEGUROS SA"/>
    <m/>
  </r>
  <r>
    <n v="84"/>
    <s v="0174-84"/>
    <x v="0"/>
    <x v="0"/>
    <s v="Titulación de predios e iniciación de viviendas nuevas Bogotá D.C."/>
    <x v="0"/>
    <s v="PM/0208/0103/40010070174"/>
    <x v="4"/>
    <x v="0"/>
    <s v="Realizar el pago de gastos notariales, registro y de beneficencia que resulten de la suscripción de escrituras públicas y/o resoluciones de los diferentes procesos ejecutados por la Dirección de Urbanizaciones y Titulación predial."/>
    <s v="10. No aplica"/>
    <s v="No aplica"/>
    <n v="2000459.8"/>
    <n v="5"/>
    <n v="10002299"/>
    <s v="JULIO"/>
    <s v="JULIO"/>
    <s v="DIRECCIÓN DE URBANIZACIONES Y TITULACIÓN"/>
    <s v="EDITH GÓMEZ BAUTISTA ( E )"/>
    <s v="DIRECCIÓN DE URBANIZACIONES Y TITULACIÓN"/>
    <d v="2024-07-23T00:00:00"/>
    <n v="202413000061143"/>
    <s v="01 - Viabilización de Línea"/>
    <s v="Recursos de línea 11"/>
    <d v="2024-07-25T00:00:00"/>
    <s v="TIV-061"/>
    <d v="2024-07-25T00:00:00"/>
    <n v="10002299"/>
    <n v="0"/>
    <n v="1276"/>
    <d v="2024-07-28T00:00:00"/>
    <n v="10002299"/>
    <n v="0"/>
    <m/>
    <m/>
    <m/>
    <n v="10002299"/>
    <m/>
    <n v="0"/>
    <n v="10002299"/>
    <m/>
    <m/>
    <m/>
    <m/>
  </r>
  <r>
    <n v="85"/>
    <s v="0174-85"/>
    <x v="0"/>
    <x v="0"/>
    <s v="Titulación de predios e iniciación de viviendas nuevas Bogotá D.C."/>
    <x v="0"/>
    <s v="PM/0208/0103/40010070174"/>
    <x v="4"/>
    <x v="0"/>
    <s v="Sufragar gastos de beneficencia, registro títulos por mecanismo de transferencias y gastos de resciliación."/>
    <s v="10. No aplica"/>
    <s v="No aplica"/>
    <n v="1200000"/>
    <n v="5"/>
    <n v="6000000"/>
    <s v="JULIO"/>
    <s v="JULIO"/>
    <s v="DIRECCIÓN DE URBANIZACIONES Y TITULACIÓN"/>
    <s v="EDITH GÓMEZ BAUTISTA ( E )"/>
    <s v="DIRECCIÓN DE URBANIZACIONES Y TITULACIÓN"/>
    <d v="2024-07-23T00:00:00"/>
    <n v="202413000061143"/>
    <s v="01 - Viabilización de Línea"/>
    <s v="Recursos de línea 12"/>
    <d v="2024-07-25T00:00:00"/>
    <s v="TIV-062"/>
    <d v="2024-07-25T00:00:00"/>
    <n v="6000000"/>
    <n v="0"/>
    <n v="1277"/>
    <d v="2024-08-28T00:00:00"/>
    <n v="6000000"/>
    <n v="0"/>
    <m/>
    <m/>
    <m/>
    <n v="6000000"/>
    <m/>
    <n v="0"/>
    <n v="6000000"/>
    <m/>
    <m/>
    <m/>
    <m/>
  </r>
  <r>
    <n v="86"/>
    <s v="0174-86"/>
    <x v="0"/>
    <x v="0"/>
    <s v="Titulación de predios e iniciación de viviendas nuevas Bogotá D.C."/>
    <x v="0"/>
    <s v="PM/0208/0103/40010070174"/>
    <x v="20"/>
    <x v="1"/>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8. Régimen Esp. Selección comisionista"/>
    <n v="92121500"/>
    <n v="80000000"/>
    <n v="1"/>
    <n v="80000000"/>
    <s v="AGOSTO"/>
    <s v="SEPTIEMBRE"/>
    <s v="DIRECCIÓN DE URBANIZACIONES Y TITULACIÓN"/>
    <s v="EDITH GÓMEZ BAUTISTA ( E )"/>
    <s v="DIRECCIÓN DE URBANIZACIONES Y TITULACIÓN"/>
    <d v="2024-08-26T00:00:00"/>
    <n v="202413000062383"/>
    <s v="02 - Creación de Nueva Línea "/>
    <s v="Recursos de línea 54"/>
    <d v="2024-07-29T00:00:00"/>
    <s v="TIV-074"/>
    <d v="2024-08-08T00:00:00"/>
    <n v="80000000"/>
    <n v="0"/>
    <n v="1436"/>
    <d v="2024-08-09T00:00:00"/>
    <n v="80000000"/>
    <n v="0"/>
    <m/>
    <m/>
    <n v="80000000"/>
    <n v="0"/>
    <m/>
    <n v="80000000"/>
    <n v="0"/>
    <m/>
    <m/>
    <m/>
    <m/>
  </r>
  <r>
    <n v="87"/>
    <s v="0174-87"/>
    <x v="0"/>
    <x v="0"/>
    <s v="Titulación de predios e iniciación de viviendas nuevas Bogotá D.C."/>
    <x v="0"/>
    <s v="PM/0208/0103/40010070174"/>
    <x v="7"/>
    <x v="1"/>
    <s v="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9. Adición"/>
    <n v="80111607"/>
    <n v="10000000"/>
    <n v="1"/>
    <n v="10000000"/>
    <s v="JULIO"/>
    <s v="AGOSTO"/>
    <s v="DIRECCIÓN DE URBANIZACIONES Y TITULACIÓN"/>
    <s v="EDITH GÓMEZ BAUTISTA ( E )"/>
    <s v="DIRECCIÓN DE URBANIZACIONES Y TITULACIÓN"/>
    <d v="2024-07-30T00:00:00"/>
    <n v="202413000063163"/>
    <s v="01 - Viabilización de Línea"/>
    <s v="Recursos de línea 55"/>
    <d v="2024-07-31T00:00:00"/>
    <s v="TIV-072"/>
    <d v="2024-07-31T00:00:00"/>
    <n v="10000000"/>
    <n v="0"/>
    <n v="1382"/>
    <d v="2024-07-31T00:00:00"/>
    <n v="10000000"/>
    <n v="0"/>
    <n v="3434"/>
    <d v="2024-08-03T00:00:00"/>
    <n v="10000000"/>
    <n v="0"/>
    <n v="10000000"/>
    <n v="0"/>
    <n v="0"/>
    <s v="CONTRATO DE PRESTACION DE SERVICIOS PROFESIONALES"/>
    <n v="400"/>
    <s v="JULIAN FABRIZZIO HUERFANO ARDILA"/>
    <m/>
  </r>
  <r>
    <n v="88"/>
    <s v="0174-88"/>
    <x v="0"/>
    <x v="0"/>
    <s v="Sanear y titular 3.150 predios de estratos 1 y 2 localizados en barrios de origen informal"/>
    <x v="0"/>
    <s v="PM/0208/0103/40010070174"/>
    <x v="14"/>
    <x v="0"/>
    <s v="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 "/>
    <s v="1. Contratación directa"/>
    <n v="80111617"/>
    <n v="7000000"/>
    <n v="5"/>
    <n v="35000000"/>
    <s v="AGOSTO"/>
    <s v="SEPTIEMBRE"/>
    <s v="DIRECCIÓN DE URBANIZACIONES Y TITULACIÓN"/>
    <s v="EDITH GÓMEZ BAUTISTA ( E )"/>
    <s v="DIRECCIÓN DE URBANIZACIONES Y TITULACIÓN"/>
    <d v="2024-08-21T00:00:00"/>
    <n v="202413000068673"/>
    <s v="02 - Creación de Nueva Línea "/>
    <s v=" por un valor de $35.000.000 de la línea  0174-43"/>
    <d v="2024-08-27T00:00:00"/>
    <s v="TIV-078"/>
    <d v="2024-08-27T00:00:00"/>
    <n v="35000000"/>
    <n v="0"/>
    <n v="1467"/>
    <d v="2024-08-30T00:00:00"/>
    <n v="35000000"/>
    <n v="0"/>
    <n v="4129"/>
    <d v="2024-09-05T00:00:00"/>
    <n v="35000000"/>
    <n v="0"/>
    <n v="5833333"/>
    <n v="29166667"/>
    <n v="0"/>
    <s v="CONTRATO DE PRESTACION DE SERVICIOS PROFESIONALES"/>
    <n v="849"/>
    <s v="MARIA ELENA POVEDA MURCIA"/>
    <m/>
  </r>
  <r>
    <n v="89"/>
    <s v="0174-89"/>
    <x v="0"/>
    <x v="0"/>
    <s v="Sanear y titular 3.150 predios de estratos 1 y 2 localizados en barrios de origen informal"/>
    <x v="0"/>
    <s v="PM/0208/0103/40010070174"/>
    <x v="9"/>
    <x v="0"/>
    <s v="Prestar servicios de apoyo de gestión documental y trámites administrativos que se requieren para cumplir a cabalidad con la misionalidad de la DUT."/>
    <s v="1. Contratación directa"/>
    <n v="80111601"/>
    <n v="2800000"/>
    <n v="5"/>
    <n v="14000000"/>
    <s v="AGOSTO"/>
    <s v="SEPTIEMBRE"/>
    <s v="DIRECCIÓN DE URBANIZACIONES Y TITULACIÓN"/>
    <s v="EDITH GÓMEZ BAUTISTA ( E )"/>
    <s v="DIRECCIÓN DE URBANIZACIONES Y TITULACIÓN"/>
    <d v="2024-08-21T00:00:00"/>
    <n v="202413000068673"/>
    <s v="02 - Creación de Nueva Línea "/>
    <s v="por un valor de $14.000.000 de la línea 0174-43"/>
    <d v="2024-08-27T00:00:00"/>
    <s v="TIV-079"/>
    <d v="2024-08-27T00:00:00"/>
    <n v="14000000"/>
    <n v="0"/>
    <n v="1466"/>
    <d v="2024-08-30T00:00:00"/>
    <n v="14000000"/>
    <n v="0"/>
    <m/>
    <m/>
    <m/>
    <n v="14000000"/>
    <m/>
    <n v="0"/>
    <n v="14000000"/>
    <m/>
    <m/>
    <m/>
    <m/>
  </r>
  <r>
    <n v="90"/>
    <s v="0174-90"/>
    <x v="0"/>
    <x v="0"/>
    <s v="Sanear y titular 3.150 predios de estratos 1 y 2 localizados en barrios de origen informal"/>
    <x v="0"/>
    <s v="PM/0208/0103/40010070174"/>
    <x v="9"/>
    <x v="0"/>
    <s v="Prestar servicios de apoyo en lo pertinente a la correspondencia, trámites administrativos y gestión documental, para el cumplimiento de las funciones de la Dirección de Urbanizaciones y Titulación."/>
    <s v="1. Contratación directa"/>
    <n v="80111601"/>
    <n v="3300000"/>
    <n v="4"/>
    <n v="13200000"/>
    <s v="AGOSTO"/>
    <s v="SEPTIEMBRE"/>
    <s v="DIRECCIÓN DE URBANIZACIONES Y TITULACIÓN"/>
    <s v="EDITH GÓMEZ BAUTISTA ( E )"/>
    <s v="DIRECCIÓN DE URBANIZACIONES Y TITULACIÓN"/>
    <d v="2024-08-21T00:00:00"/>
    <n v="202413000068673"/>
    <s v="02 - Creación de Nueva Línea "/>
    <s v=" por un valor de $13.200.000 de la línea 0174-44"/>
    <d v="2024-08-27T00:00:00"/>
    <s v="TIV-080"/>
    <d v="2024-08-27T00:00:00"/>
    <n v="13200000"/>
    <n v="0"/>
    <n v="1468"/>
    <d v="2024-08-30T00:00:00"/>
    <n v="13200000"/>
    <n v="0"/>
    <n v="4148"/>
    <d v="2024-09-11T00:00:00"/>
    <n v="13200000"/>
    <n v="0"/>
    <n v="2090000"/>
    <n v="11110000"/>
    <n v="0"/>
    <s v="CONTRATO DE PRESTACION DE SERVICIOS PROFESIONALES"/>
    <n v="863"/>
    <s v="LAURA DANIELA MARTIN RAMIREZ"/>
    <m/>
  </r>
  <r>
    <n v="91"/>
    <s v="0174-91"/>
    <x v="0"/>
    <x v="0"/>
    <s v="Sanear y titular 3.150 predios de estratos 1 y 2 localizados en barrios de origen informal"/>
    <x v="0"/>
    <s v="PM/0208/0103/40010070174"/>
    <x v="7"/>
    <x v="1"/>
    <s v="Prestar servicios profesionales para asesorar, acompañar y hacer   control jurídico a los procesos y procedimientos de  la Dirección Urbanizaciones y Titulación en las actividades relacionadas con seguimiento de  metas, estructuración de procesos  y revisión de documentos generados por la Dependencia."/>
    <s v="1. Contratación directa"/>
    <n v="80111607"/>
    <n v="10500000"/>
    <n v="5"/>
    <n v="52500000"/>
    <s v="AGOSTO"/>
    <s v="SEPTIEMBRE"/>
    <s v="DIRECCIÓN DE URBANIZACIONES Y TITULACIÓN"/>
    <s v="EDITH GÓMEZ BAUTISTA ( E )"/>
    <s v="DIRECCIÓN DE URBANIZACIONES Y TITULACIÓN"/>
    <d v="2024-08-21T00:00:00"/>
    <n v="202413000068673"/>
    <s v="02 - Creación de Nueva Línea "/>
    <s v=" por un valor de $52.500.000 de la línea 0174-54"/>
    <d v="2024-08-27T00:00:00"/>
    <s v="TIV-081"/>
    <d v="2024-08-27T00:00:00"/>
    <n v="52500000"/>
    <n v="0"/>
    <n v="1469"/>
    <d v="2024-08-30T00:00:00"/>
    <n v="52500000"/>
    <n v="0"/>
    <n v="4117"/>
    <d v="2024-09-03T00:00:00"/>
    <n v="52500000"/>
    <n v="0"/>
    <n v="9100000"/>
    <n v="43400000"/>
    <n v="0"/>
    <s v="CONTRATO DE PRESTACION DE SERVICIOS PROFESIONALES"/>
    <n v="844"/>
    <s v="LUZ ANGELA GARZON URREGO"/>
    <m/>
  </r>
  <r>
    <n v="92"/>
    <s v="0174-92"/>
    <x v="0"/>
    <x v="0"/>
    <s v="Sanear y titular 3.150 predios de estratos 1 y 2 localizados en barrios de origen informal"/>
    <x v="0"/>
    <s v="PM/0208/0103/40010070174"/>
    <x v="18"/>
    <x v="0"/>
    <s v="Pago de los servicios públicos relacionados con Servicios de distribución de electricidad del Proyecto de Interés Prioritario Arboleda Santa Teresita - Sector I y II."/>
    <s v="10. No aplica"/>
    <s v="No aplica"/>
    <n v="2500000"/>
    <n v="5"/>
    <n v="12500000"/>
    <s v="SEPTIEMBRE"/>
    <s v="SEPTIEMBRE"/>
    <s v="DIRECCIÓN DE URBANIZACIONES Y TITULACIÓN"/>
    <s v="JUAN MANUEL BARRERA MONTERROSA"/>
    <s v="DIRECCIÓN DE URBANIZACIONES Y TITULACIÓN"/>
    <d v="2024-09-16T00:00:00"/>
    <n v="202413000073503"/>
    <s v="01 - Viabilización de Línea"/>
    <s v="Recursos de línea 77"/>
    <d v="2024-09-17T00:00:00"/>
    <s v="TIV-092"/>
    <d v="2024-09-17T00:00:00"/>
    <n v="12500000"/>
    <n v="0"/>
    <n v="1507"/>
    <d v="2024-09-17T00:00:00"/>
    <n v="12500000"/>
    <n v="0"/>
    <s v="4333; 4564"/>
    <d v="2024-09-18T00:00:00"/>
    <n v="3181871"/>
    <n v="9318129"/>
    <n v="3178401"/>
    <n v="3470"/>
    <n v="9318129"/>
    <s v="FACTURAS"/>
    <s v="76395457; 76395061"/>
    <s v="ENEL COLOMBIA SA ESP"/>
    <m/>
  </r>
  <r>
    <n v="93"/>
    <s v="0174-93"/>
    <x v="0"/>
    <x v="0"/>
    <s v="Sanear y titular 3.150 predios de estratos 1 y 2 localizados en barrios de origen informal"/>
    <x v="0"/>
    <s v="PM/0208/0103/40010070174"/>
    <x v="21"/>
    <x v="0"/>
    <s v="Arrendar un stand en el Congreso Colombiano de la Construcción - CCC"/>
    <s v="1. Contratación directa"/>
    <n v="80131505"/>
    <n v="10000000"/>
    <n v="1"/>
    <n v="10000000"/>
    <s v="SEPTIEMBRE"/>
    <s v="SEPTIEMBRE"/>
    <s v="DIRECCIÓN DE URBANIZACIONES Y TITULACIÓN"/>
    <s v="JUAN MANUEL BARRERA MONTERROSA"/>
    <s v="DIRECCIÓN DE URBANIZACIONES Y TITULACIÓN"/>
    <d v="2024-09-23T00:00:00"/>
    <n v="202413000075733"/>
    <s v="01 - Viabilización de Línea"/>
    <s v="Recursos de línea 37"/>
    <d v="2024-09-25T00:00:00"/>
    <s v="TIV-093"/>
    <d v="2024-09-25T00:00:00"/>
    <n v="10000000"/>
    <n v="0"/>
    <n v="1531"/>
    <d v="2024-09-26T00:00:00"/>
    <n v="10000000"/>
    <n v="0"/>
    <n v="4728"/>
    <m/>
    <n v="10000000"/>
    <n v="0"/>
    <n v="0"/>
    <n v="10000000"/>
    <n v="0"/>
    <s v="CONTRATO DE ARRENDAMIENTO"/>
    <n v="926"/>
    <s v="CAMARA COLOMBIANA DE LA CONSTRUCCION"/>
    <m/>
  </r>
  <r>
    <n v="94"/>
    <s v="0174-94"/>
    <x v="0"/>
    <x v="0"/>
    <s v="Sanear y titular 3.150 predios de estratos 1 y 2 localizados en barrios de origen informal"/>
    <x v="0"/>
    <s v="PM/0208/0103/40010070174"/>
    <x v="13"/>
    <x v="1"/>
    <s v="Prestar servicios profesionales especializados para realizar acompañamiento desde el componente técnico a los procesos que se relacionan con el proyecto Arboleda Santa Teresita"/>
    <s v="1. Contratación directa"/>
    <n v="80131801"/>
    <n v="8000000"/>
    <n v="4"/>
    <n v="32000000"/>
    <s v="OCTUBRE"/>
    <s v="OCTUBRE"/>
    <s v="DIRECCIÓN DE URBANIZACIONES Y TITULACIÓN"/>
    <s v="JUAN MANUEL BARRERA MONTERROSA"/>
    <s v="DIRECCIÓN DE URBANIZACIONES Y TITULACIÓN"/>
    <d v="2024-10-10T00:00:00"/>
    <n v="202413000079953"/>
    <s v="01 - Viabilización de Línea"/>
    <s v="Recursosa de línea 55"/>
    <d v="2024-10-11T00:00:00"/>
    <s v="TIV-095"/>
    <d v="2024-10-11T00:00:00"/>
    <n v="32000000"/>
    <n v="0"/>
    <n v="1554"/>
    <d v="2024-10-15T00:00:00"/>
    <n v="24800000"/>
    <n v="7200000"/>
    <m/>
    <m/>
    <n v="24800000"/>
    <n v="0"/>
    <m/>
    <n v="24800000"/>
    <n v="7200000"/>
    <m/>
    <m/>
    <m/>
    <m/>
  </r>
  <r>
    <n v="95"/>
    <s v="0174-95"/>
    <x v="0"/>
    <x v="0"/>
    <s v="Sanear y titular 3.150 predios de estratos 1 y 2 localizados en barrios de origen informal"/>
    <x v="0"/>
    <s v="PM/0208/0103/40010070174"/>
    <x v="20"/>
    <x v="1"/>
    <s v="Adición Contrato No. 884 de 2024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9. Adición"/>
    <n v="92121500"/>
    <n v="25899460"/>
    <n v="1"/>
    <n v="25899460"/>
    <s v="OCTUBRE"/>
    <s v="OCTUBRE"/>
    <s v="DIRECCIÓN DE URBANIZACIONES Y TITULACIÓN"/>
    <s v="JUAN MANUEL BARRERA MONTERROSA"/>
    <s v="DIRECCIÓN DE URBANIZACIONES Y TITULACIÓN"/>
    <d v="2024-10-22T00:00:00"/>
    <n v="202413000082863"/>
    <s v="01 - Viabilización de Línea"/>
    <s v="Recursos de las lineas 0174-54 por valor de $17.899.460 y de la la linea No. 0174-55 por valor de $ 8.000.000"/>
    <d v="2024-10-24T00:00:00"/>
    <s v="TIV-096"/>
    <d v="2024-10-29T00:00:00"/>
    <n v="25899460"/>
    <n v="0"/>
    <n v="1599"/>
    <d v="2024-10-31T00:00:00"/>
    <n v="25899460"/>
    <n v="0"/>
    <m/>
    <m/>
    <m/>
    <n v="25899460"/>
    <m/>
    <n v="0"/>
    <n v="25899460"/>
    <m/>
    <m/>
    <m/>
    <m/>
  </r>
  <r>
    <n v="96"/>
    <s v="0174-96"/>
    <x v="0"/>
    <x v="0"/>
    <s v="Sanear y titular 3.150 predios de estratos 1 y 2 localizados en barrios de origen informal"/>
    <x v="0"/>
    <s v="PM/0208/0103/40010070174"/>
    <x v="20"/>
    <x v="0"/>
    <s v="Adición Contrato No. 884 de 2024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9. Adición"/>
    <n v="92121500"/>
    <n v="9800540"/>
    <n v="1"/>
    <n v="9800540"/>
    <s v="OCTUBRE"/>
    <s v="OCTUBRE"/>
    <s v="DIRECCIÓN DE URBANIZACIONES Y TITULACIÓN"/>
    <s v="JUAN MANUEL BARRERA MONTERROSA"/>
    <s v="DIRECCIÓN DE URBANIZACIONES Y TITULACIÓN"/>
    <d v="2024-10-28T00:00:00"/>
    <n v="202413000083783"/>
    <s v="01 - Viabilización de Línea"/>
    <s v="Recurso de línea 21"/>
    <d v="2024-10-29T00:00:00"/>
    <s v="TIV-097"/>
    <d v="2024-10-29T00:00:00"/>
    <n v="9800540"/>
    <n v="0"/>
    <n v="1600"/>
    <d v="2024-10-31T00:00:00"/>
    <n v="9800540"/>
    <n v="0"/>
    <m/>
    <m/>
    <m/>
    <n v="9800540"/>
    <m/>
    <n v="0"/>
    <n v="9800540"/>
    <m/>
    <m/>
    <m/>
    <m/>
  </r>
  <r>
    <n v="1"/>
    <s v="0134-1"/>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930000"/>
    <n v="5"/>
    <n v="29650000"/>
    <s v="JULIO "/>
    <s v="JULIO "/>
    <s v="DIRECCIÓN DE REASENTAMIENTOS"/>
    <s v="GERMAN ALBERTO HERNANDEZ PRIETO"/>
    <s v="DIRECCIÓN DE REASENTAMIENTOS"/>
    <d v="2024-07-22T00:00:00"/>
    <n v="202412000060763"/>
    <s v="01 - Viabilización de Línea"/>
    <s v="No aplica"/>
    <d v="2024-07-23T00:00:00"/>
    <s v="THAR-068"/>
    <d v="2024-07-23T00:00:00"/>
    <n v="29650000"/>
    <n v="0"/>
    <n v="1237"/>
    <d v="2024-07-26T00:00:00"/>
    <n v="29650000"/>
    <n v="0"/>
    <n v="3749"/>
    <n v="45517"/>
    <n v="29650000"/>
    <n v="0"/>
    <n v="9290333"/>
    <n v="20359667"/>
    <n v="0"/>
    <s v="CONTRATO DE PRESTACION DE SERVICIOS PROFESIONALES"/>
    <n v="717"/>
    <s v="ADELINA ISABEL GOMEZ GIOVANNETTY"/>
    <m/>
  </r>
  <r>
    <n v="2"/>
    <s v="0134-2"/>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0. No aplica"/>
    <s v="No aplica"/>
    <n v="0"/>
    <n v="0"/>
    <n v="0"/>
    <s v="NO APLICA"/>
    <s v="NO APLICA"/>
    <s v="DIRECCIÓN DE REASENTAMIENTOS"/>
    <s v="GERMAN ALBERTO HERNANDEZ PRIETO"/>
    <s v="DIRECCIÓN DE REASENTAMIENTOS"/>
    <m/>
    <m/>
    <m/>
    <m/>
    <m/>
    <m/>
    <m/>
    <m/>
    <n v="0"/>
    <m/>
    <m/>
    <m/>
    <n v="0"/>
    <m/>
    <m/>
    <m/>
    <n v="0"/>
    <m/>
    <n v="0"/>
    <n v="0"/>
    <m/>
    <m/>
    <m/>
    <m/>
  </r>
  <r>
    <n v="3"/>
    <s v="0134-3"/>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15T00:00:00"/>
    <s v=" 202412000058573 "/>
    <s v="01 - Viabilización de Línea"/>
    <s v="N/A"/>
    <d v="2024-07-17T00:00:00"/>
    <s v="THAR-007"/>
    <d v="2024-07-17T00:00:00"/>
    <n v="26150000"/>
    <n v="0"/>
    <n v="1173"/>
    <d v="2024-07-25T00:00:00"/>
    <n v="26150000"/>
    <n v="0"/>
    <n v="3757"/>
    <n v="45517"/>
    <n v="26150000"/>
    <n v="0"/>
    <n v="8019333"/>
    <n v="18130667"/>
    <n v="0"/>
    <s v="CONTRATO DE PRESTACION DE SERVICIOS PROFESIONALES"/>
    <n v="686"/>
    <s v="DORA EMILIA PARRA ROBLEDO"/>
    <m/>
  </r>
  <r>
    <n v="4"/>
    <s v="0134-4"/>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510000"/>
    <n v="5"/>
    <n v="27550000"/>
    <s v="JULIO "/>
    <s v="JULIO "/>
    <s v="DIRECCIÓN DE REASENTAMIENTOS"/>
    <s v="GERMAN ALBERTO HERNANDEZ PRIETO"/>
    <s v="DIRECCIÓN DE REASENTAMIENTOS"/>
    <d v="2024-07-22T00:00:00"/>
    <n v="202412000060763"/>
    <s v="01 - Viabilización de Línea"/>
    <s v="No aplica"/>
    <d v="2024-07-23T00:00:00"/>
    <s v="THAR-069"/>
    <d v="2024-07-23T00:00:00"/>
    <n v="27550000"/>
    <n v="0"/>
    <n v="1238"/>
    <d v="2024-07-26T00:00:00"/>
    <n v="27550000"/>
    <n v="0"/>
    <n v="3764"/>
    <n v="45518"/>
    <n v="27550000"/>
    <n v="0"/>
    <n v="7530333"/>
    <n v="20019667"/>
    <n v="0"/>
    <s v="CONTRATO DE PRESTACION DE SERVICIOS PROFESIONALES"/>
    <n v="748"/>
    <s v="DIANA CAROLINA GUEVARA TRIANA"/>
    <m/>
  </r>
  <r>
    <n v="5"/>
    <s v="0134-5"/>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JULIO "/>
    <s v="DIRECCIÓN DE REASENTAMIENTOS"/>
    <s v="GERMAN ALBERTO HERNANDEZ PRIETO"/>
    <s v="DIRECCIÓN DE REASENTAMIENTOS"/>
    <d v="2024-07-22T00:00:00"/>
    <n v="202412000060763"/>
    <s v="01 - Viabilización de Línea"/>
    <s v="No aplica"/>
    <d v="2024-07-23T00:00:00"/>
    <s v="THAR-070"/>
    <d v="2024-07-23T00:00:00"/>
    <n v="37425000"/>
    <n v="0"/>
    <n v="1239"/>
    <d v="2024-07-26T00:00:00"/>
    <n v="37425000"/>
    <n v="0"/>
    <n v="3737"/>
    <n v="45517"/>
    <n v="37425000"/>
    <n v="0"/>
    <n v="11726500"/>
    <n v="25698500"/>
    <n v="0"/>
    <s v="CONTRATO DE PRESTACION DE SERVICIOS PROFESIONALES"/>
    <n v="737"/>
    <s v="OLGA LUCIA GODOY OSORIO"/>
    <m/>
  </r>
  <r>
    <n v="6"/>
    <s v="0134-6"/>
    <x v="1"/>
    <x v="1"/>
    <s v="Reasentar 2.000 Hogares ubicados en zonas de alto riesgo no mitigable y/o las ordenadas mediante actos administrativos o sentencias judiciales"/>
    <x v="4"/>
    <s v="PM/0208/0102/40020390134"/>
    <x v="22"/>
    <x v="0"/>
    <s v="Reubicación definitiva de hogares localizados en zonas de alto riesgo no mitigable o los ordenados mediante sentencias judiciales o actos administrativos."/>
    <s v="10. No aplica"/>
    <s v="No aplica"/>
    <n v="486614008"/>
    <n v="1"/>
    <n v="486614008"/>
    <s v="JULIO "/>
    <s v="JULIO "/>
    <s v="DIRECCIÓN DE REASENTAMIENTOS"/>
    <s v="GERMAN ALBERTO HERNANDEZ PRIETO"/>
    <s v="DIRECCIÓN DE REASENTAMIENTOS"/>
    <d v="2024-07-29T00:00:00"/>
    <n v="202412000062763"/>
    <s v="01 - Viabilización de Línea"/>
    <s v="No aplica"/>
    <d v="2024-07-29T00:00:00"/>
    <s v="THAR-111"/>
    <d v="2024-07-29T00:00:00"/>
    <n v="483401805"/>
    <n v="3212203"/>
    <n v="1305"/>
    <d v="2024-07-30T00:00:00"/>
    <n v="483401805"/>
    <n v="0"/>
    <s v="MULTIPLES REGISTROS"/>
    <n v="45539"/>
    <n v="483401805"/>
    <n v="0"/>
    <n v="345504385"/>
    <n v="137897420"/>
    <n v="3212203"/>
    <s v="RESOLUCION"/>
    <s v="MULTIPLES RESOLUCIONES"/>
    <s v="MULTIPLES TERCEROS"/>
    <m/>
  </r>
  <r>
    <n v="7"/>
    <s v="0134-7"/>
    <x v="1"/>
    <x v="1"/>
    <s v="Reasentar 2.000 Hogares ubicados en zonas de alto riesgo no mitigable y/o las ordenadas mediante actos administrativos o sentencias judiciales"/>
    <x v="4"/>
    <s v="PM/0208/0102/40020390134"/>
    <x v="22"/>
    <x v="0"/>
    <s v="Reubicación definitiva de hogares localizados en zonas de alto riesgo no mitigable o los ordenados mediante sentencias judiciales o actos administrativos."/>
    <s v="10. No aplica"/>
    <s v="No aplica"/>
    <n v="158482165"/>
    <n v="1"/>
    <n v="158482165"/>
    <s v="JULIO "/>
    <s v="JULIO "/>
    <s v="DIRECCIÓN DE REASENTAMIENTOS"/>
    <s v="GERMAN ALBERTO HERNANDEZ PRIETO"/>
    <s v="DIRECCIÓN DE REASENTAMIENTOS"/>
    <d v="2024-07-29T00:00:00"/>
    <n v="202412000062763"/>
    <s v="01 - Viabilización de Línea"/>
    <s v="No aplica"/>
    <d v="2024-07-29T00:00:00"/>
    <s v="THAR-112 ANULADO"/>
    <m/>
    <m/>
    <n v="158482165"/>
    <m/>
    <m/>
    <m/>
    <n v="0"/>
    <m/>
    <m/>
    <m/>
    <n v="0"/>
    <m/>
    <n v="0"/>
    <n v="158482165"/>
    <m/>
    <m/>
    <m/>
    <s v="CDP 1307 ANULADO - FIDUCIA / cambio de FF"/>
  </r>
  <r>
    <n v="8"/>
    <s v="0134-8"/>
    <x v="1"/>
    <x v="1"/>
    <s v="Reasentar 2.000 Hogares ubicados en zonas de alto riesgo no mitigable y/o las ordenadas mediante actos administrativos o sentencias judiciales"/>
    <x v="5"/>
    <s v="PM/0208/0102/40020380134"/>
    <x v="13"/>
    <x v="0"/>
    <s v="Adición y prorroga al contrato No. CVP-CTO-667-2023, el cual tiene por objeto: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s v="9. Adición"/>
    <s v="No aplica"/>
    <n v="49087500"/>
    <n v="1"/>
    <n v="49087500"/>
    <s v="JULIO "/>
    <s v="JULIO "/>
    <s v="DIRECCIÓN DE REASENTAMIENTOS"/>
    <s v="GERMAN ALBERTO HERNANDEZ PRIETO"/>
    <s v="DIRECCIÓN DE REASENTAMIENTOS"/>
    <d v="2024-07-12T00:00:00"/>
    <m/>
    <s v="01 - Viabilización de Línea"/>
    <s v="N/A"/>
    <d v="2024-07-12T00:00:00"/>
    <s v="THAR-001"/>
    <d v="2024-07-12T00:00:00"/>
    <n v="49087500"/>
    <n v="0"/>
    <n v="867"/>
    <d v="2024-07-16T00:00:00"/>
    <n v="49087500"/>
    <n v="0"/>
    <n v="3060"/>
    <n v="45489"/>
    <n v="49087500"/>
    <n v="0"/>
    <n v="0"/>
    <n v="49087500"/>
    <n v="0"/>
    <s v="CONTRATO DE INTERVENTORIA"/>
    <n v="667"/>
    <s v="CONSORCIO DEMOL23"/>
    <m/>
  </r>
  <r>
    <n v="9"/>
    <s v="0134-9"/>
    <x v="1"/>
    <x v="1"/>
    <s v="Reasentar 2.000 Hogares ubicados en zonas de alto riesgo no mitigable y/o las ordenadas mediante actos administrativos o sentencias judiciales"/>
    <x v="2"/>
    <s v="PM/0208/0102/40020390134"/>
    <x v="23"/>
    <x v="0"/>
    <s v="Ahorro del 10% para la reducción del gasto en contratos de prestación de servicios profesionales y de apoyo a la gestión en cumplimiento del artículo 6 del Decreto 062 de 2024. "/>
    <s v="10. No aplica"/>
    <s v="No aplica"/>
    <n v="0"/>
    <n v="0"/>
    <n v="0"/>
    <s v="NO APLICA"/>
    <s v="NO APLICA"/>
    <s v="DIRECCIÓN DE REASENTAMIENTOS"/>
    <s v="GERMAN ALBERTO HERNANDEZ PRIETO"/>
    <s v="DIRECCIÓN DE REASENTAMIENTOS"/>
    <d v="2024-07-18T00:00:00"/>
    <m/>
    <m/>
    <s v="N/A"/>
    <d v="2024-07-19T00:00:00"/>
    <s v="THAR-061"/>
    <d v="2024-07-19T00:00:00"/>
    <n v="0"/>
    <n v="0"/>
    <n v="1207"/>
    <d v="2024-07-26T00:00:00"/>
    <m/>
    <n v="0"/>
    <m/>
    <m/>
    <m/>
    <n v="0"/>
    <m/>
    <n v="0"/>
    <n v="0"/>
    <m/>
    <m/>
    <m/>
    <m/>
  </r>
  <r>
    <n v="10"/>
    <s v="0134-10"/>
    <x v="1"/>
    <x v="1"/>
    <s v="Reasentar 2.000 Hogares ubicados en zonas de alto riesgo no mitigable y/o las ordenadas mediante actos administrativos o sentencias judiciales"/>
    <x v="2"/>
    <s v="PM/0208/0102/40020390134"/>
    <x v="22"/>
    <x v="3"/>
    <s v="Pago de pasivo exigible. Resolución 141 de_x000a_14 de enero de 2024. Adquisición de predios localizados en zona de alto riesgo no mitigable de la sra. Mahecha Bustos Nidia Consuelo CC: 51.858.244 ; localidad de San Cristobal ; id: 2010-4-11866."/>
    <s v="10. No aplica"/>
    <s v="No aplica"/>
    <n v="95807000"/>
    <n v="1"/>
    <n v="95807000"/>
    <s v="JULIO "/>
    <s v="JULIO "/>
    <s v="DIRECCIÓN DE REASENTAMIENTOS"/>
    <s v="GERMAN ALBERTO HERNANDEZ PRIETO"/>
    <s v="DIRECCIÓN DE REASENTAMIENTOS"/>
    <d v="2024-07-31T00:00:00"/>
    <n v="202412000064013"/>
    <s v="01 - Viabilización de Línea"/>
    <s v="No aplica"/>
    <d v="2024-07-31T00:00:00"/>
    <s v="THAR-119"/>
    <d v="2024-07-31T00:00:00"/>
    <n v="95807000"/>
    <n v="0"/>
    <n v="1385"/>
    <d v="2024-08-01T00:00:00"/>
    <n v="95807000"/>
    <n v="0"/>
    <n v="4119"/>
    <n v="45539"/>
    <n v="95807000"/>
    <n v="0"/>
    <n v="95807000"/>
    <n v="0"/>
    <n v="0"/>
    <s v="RESOLUCION"/>
    <n v="970"/>
    <s v="YAQUELINE ESPERANZA MAHECHA BUSTOS"/>
    <m/>
  </r>
  <r>
    <n v="11"/>
    <s v="0134-11"/>
    <x v="1"/>
    <x v="1"/>
    <s v="Reasentar 2.000 Hogares ubicados en zonas de alto riesgo no mitigable y/o las ordenadas mediante actos administrativos o sentencias judiciales"/>
    <x v="2"/>
    <s v="PM/0208/0102/40020390134"/>
    <x v="24"/>
    <x v="0"/>
    <s v="Prestar el servicio público de transporte terrestre automotor especial para la caja de la vivienda popular"/>
    <s v="10. No aplica"/>
    <s v="No aplica"/>
    <n v="0"/>
    <n v="0"/>
    <n v="0"/>
    <s v="NO APLICA"/>
    <s v="NO APLICA"/>
    <s v="DIRECCIÓN DE REASENTAMIENTOS"/>
    <s v="GERMAN ALBERTO HERNANDEZ PRIETO"/>
    <s v="DIRECCIÓN DE REASENTAMIENTOS"/>
    <d v="2024-07-31T00:00:00"/>
    <n v="202412000063793"/>
    <s v="01 - Viabilización de Línea"/>
    <s v="No aplica"/>
    <d v="2024-07-31T00:00:00"/>
    <s v="THAR-120 ANULADA"/>
    <m/>
    <m/>
    <n v="0"/>
    <s v="1386 ANULADO"/>
    <m/>
    <m/>
    <n v="0"/>
    <m/>
    <m/>
    <m/>
    <n v="0"/>
    <m/>
    <n v="0"/>
    <n v="0"/>
    <m/>
    <m/>
    <m/>
    <s v="Anulación parcial CDP y viabilidad por $20,000,000"/>
  </r>
  <r>
    <n v="12"/>
    <s v="0134-12"/>
    <x v="1"/>
    <x v="1"/>
    <s v="Reasentar 2.000 Hogares ubicados en zonas de alto riesgo no mitigable y/o las ordenadas mediante actos administrativos o sentencias judiciales"/>
    <x v="2"/>
    <s v="PM/0208/0102/40020390134"/>
    <x v="21"/>
    <x v="0"/>
    <s v="Contratar los servicios integrales de un operador logístico que lleve a cabo las actividades que requiera la caja de la vivienda popular y que permita divulgar los avances de los diferentes programas misionales de la entidad"/>
    <s v="8. Régimen Esp. Selección comisionista"/>
    <s v="81141601; 80141902; 56101600; 52161500; 45111700; 90111600"/>
    <n v="100000000"/>
    <n v="1"/>
    <n v="100000000"/>
    <s v="JULIO "/>
    <s v="JULIO "/>
    <s v="DIRECCIÓN DE REASENTAMIENTOS"/>
    <s v="GERMAN ALBERTO HERNANDEZ PRIETO"/>
    <s v="DIRECCIÓN DE REASENTAMIENTOS"/>
    <d v="2024-07-17T00:00:00"/>
    <n v="202412000058673"/>
    <s v="01 - Viabilización de Línea"/>
    <s v="N/A"/>
    <d v="2024-07-22T00:00:00"/>
    <s v="THAR-062"/>
    <d v="2024-07-22T00:00:00"/>
    <n v="100000000"/>
    <n v="0"/>
    <n v="1200"/>
    <d v="2024-07-26T00:00:00"/>
    <n v="100000000"/>
    <n v="0"/>
    <n v="4373"/>
    <n v="45565"/>
    <n v="100000000"/>
    <n v="0"/>
    <n v="0"/>
    <n v="100000000"/>
    <n v="0"/>
    <s v="CONTRATO DE PRESTACION DE SERVICIOS"/>
    <n v="806"/>
    <s v="DOUGLAS TRADE S A S"/>
    <m/>
  </r>
  <r>
    <n v="13"/>
    <s v="0134-13"/>
    <x v="1"/>
    <x v="1"/>
    <s v="Reasentar 2.000 Hogares ubicados en zonas de alto riesgo no mitigable y/o las ordenadas mediante actos administrativos o sentencias judiciales"/>
    <x v="2"/>
    <s v="PM/0208/0102/40020390134"/>
    <x v="4"/>
    <x v="0"/>
    <s v="Realizar gestiones documentacion, legalización, gestiones notariales y  certificación juridica en la adjudicación de las viviendas para entrega de los predios a los beneficiarios objeto del programa de reasentamientos. (197 hogares meta 1 y 5 predios meta 2 con tramites realizados)"/>
    <s v="10. No aplica"/>
    <s v="No aplica"/>
    <n v="17253000"/>
    <n v="3"/>
    <n v="2292916"/>
    <s v="JULIO "/>
    <s v="JULIO "/>
    <s v="DIRECCIÓN DE REASENTAMIENTOS"/>
    <s v="GERMAN ALBERTO HERNANDEZ PRIETO"/>
    <s v="DIRECCIÓN DE REASENTAMIENTOS"/>
    <m/>
    <m/>
    <m/>
    <m/>
    <m/>
    <m/>
    <m/>
    <m/>
    <n v="2292916"/>
    <m/>
    <m/>
    <m/>
    <n v="0"/>
    <m/>
    <m/>
    <m/>
    <n v="0"/>
    <m/>
    <n v="0"/>
    <n v="2292916"/>
    <m/>
    <m/>
    <m/>
    <m/>
  </r>
  <r>
    <n v="14"/>
    <s v="0134-14"/>
    <x v="1"/>
    <x v="1"/>
    <s v="Reasentar 2.000 Hogares ubicados en zonas de alto riesgo no mitigable y/o las ordenadas mediante actos administrativos o sentencias judiciales"/>
    <x v="2"/>
    <s v="PM/0208/0102/40020390134"/>
    <x v="8"/>
    <x v="0"/>
    <s v="Prestar servicios profesionales a la Dirección de Reasentamientos, para apoyar la formulación de estrategias y lineamientos para la ejecucion, seguimiento y control del componente social dento del proceso de Reasentamiento."/>
    <s v="1. Contratación directa"/>
    <n v="93141500"/>
    <n v="10750000"/>
    <n v="5"/>
    <n v="52316667"/>
    <s v="JULIO "/>
    <s v="JULIO "/>
    <s v="DIRECCIÓN DE REASENTAMIENTOS"/>
    <s v="GERMAN ALBERTO HERNANDEZ PRIETO"/>
    <s v="DIRECCIÓN DE REASENTAMIENTOS"/>
    <d v="2024-07-15T00:00:00"/>
    <s v=" 202412000058573 "/>
    <s v="01 - Viabilización de Línea"/>
    <s v="N/A"/>
    <d v="2024-07-17T00:00:00"/>
    <s v="THAR-008"/>
    <d v="2024-07-17T00:00:00"/>
    <n v="52316667"/>
    <n v="0"/>
    <n v="1175"/>
    <d v="2024-07-25T00:00:00"/>
    <n v="52316667"/>
    <n v="0"/>
    <n v="3416"/>
    <n v="45506"/>
    <n v="52316667"/>
    <n v="0"/>
    <n v="20066667"/>
    <n v="32250000"/>
    <n v="0"/>
    <s v="CONTRATO DE PRESTACION DE SERVICIOS PROFESIONALES"/>
    <n v="579"/>
    <s v="HELBER HUGO MORALES RINCON"/>
    <m/>
  </r>
  <r>
    <n v="15"/>
    <s v="0134-15"/>
    <x v="1"/>
    <x v="1"/>
    <s v="Reasentar 2.000 Hogares ubicados en zonas de alto riesgo no mitigable y/o las ordenadas mediante actos administrativos o sentencias judiciales"/>
    <x v="2"/>
    <s v="PM/0208/0102/40020390134"/>
    <x v="7"/>
    <x v="0"/>
    <s v="Prestar servicios profesionales en la gestion administrativa y contractual para el seguimiento, control y vigilancia de los bienes y servicios a cargo de la Dirección de Reasentamientos"/>
    <s v="1. Contratación directa"/>
    <n v="80161500"/>
    <n v="7500000"/>
    <n v="5.5"/>
    <n v="41250000"/>
    <s v="JULIO "/>
    <s v="JULIO "/>
    <s v="DIRECCIÓN DE REASENTAMIENTOS"/>
    <s v="GERMAN ALBERTO HERNANDEZ PRIETO"/>
    <s v="DIRECCIÓN DE REASENTAMIENTOS"/>
    <d v="2024-07-15T00:00:00"/>
    <s v=" 202412000058573 "/>
    <s v="01 - Viabilización de Línea"/>
    <s v="N/A"/>
    <d v="2024-07-17T00:00:00"/>
    <s v="THAR-009"/>
    <d v="2024-07-17T00:00:00"/>
    <n v="41250000"/>
    <n v="0"/>
    <n v="1178"/>
    <d v="2024-07-25T00:00:00"/>
    <n v="41250000"/>
    <n v="0"/>
    <n v="3389"/>
    <n v="45506"/>
    <n v="41250000"/>
    <n v="0"/>
    <n v="14750000"/>
    <n v="26500000"/>
    <n v="0"/>
    <s v="CONTRATO DE PRESTACION DE SERVICIOS PROFESIONALES"/>
    <n v="576"/>
    <s v="HERNAN DAVID SANCHEZ ARIAS"/>
    <m/>
  </r>
  <r>
    <n v="16"/>
    <s v="0134-16"/>
    <x v="1"/>
    <x v="1"/>
    <s v="Reasentar 2.000 Hogares ubicados en zonas de alto riesgo no mitigable y/o las ordenadas mediante actos administrativos o sentencias judiciales"/>
    <x v="2"/>
    <s v="PM/0208/0102/40020390134"/>
    <x v="7"/>
    <x v="0"/>
    <s v="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s v="1. Contratación directa"/>
    <n v="81101500"/>
    <n v="10750000"/>
    <n v="5"/>
    <n v="53750000"/>
    <s v="JULIO "/>
    <s v="JULIO "/>
    <s v="DIRECCIÓN DE REASENTAMIENTOS"/>
    <s v="GERMAN ALBERTO HERNANDEZ PRIETO"/>
    <s v="DIRECCIÓN DE REASENTAMIENTOS"/>
    <d v="2024-07-15T00:00:00"/>
    <s v=" 202412000058573 "/>
    <s v="01 - Viabilización de Línea"/>
    <s v="N/A"/>
    <d v="2024-07-17T00:00:00"/>
    <s v="THAR-010"/>
    <d v="2024-07-17T00:00:00"/>
    <n v="53750000"/>
    <n v="0"/>
    <n v="1179"/>
    <d v="2024-07-25T00:00:00"/>
    <n v="53750000"/>
    <n v="0"/>
    <n v="3454"/>
    <n v="45507"/>
    <n v="53750000"/>
    <n v="0"/>
    <n v="20066667"/>
    <n v="33683333"/>
    <n v="0"/>
    <s v="CONTRATO DE PRESTACION DE SERVICIOS PROFESIONALES"/>
    <n v="593"/>
    <s v="DIANA MARGARITA BELTRAN GOMEZ"/>
    <m/>
  </r>
  <r>
    <n v="17"/>
    <s v="0134-17"/>
    <x v="1"/>
    <x v="1"/>
    <s v="Reasentar 2.000 Hogares ubicados en zonas de alto riesgo no mitigable y/o las ordenadas mediante actos administrativos o sentencias judiciales"/>
    <x v="2"/>
    <s v="PM/0208/0102/40020390134"/>
    <x v="25"/>
    <x v="0"/>
    <s v="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
    <s v="1. Contratación directa"/>
    <n v="80161500"/>
    <n v="7770000"/>
    <n v="5"/>
    <n v="29342140"/>
    <s v="JULIO "/>
    <s v="JULIO "/>
    <s v="DIRECCIÓN DE REASENTAMIENTOS"/>
    <s v="GERMAN ALBERTO HERNANDEZ PRIETO"/>
    <s v="DIRECCIÓN DE REASENTAMIENTOS"/>
    <d v="2024-07-22T00:00:00"/>
    <n v="202412000060763"/>
    <s v="01 - Viabilización de Línea"/>
    <s v="No aplica"/>
    <d v="2024-07-23T00:00:00"/>
    <s v="THAR-071"/>
    <d v="2024-07-23T00:00:00"/>
    <n v="27195000"/>
    <n v="2147140"/>
    <n v="1240"/>
    <d v="2024-07-26T00:00:00"/>
    <n v="27195000"/>
    <n v="0"/>
    <n v="4261"/>
    <n v="45551"/>
    <n v="27195000"/>
    <n v="0"/>
    <n v="3885000"/>
    <n v="23310000"/>
    <n v="2147140"/>
    <s v="CONTRATO DE PRESTACION DE SERVICIOS PROFESIONALES"/>
    <n v="876"/>
    <s v="PIEDAD ELLIANNA CUERVO ROJAS"/>
    <s v="Anulación parcial de CRP y CDP y viabilidad"/>
  </r>
  <r>
    <n v="18"/>
    <s v="0134-18"/>
    <x v="1"/>
    <x v="1"/>
    <s v="Reasentar 2.000 Hogares ubicados en zonas de alto riesgo no mitigable y/o las ordenadas mediante actos administrativos o sentencias judiciales"/>
    <x v="5"/>
    <s v="PM/0208/0102/40020390134"/>
    <x v="6"/>
    <x v="0"/>
    <s v="Prestar servicios profesionales a la Dirección de Reasentamientos, apoyando la formulación de estrategias y lineamientos para la ejecucion, seguimiento y control de la gestión técnica dento del proceso de Reasentamiento."/>
    <s v="10. No aplica"/>
    <s v="No aplica"/>
    <n v="0"/>
    <n v="0"/>
    <n v="0"/>
    <s v="NO APLICA"/>
    <s v="NO APLICA"/>
    <s v="DIRECCIÓN DE REASENTAMIENTOS"/>
    <s v="GERMAN ALBERTO HERNANDEZ PRIETO"/>
    <s v="DIRECCIÓN DE REASENTAMIENTOS"/>
    <m/>
    <m/>
    <m/>
    <m/>
    <m/>
    <m/>
    <m/>
    <m/>
    <n v="0"/>
    <m/>
    <m/>
    <m/>
    <n v="0"/>
    <m/>
    <m/>
    <m/>
    <n v="0"/>
    <m/>
    <n v="0"/>
    <n v="0"/>
    <m/>
    <m/>
    <m/>
    <m/>
  </r>
  <r>
    <n v="19"/>
    <s v="0134-19"/>
    <x v="1"/>
    <x v="1"/>
    <s v="Reasentar 2.000 Hogares ubicados en zonas de alto riesgo no mitigable y/o las ordenadas mediante actos administrativos o sentencias judiciales"/>
    <x v="2"/>
    <s v="PM/0208/0102/40020390134"/>
    <x v="26"/>
    <x v="0"/>
    <s v="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s v="1. Contratación directa"/>
    <n v="80141602"/>
    <n v="6400000"/>
    <n v="5"/>
    <n v="32000000"/>
    <s v="JULIO "/>
    <s v="JULIO "/>
    <s v="DIRECCIÓN DE REASENTAMIENTOS"/>
    <s v="GERMAN ALBERTO HERNANDEZ PRIETO"/>
    <s v="DIRECCIÓN DE REASENTAMIENTOS"/>
    <d v="2024-07-15T00:00:00"/>
    <s v=" 202412000058573 "/>
    <s v="01 - Viabilización de Línea"/>
    <s v="N/A"/>
    <d v="2024-07-17T00:00:00"/>
    <s v="THAR-011"/>
    <d v="2024-07-17T00:00:00"/>
    <n v="32000000"/>
    <n v="0"/>
    <n v="1181"/>
    <d v="2024-07-25T00:00:00"/>
    <n v="32000000"/>
    <n v="0"/>
    <n v="3780"/>
    <n v="45518"/>
    <n v="32000000"/>
    <n v="0"/>
    <n v="10026667"/>
    <n v="21973333"/>
    <n v="0"/>
    <s v="CONTRATO DE PRESTACION DE SERVICIOS PROFESIONALES"/>
    <n v="732"/>
    <s v="ADRIANA PATRICIA ARANGO ALVAREZ"/>
    <m/>
  </r>
  <r>
    <n v="20"/>
    <s v="0134-20"/>
    <x v="1"/>
    <x v="1"/>
    <s v="Reasentar 2.000 Hogares ubicados en zonas de alto riesgo no mitigable y/o las ordenadas mediante actos administrativos o sentencias judiciales"/>
    <x v="2"/>
    <s v="PM/0208/0102/40020390134"/>
    <x v="7"/>
    <x v="0"/>
    <s v="Prestar servicios profesionales a la Dirección de Reasentamientos, para apoyar la formulación de estrategias y lineamientos para la ejecucion, seguimiento y control del componente juridico dento del proceso de Reasentamiento."/>
    <s v="1. Contratación directa"/>
    <n v="80121700"/>
    <n v="10750000"/>
    <n v="5"/>
    <n v="27000000"/>
    <s v="JULIO "/>
    <s v="JULIO "/>
    <s v="DIRECCIÓN DE REASENTAMIENTOS"/>
    <s v="GERMAN ALBERTO HERNANDEZ PRIETO"/>
    <s v="DIRECCIÓN DE REASENTAMIENTOS"/>
    <d v="2024-07-22T00:00:00"/>
    <n v="202412000060763"/>
    <s v="01 - Viabilización de Línea"/>
    <s v="No aplica"/>
    <d v="2024-07-23T00:00:00"/>
    <s v="THAR-072"/>
    <d v="2024-07-23T00:00:00"/>
    <n v="27000000"/>
    <n v="0"/>
    <n v="1241"/>
    <d v="2024-07-26T00:00:00"/>
    <n v="27000000"/>
    <n v="0"/>
    <n v="4074"/>
    <n v="45534"/>
    <n v="27000000"/>
    <n v="0"/>
    <n v="0"/>
    <n v="27000000"/>
    <n v="0"/>
    <s v="CONTRATO DE PRESTACION DE SERVICIOS PROFESIONALES"/>
    <n v="810"/>
    <s v="JOSE ALEXANDER MORENO PAEZ"/>
    <s v="Anulacion parcial cdp y viabilidad por $26.750.000"/>
  </r>
  <r>
    <n v="21"/>
    <s v="0134-21"/>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4500000"/>
    <n v="5.5"/>
    <n v="24750000"/>
    <s v="AGOSTO"/>
    <s v="AGOSTO"/>
    <s v="DIRECCIÓN DE REASENTAMIENTOS"/>
    <s v="GERMAN ALBERTO HERNANDEZ PRIETO"/>
    <s v="DIRECCIÓN DE REASENTAMIENTOS"/>
    <d v="2024-07-22T00:00:00"/>
    <n v="202412000060763"/>
    <s v="01 - Viabilización de Línea"/>
    <s v="No aplica"/>
    <d v="2024-07-23T00:00:00"/>
    <s v="THAR-073"/>
    <d v="2024-07-23T00:00:00"/>
    <n v="24750000"/>
    <n v="0"/>
    <n v="1242"/>
    <d v="2024-07-26T00:00:00"/>
    <n v="0"/>
    <n v="24750000"/>
    <m/>
    <m/>
    <m/>
    <n v="0"/>
    <m/>
    <n v="0"/>
    <n v="24750000"/>
    <m/>
    <m/>
    <m/>
    <m/>
  </r>
  <r>
    <n v="22"/>
    <s v="0134-22"/>
    <x v="1"/>
    <x v="1"/>
    <s v="Reasentar 2.000 Hogares ubicados en zonas de alto riesgo no mitigable y/o las ordenadas mediante actos administrativos o sentencias judiciales"/>
    <x v="2"/>
    <s v="PM/0208/0102/40020390134"/>
    <x v="25"/>
    <x v="0"/>
    <s v="Prestar servicios profesionales a la Dirección de Reasentamientos apoyando la planeación, consolidacion y actualizacion de la informacion que se genere en cumplimiento del proyecto de inversion y el cumplimiento de las metas asignadas a la Direccion."/>
    <s v="1. Contratación directa"/>
    <n v="80161500"/>
    <n v="8000000"/>
    <n v="5.5"/>
    <n v="40533333"/>
    <s v="JULIO "/>
    <s v="JULIO "/>
    <s v="DIRECCIÓN DE REASENTAMIENTOS"/>
    <s v="GERMAN ALBERTO HERNANDEZ PRIETO"/>
    <s v="DIRECCIÓN DE REASENTAMIENTOS"/>
    <d v="2024-07-22T00:00:00"/>
    <n v="202412000060763"/>
    <s v="01 - Viabilización de Línea"/>
    <s v="No aplica"/>
    <d v="2024-07-23T00:00:00"/>
    <s v="THAR-074"/>
    <d v="2024-07-23T00:00:00"/>
    <n v="40533333"/>
    <n v="0"/>
    <n v="1243"/>
    <d v="2024-07-26T00:00:00"/>
    <n v="40533333"/>
    <n v="0"/>
    <n v="3932"/>
    <n v="45520"/>
    <n v="40533333"/>
    <n v="0"/>
    <n v="12000000"/>
    <n v="28533333"/>
    <n v="0"/>
    <s v="CONTRATO DE PRESTACION DE SERVICIOS PROFESIONALES"/>
    <n v="770"/>
    <s v="MONICA ANDREA ALVAREZ FERNANDEZ"/>
    <s v="Anulación parcial de CRP y CDP y viabilidad"/>
  </r>
  <r>
    <n v="23"/>
    <s v="0134-23"/>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85000"/>
    <n v="5"/>
    <n v="27694500"/>
    <s v="JULIO "/>
    <s v="JULIO "/>
    <s v="DIRECCIÓN DE REASENTAMIENTOS"/>
    <s v="GERMAN ALBERTO HERNANDEZ PRIETO"/>
    <s v="DIRECCIÓN DE REASENTAMIENTOS"/>
    <d v="2024-07-15T00:00:00"/>
    <s v=" 202412000058573 "/>
    <s v="01 - Viabilización de Línea"/>
    <s v="N/A"/>
    <d v="2024-07-17T00:00:00"/>
    <s v="THAR-012"/>
    <d v="2024-07-17T00:00:00"/>
    <n v="27694500"/>
    <n v="0"/>
    <n v="1184"/>
    <d v="2024-07-25T00:00:00"/>
    <n v="27694500"/>
    <n v="0"/>
    <n v="4139"/>
    <n v="45545"/>
    <n v="27694500"/>
    <n v="0"/>
    <n v="5239500"/>
    <n v="22455000"/>
    <n v="0"/>
    <s v="CONTRATO DE PRESTACION DE SERVICIOS PROFESIONALES"/>
    <n v="855"/>
    <s v="CLAUDIA PATRICIA RUEDA PLATA"/>
    <s v="Anulación parcial de CRP y CDP y viabilidad"/>
  </r>
  <r>
    <n v="24"/>
    <s v="0134-24"/>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s v="1. Contratación directa"/>
    <n v="84111500"/>
    <n v="6000000"/>
    <n v="5"/>
    <n v="30000000"/>
    <s v="JULIO "/>
    <s v="JULIO "/>
    <s v="DIRECCIÓN DE REASENTAMIENTOS"/>
    <s v="GERMAN ALBERTO HERNANDEZ PRIETO"/>
    <s v="DIRECCIÓN DE REASENTAMIENTOS"/>
    <d v="2024-07-15T00:00:00"/>
    <s v=" 202412000058573 "/>
    <s v="01 - Viabilización de Línea"/>
    <s v="N/A"/>
    <d v="2024-07-17T00:00:00"/>
    <s v="THAR-013"/>
    <d v="2024-07-17T00:00:00"/>
    <n v="30000000"/>
    <n v="0"/>
    <n v="1186"/>
    <d v="2024-07-25T00:00:00"/>
    <n v="30000000"/>
    <n v="0"/>
    <n v="3459"/>
    <n v="45507"/>
    <n v="30000000"/>
    <n v="0"/>
    <n v="10600000"/>
    <n v="19400000"/>
    <n v="0"/>
    <s v="CONTRATO DE PRESTACION DE SERVICIOS PROFESIONALES"/>
    <n v="578"/>
    <s v="OSCAR HELI RINCON PEREZ"/>
    <m/>
  </r>
  <r>
    <n v="25"/>
    <s v="0134-25"/>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5500000"/>
    <n v="5"/>
    <n v="24016667"/>
    <s v="JULIO "/>
    <s v="JULIO "/>
    <s v="DIRECCIÓN DE REASENTAMIENTOS"/>
    <s v="GERMAN ALBERTO HERNANDEZ PRIETO"/>
    <s v="DIRECCIÓN DE REASENTAMIENTOS"/>
    <d v="2024-07-15T00:00:00"/>
    <s v=" 202412000058573 "/>
    <s v="01 - Viabilización de Línea"/>
    <s v="N/A"/>
    <d v="2024-07-17T00:00:00"/>
    <s v="THAR-014"/>
    <d v="2024-07-17T00:00:00"/>
    <n v="24016667"/>
    <n v="0"/>
    <n v="1160"/>
    <d v="2024-07-25T00:00:00"/>
    <n v="24016667"/>
    <n v="0"/>
    <n v="4001"/>
    <n v="45524"/>
    <n v="24016667"/>
    <n v="0"/>
    <n v="7516667"/>
    <n v="16500000"/>
    <n v="0"/>
    <s v="CONTRATO DE PRESTACION DE SERVICIOS PROFESIONALES"/>
    <n v="794"/>
    <s v="MARISOL ANDREA ROA MELO"/>
    <m/>
  </r>
  <r>
    <n v="26"/>
    <s v="0134-26"/>
    <x v="1"/>
    <x v="1"/>
    <s v="Reasentar 2.000 Hogares ubicados en zonas de alto riesgo no mitigable y/o las ordenadas mediante actos administrativos o sentencias judiciales"/>
    <x v="2"/>
    <s v="PM/0208/0102/40020390134"/>
    <x v="7"/>
    <x v="0"/>
    <s v="Prestar servicios profesionales de tipo juridico para apoyar el proceso de normalizacion, gestión de los cierres administrativos y depuración de los procesos de la Dirección de Reasentamientos "/>
    <s v="1. Contratación directa"/>
    <n v="80121700"/>
    <n v="5500000"/>
    <n v="5"/>
    <n v="27500000"/>
    <s v="JULIO "/>
    <s v="JULIO "/>
    <s v="DIRECCIÓN DE REASENTAMIENTOS"/>
    <s v="GERMAN ALBERTO HERNANDEZ PRIETO"/>
    <s v="DIRECCIÓN DE REASENTAMIENTOS"/>
    <d v="2024-07-15T00:00:00"/>
    <s v=" 202412000058573 "/>
    <s v="01 - Viabilización de Línea"/>
    <s v="N/A"/>
    <d v="2024-07-17T00:00:00"/>
    <s v="THAR-015"/>
    <d v="2024-07-17T00:00:00"/>
    <n v="27500000"/>
    <n v="0"/>
    <n v="1161"/>
    <d v="2024-07-25T00:00:00"/>
    <n v="27500000"/>
    <n v="0"/>
    <n v="3463"/>
    <n v="45512"/>
    <n v="27500000"/>
    <n v="0"/>
    <n v="9716667"/>
    <n v="17783333"/>
    <n v="0"/>
    <s v="CONTRATO DE PRESTACION DE SERVICIOS PROFESIONALES"/>
    <n v="649"/>
    <s v="OSCAR MAURICIO HERNANDEZ BELTRAN"/>
    <m/>
  </r>
  <r>
    <n v="27"/>
    <s v="0134-27"/>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s v="1. Contratación directa"/>
    <n v="80161504"/>
    <n v="3500000"/>
    <n v="6"/>
    <n v="21000000"/>
    <s v="JULIO "/>
    <s v="JULIO "/>
    <s v="DIRECCIÓN DE REASENTAMIENTOS"/>
    <s v="GERMAN ALBERTO HERNANDEZ PRIETO"/>
    <s v="DIRECCIÓN DE REASENTAMIENTOS"/>
    <d v="2024-07-22T00:00:00"/>
    <n v="202412000060763"/>
    <s v="01 - Viabilización de Línea"/>
    <s v="No aplica"/>
    <d v="2024-07-23T00:00:00"/>
    <s v="THAR-075"/>
    <d v="2024-07-23T00:00:00"/>
    <n v="18083333"/>
    <n v="2916667"/>
    <n v="1256"/>
    <d v="2024-07-28T00:00:00"/>
    <n v="18083333"/>
    <n v="0"/>
    <n v="3753"/>
    <n v="45517"/>
    <n v="18083333"/>
    <n v="0"/>
    <n v="5600000"/>
    <n v="12483333"/>
    <n v="2916667"/>
    <s v="CONTRATO DE PRESTACION DE SERVICIOS DE APOYO A LA GESTION"/>
    <n v="707"/>
    <s v="JORGE JAVIER APARICIO CORREDOR"/>
    <m/>
  </r>
  <r>
    <n v="28"/>
    <s v="0134-28"/>
    <x v="1"/>
    <x v="1"/>
    <s v="Reasentar 2.000 Hogares ubicados en zonas de alto riesgo no mitigable y/o las ordenadas mediante actos administrativos o sentencias judiciales"/>
    <x v="3"/>
    <s v="PM/0208/0102/40020390134"/>
    <x v="8"/>
    <x v="0"/>
    <s v="Prestar servicios profesionales en las actividades del componente técnico requeridas en las etapas de ingreso, prefactibilidad, factibilidad y ejecución de los procesos de reasentamiento."/>
    <s v="1. Contratación directa"/>
    <n v="81101500"/>
    <n v="4200000"/>
    <n v="5"/>
    <n v="21000000"/>
    <s v="JULIO "/>
    <s v="JULIO "/>
    <s v="DIRECCIÓN DE REASENTAMIENTOS"/>
    <s v="GERMAN ALBERTO HERNANDEZ PRIETO"/>
    <s v="DIRECCIÓN DE REASENTAMIENTOS"/>
    <d v="2024-07-15T00:00:00"/>
    <s v=" 202412000058573 "/>
    <s v="01 - Viabilización de Línea"/>
    <s v="N/A"/>
    <d v="2024-07-17T00:00:00"/>
    <s v="THAR-016"/>
    <d v="2024-07-17T00:00:00"/>
    <n v="21000000"/>
    <n v="0"/>
    <n v="1162"/>
    <d v="2024-07-25T00:00:00"/>
    <n v="21000000"/>
    <n v="0"/>
    <n v="3331"/>
    <n v="45503"/>
    <n v="21000000"/>
    <n v="0"/>
    <n v="8400000"/>
    <n v="12600000"/>
    <n v="0"/>
    <s v="CONTRATO DE PRESTACION DE SERVICIOS PROFESIONALES"/>
    <n v="506"/>
    <s v="STEFANNY  HERRERA ARRIETA"/>
    <m/>
  </r>
  <r>
    <n v="29"/>
    <s v="0134-29"/>
    <x v="1"/>
    <x v="1"/>
    <s v="Reasentar 2.000 Hogares ubicados en zonas de alto riesgo no mitigable y/o las ordenadas mediante actos administrativos o sentencias judiciales"/>
    <x v="2"/>
    <s v="PM/0208/0102/40020390134"/>
    <x v="25"/>
    <x v="0"/>
    <s v="Prestar los servicios profesionales, desde el componente social, para realizar las actividades de gestión, identificación y asesoramientos de los diferentes procesos que requieran cumplir los beneficiarios de la Dirección de Reasentamientos."/>
    <s v="1. Contratación directa"/>
    <n v="93141500"/>
    <n v="8000000"/>
    <n v="4"/>
    <n v="32000000"/>
    <s v="JULIO "/>
    <s v="JULIO "/>
    <s v="DIRECCIÓN DE REASENTAMIENTOS"/>
    <s v="GERMAN ALBERTO HERNANDEZ PRIETO"/>
    <s v="DIRECCIÓN DE REASENTAMIENTOS"/>
    <d v="2024-07-17T00:00:00"/>
    <n v="202412000058783"/>
    <s v="01 - Viabilización de Línea"/>
    <s v="N/A"/>
    <d v="2024-07-18T00:00:00"/>
    <s v="THAR-044"/>
    <d v="2024-07-18T00:00:00"/>
    <n v="32000000"/>
    <n v="0"/>
    <n v="1230"/>
    <d v="2024-07-26T00:00:00"/>
    <n v="32000000"/>
    <n v="0"/>
    <n v="3460"/>
    <n v="45509"/>
    <n v="32000000"/>
    <n v="0"/>
    <n v="14933333"/>
    <n v="17066667"/>
    <n v="0"/>
    <s v="CONTRATO DE PRESTACION DE SERVICIOS PROFESIONALES"/>
    <n v="548"/>
    <s v="JUAN DAVID MORALES BARCO"/>
    <m/>
  </r>
  <r>
    <n v="30"/>
    <s v="0134-30"/>
    <x v="1"/>
    <x v="1"/>
    <s v="Reasentar 2.000 Hogares ubicados en zonas de alto riesgo no mitigable y/o las ordenadas mediante actos administrativos o sentencias judiciales"/>
    <x v="2"/>
    <s v="PM/0208/0102/40020390134"/>
    <x v="25"/>
    <x v="0"/>
    <s v="Prestar servicios de apoyo a la gestión dentro del componente juridico en el desarrollo de actividades de saneamiento predial, cierre administrativo y depuración de los bienes incluidos o en tramite dentro de las etapas establecidas en el proceso de Reasentamiento. "/>
    <s v="1. Contratación directa"/>
    <n v="80121700"/>
    <n v="3155000"/>
    <n v="5"/>
    <n v="15775000"/>
    <s v="JULIO "/>
    <s v="JULIO "/>
    <s v="DIRECCIÓN DE REASENTAMIENTOS"/>
    <s v="GERMAN ALBERTO HERNANDEZ PRIETO"/>
    <s v="DIRECCIÓN DE REASENTAMIENTOS"/>
    <d v="2024-07-22T00:00:00"/>
    <n v="202412000060763"/>
    <s v="01 - Viabilización de Línea"/>
    <s v="No aplica"/>
    <d v="2024-07-23T00:00:00"/>
    <s v="THAR-076"/>
    <d v="2024-07-23T00:00:00"/>
    <n v="11358000"/>
    <n v="4417000"/>
    <n v="1266"/>
    <d v="2024-07-28T00:00:00"/>
    <n v="11358000"/>
    <n v="0"/>
    <n v="4153"/>
    <n v="45547"/>
    <n v="11358000"/>
    <n v="0"/>
    <n v="1893000"/>
    <n v="9465000"/>
    <n v="4417000"/>
    <s v="CONTRATO DE PRESTACION DE SERVICIOS DE APOYO A LA GESTION"/>
    <n v="866"/>
    <s v="ANA ROSA CAROLINA RODRIGUEZ MENDOZA"/>
    <s v="Anulación parcial de CRP y CDP y viabilidad"/>
  </r>
  <r>
    <n v="31"/>
    <s v="0134-31"/>
    <x v="1"/>
    <x v="1"/>
    <s v="Reasentar 2.000 Hogares ubicados en zonas de alto riesgo no mitigable y/o las ordenadas mediante actos administrativos o sentencias judiciales"/>
    <x v="2"/>
    <s v="PM/0208/0102/40020390134"/>
    <x v="27"/>
    <x v="0"/>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s v="1. Contratación directa"/>
    <n v="81101500"/>
    <n v="6000000"/>
    <n v="5"/>
    <n v="22934500"/>
    <s v="JULIO "/>
    <s v="JULIO "/>
    <s v="DIRECCIÓN DE REASENTAMIENTOS"/>
    <s v="GERMAN ALBERTO HERNANDEZ PRIETO"/>
    <s v="DIRECCIÓN DE REASENTAMIENTOS"/>
    <d v="2024-07-22T00:00:00"/>
    <n v="202412000060763"/>
    <s v="01 - Viabilización de Línea"/>
    <s v="No aplica"/>
    <d v="2024-07-23T00:00:00"/>
    <s v="THAR-077"/>
    <d v="2024-07-23T00:00:00"/>
    <n v="22500000"/>
    <n v="434500"/>
    <n v="1267"/>
    <d v="2024-07-28T00:00:00"/>
    <n v="22500000"/>
    <n v="0"/>
    <n v="3692"/>
    <n v="45516"/>
    <n v="22500000"/>
    <n v="0"/>
    <n v="7350000"/>
    <n v="15150000"/>
    <n v="434500"/>
    <s v="CONTRATO DE PRESTACION DE SERVICIOS PROFESIONALES"/>
    <n v="685"/>
    <s v="VALENTINA  MONTENEGRO JIMENEZ"/>
    <m/>
  </r>
  <r>
    <n v="32"/>
    <s v="0134-32"/>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s v="1. Contratación directa"/>
    <n v="80161504"/>
    <n v="4200000"/>
    <n v="4"/>
    <n v="16800000"/>
    <s v="AGOSTO"/>
    <s v="AGOSTO"/>
    <s v="DIRECCIÓN DE REASENTAMIENTOS"/>
    <s v="GERMAN ALBERTO HERNANDEZ PRIETO"/>
    <s v="DIRECCIÓN DE REASENTAMIENTOS"/>
    <d v="2024-07-17T00:00:00"/>
    <n v="202412000058783"/>
    <s v="01 - Viabilización de Línea"/>
    <s v="N/A"/>
    <d v="2024-07-18T00:00:00"/>
    <s v="THAR-045"/>
    <d v="2024-07-18T00:00:00"/>
    <n v="16800000"/>
    <n v="0"/>
    <n v="1231"/>
    <d v="2024-07-26T00:00:00"/>
    <n v="16800000"/>
    <n v="0"/>
    <n v="4014"/>
    <n v="45526"/>
    <n v="16800000"/>
    <n v="0"/>
    <n v="5460000"/>
    <n v="11340000"/>
    <n v="0"/>
    <s v="CONTRATO DE PRESTACION DE SERVICIOS DE APOYO A LA GESTION"/>
    <n v="798"/>
    <s v="JUAN CAMILO UBAQUE BERNAL"/>
    <m/>
  </r>
  <r>
    <n v="33"/>
    <s v="0134-33"/>
    <x v="1"/>
    <x v="1"/>
    <s v="Reasentar 2.000 Hogares ubicados en zonas de alto riesgo no mitigable y/o las ordenadas mediante actos administrativos o sentencias judiciales"/>
    <x v="2"/>
    <s v="PM/0208/0102/40020390134"/>
    <x v="27"/>
    <x v="0"/>
    <s v="Prestar servicios profesionales apoyando el desarrollo del componente tecnologico de la Dirección de Reasentamientos y de la Caja de Vivienda Popular."/>
    <s v="1. Contratación directa"/>
    <n v="81111500"/>
    <n v="6500000"/>
    <n v="6"/>
    <n v="35750000"/>
    <s v="JULIO "/>
    <s v="JULIO "/>
    <s v="DIRECCIÓN DE REASENTAMIENTOS"/>
    <s v="GERMAN ALBERTO HERNANDEZ PRIETO"/>
    <s v="DIRECCIÓN DE REASENTAMIENTOS"/>
    <d v="2024-07-15T00:00:00"/>
    <s v=" 202412000058573 "/>
    <s v="01 - Viabilización de Línea"/>
    <s v="N/A"/>
    <d v="2024-07-17T00:00:00"/>
    <s v="THAR-017"/>
    <d v="2024-07-17T00:00:00"/>
    <n v="35750000"/>
    <n v="0"/>
    <n v="1159"/>
    <d v="2024-07-24T00:00:00"/>
    <n v="35750000"/>
    <n v="0"/>
    <n v="3309"/>
    <n v="45500"/>
    <n v="35750000"/>
    <n v="0"/>
    <n v="13433333"/>
    <n v="22316667"/>
    <n v="0"/>
    <s v="CONTRATO DE PRESTACION DE SERVICIOS PROFESIONALES"/>
    <n v="490"/>
    <s v="JUAN SEBASTIAN ROMAN HERRERA"/>
    <m/>
  </r>
  <r>
    <n v="34"/>
    <s v="0134-34"/>
    <x v="1"/>
    <x v="1"/>
    <s v="Reasentar 2.000 Hogares ubicados en zonas de alto riesgo no mitigable y/o las ordenadas mediante actos administrativos o sentencias judiciales"/>
    <x v="2"/>
    <s v="PM/0208/0102/40020390134"/>
    <x v="6"/>
    <x v="0"/>
    <s v="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
    <s v="1. Contratación directa"/>
    <n v="81101500"/>
    <n v="9000000"/>
    <n v="4"/>
    <n v="36000000"/>
    <s v="JULIO "/>
    <s v="JULIO "/>
    <s v="DIRECCIÓN DE REASENTAMIENTOS"/>
    <s v="GERMAN ALBERTO HERNANDEZ PRIETO"/>
    <s v="DIRECCIÓN DE REASENTAMIENTOS"/>
    <d v="2024-07-15T00:00:00"/>
    <s v=" 202412000058573 "/>
    <s v="01 - Viabilización de Línea"/>
    <s v="N/A"/>
    <d v="2024-07-17T00:00:00"/>
    <s v="THAR-018"/>
    <d v="2024-07-17T00:00:00"/>
    <n v="36000000"/>
    <n v="0"/>
    <n v="1168"/>
    <d v="2024-07-25T00:00:00"/>
    <n v="36000000"/>
    <n v="0"/>
    <n v="3332"/>
    <n v="45503"/>
    <n v="36000000"/>
    <n v="0"/>
    <n v="18000000"/>
    <n v="18000000"/>
    <n v="0"/>
    <s v="CONTRATO DE PRESTACION DE SERVICIOS PROFESIONALES"/>
    <n v="539"/>
    <s v="MARIA ALEJANDRA QUIJANO HEMELBERG"/>
    <m/>
  </r>
  <r>
    <n v="35"/>
    <s v="0134-35"/>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4705000"/>
    <n v="5"/>
    <n v="23525000"/>
    <s v="JULIO "/>
    <s v="JULIO "/>
    <s v="DIRECCIÓN DE REASENTAMIENTOS"/>
    <s v="GERMAN ALBERTO HERNANDEZ PRIETO"/>
    <s v="DIRECCIÓN DE REASENTAMIENTOS"/>
    <d v="2024-07-15T00:00:00"/>
    <s v=" 202412000058573 "/>
    <s v="01 - Viabilización de Línea"/>
    <s v="N/A"/>
    <d v="2024-07-17T00:00:00"/>
    <s v="THAR-019"/>
    <d v="2024-07-17T00:00:00"/>
    <n v="23525000"/>
    <n v="0"/>
    <n v="1170"/>
    <d v="2024-07-25T00:00:00"/>
    <n v="23525000"/>
    <n v="0"/>
    <n v="3351"/>
    <n v="45503"/>
    <n v="23525000"/>
    <n v="0"/>
    <n v="9410000"/>
    <n v="14115000"/>
    <n v="0"/>
    <s v="CONTRATO DE PRESTACION DE SERVICIOS PROFESIONALES"/>
    <n v="536"/>
    <s v="ANGIE TATIANA CHAVEZ SANCHEZ"/>
    <m/>
  </r>
  <r>
    <n v="36"/>
    <s v="0134-36"/>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7485000"/>
    <n v="5"/>
    <n v="26200000"/>
    <s v="AGOSTO"/>
    <s v="AGOSTO"/>
    <s v="DIRECCIÓN DE REASENTAMIENTOS"/>
    <s v="GERMAN ALBERTO HERNANDEZ PRIETO"/>
    <s v="DIRECCIÓN DE REASENTAMIENTOS"/>
    <d v="2024-07-17T00:00:00"/>
    <n v="202412000058783"/>
    <s v="01 - Viabilización de Línea"/>
    <s v="N/A"/>
    <d v="2024-07-18T00:00:00"/>
    <s v="THAR-046"/>
    <d v="2024-07-18T00:00:00"/>
    <n v="26200000"/>
    <n v="0"/>
    <n v="1232"/>
    <d v="2024-07-26T00:00:00"/>
    <n v="26200000"/>
    <n v="0"/>
    <n v="3999"/>
    <n v="45524"/>
    <n v="26200000"/>
    <n v="0"/>
    <n v="8200000"/>
    <n v="18000000"/>
    <n v="0"/>
    <s v="CONTRATO DE PRESTACION DE SERVICIOS PROFESIONALES"/>
    <n v="779"/>
    <s v="PEDRO GUILLERMO CARRANZA URREA"/>
    <s v="Anulación parcial de CRP y CDP y viabilidad"/>
  </r>
  <r>
    <n v="37"/>
    <s v="0134-37"/>
    <x v="1"/>
    <x v="1"/>
    <s v="Reasentar 2.000 Hogares ubicados en zonas de alto riesgo no mitigable y/o las ordenadas mediante actos administrativos o sentencias judiciales"/>
    <x v="2"/>
    <s v="PM/0208/0102/40020390134"/>
    <x v="7"/>
    <x v="0"/>
    <s v="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
    <s v="1. Contratación directa"/>
    <n v="80121700"/>
    <n v="8560000"/>
    <n v="6"/>
    <n v="43656000"/>
    <s v="JULIO "/>
    <s v="JULIO "/>
    <s v="DIRECCIÓN DE REASENTAMIENTOS"/>
    <s v="GERMAN ALBERTO HERNANDEZ PRIETO"/>
    <s v="DIRECCIÓN DE REASENTAMIENTOS"/>
    <d v="2024-07-22T00:00:00"/>
    <n v="202412000060763"/>
    <s v="01 - Viabilización de Línea"/>
    <s v="No aplica"/>
    <d v="2024-07-23T00:00:00"/>
    <s v="THAR-078"/>
    <d v="2024-07-23T00:00:00"/>
    <n v="43656000"/>
    <n v="0"/>
    <n v="1245"/>
    <d v="2024-07-27T00:00:00"/>
    <n v="43656000"/>
    <n v="0"/>
    <n v="3792"/>
    <n v="45519"/>
    <n v="43656000"/>
    <n v="0"/>
    <n v="13125333"/>
    <n v="30530667"/>
    <n v="0"/>
    <s v="CONTRATO DE PRESTACION DE SERVICIOS PROFESIONALES"/>
    <n v="759"/>
    <s v="ANA ELVIRA PENAGOS LOPEZ"/>
    <s v="Anulación parcial de CRP y CDP y viabilidad"/>
  </r>
  <r>
    <n v="38"/>
    <s v="0134-38"/>
    <x v="1"/>
    <x v="1"/>
    <s v="Reasentar 2.000 Hogares ubicados en zonas de alto riesgo no mitigable y/o las ordenadas mediante actos administrativos o sentencias judiciales"/>
    <x v="2"/>
    <s v="PM/0208/0102/40020390134"/>
    <x v="23"/>
    <x v="0"/>
    <s v="Prestar servicios profesionales en la ejecución de actividades de gestión, seguimiento y control de la ejecución presupuestal y financiera de los recursos destinados al Programa de Reasentamientos."/>
    <s v="1. Contratación directa"/>
    <n v="84111500"/>
    <n v="8000000"/>
    <n v="6"/>
    <n v="44533333"/>
    <s v="JULIO "/>
    <s v="JULIO "/>
    <s v="DIRECCIÓN DE REASENTAMIENTOS"/>
    <s v="GERMAN ALBERTO HERNANDEZ PRIETO"/>
    <s v="DIRECCIÓN DE REASENTAMIENTOS"/>
    <d v="2024-07-13T00:00:00"/>
    <n v="202412000058573"/>
    <s v="01 - Viabilización de Línea"/>
    <s v="N/A"/>
    <d v="2024-07-16T00:00:00"/>
    <s v="THAR-002"/>
    <d v="2024-07-12T00:00:00"/>
    <n v="44533333"/>
    <n v="0"/>
    <n v="1165"/>
    <d v="2024-07-25T00:00:00"/>
    <n v="44533333"/>
    <n v="0"/>
    <n v="3338"/>
    <n v="45503"/>
    <n v="44533333"/>
    <n v="0"/>
    <n v="16000000"/>
    <n v="28533333"/>
    <n v="0"/>
    <s v="CONTRATO DE PRESTACION DE SERVICIOS PROFESIONALES"/>
    <n v="531"/>
    <s v="IVONNE ASTRID BUITRAGO BERNAL"/>
    <m/>
  </r>
  <r>
    <n v="39"/>
    <s v="0134-39"/>
    <x v="1"/>
    <x v="1"/>
    <s v="Reasentar 2.000 Hogares ubicados en zonas de alto riesgo no mitigable y/o las ordenadas mediante actos administrativos o sentencias judiciales"/>
    <x v="2"/>
    <s v="PM/0208/0102/40020390134"/>
    <x v="25"/>
    <x v="0"/>
    <s v="Prestar servicios profesionales a la Dirección de Reasentamientos, desde el componente tecnológico, para realizar tareas de capacitación, soporte y mantenimiento de los Sistemas de Información del proceso de Reasentamientos y de la Caja de Vivienda Popular."/>
    <s v="1. Contratación directa"/>
    <n v="81111500"/>
    <n v="8000000"/>
    <n v="5"/>
    <n v="40000000"/>
    <s v="JULIO "/>
    <s v="JULIO "/>
    <s v="DIRECCIÓN DE REASENTAMIENTOS"/>
    <s v="GERMAN ALBERTO HERNANDEZ PRIETO"/>
    <s v="DIRECCIÓN DE REASENTAMIENTOS"/>
    <d v="2024-07-22T00:00:00"/>
    <n v="202412000060763"/>
    <s v="01 - Viabilización de Línea"/>
    <s v="No aplica"/>
    <d v="2024-07-23T00:00:00"/>
    <s v="THAR-079"/>
    <d v="2024-07-23T00:00:00"/>
    <n v="40000000"/>
    <n v="0"/>
    <n v="1246"/>
    <d v="2024-07-27T00:00:00"/>
    <n v="40000000"/>
    <n v="0"/>
    <n v="3756"/>
    <n v="45517"/>
    <n v="40000000"/>
    <n v="0"/>
    <n v="12800000"/>
    <n v="27200000"/>
    <n v="0"/>
    <s v="CONTRATO DE PRESTACION DE SERVICIOS PROFESIONALES"/>
    <n v="691"/>
    <s v="WILLIAM HERNANDO ROMERO CASTRO"/>
    <m/>
  </r>
  <r>
    <n v="40"/>
    <s v="0134-40"/>
    <x v="1"/>
    <x v="1"/>
    <s v="Reasentar 2.000 Hogares ubicados en zonas de alto riesgo no mitigable y/o las ordenadas mediante actos administrativos o sentencias judiciales"/>
    <x v="2"/>
    <s v="PM/0208/0102/40020390134"/>
    <x v="27"/>
    <x v="0"/>
    <s v="Prestar servicios profesionales apoyando la gestion administrativa, operativa y contractual que se requiera para el correcto cumplimiento de las metas asignadas a la Direccion de Reasentamiento "/>
    <s v="10. No aplica"/>
    <s v="No aplica"/>
    <n v="0"/>
    <n v="0"/>
    <n v="0"/>
    <s v="NO APLICA"/>
    <s v="NO APLICA"/>
    <s v="DIRECCIÓN DE REASENTAMIENTOS"/>
    <s v="GERMAN ALBERTO HERNANDEZ PRIETO"/>
    <s v="DIRECCIÓN DE REASENTAMIENTOS"/>
    <m/>
    <m/>
    <m/>
    <m/>
    <m/>
    <m/>
    <m/>
    <m/>
    <n v="0"/>
    <m/>
    <m/>
    <m/>
    <n v="0"/>
    <m/>
    <m/>
    <m/>
    <n v="0"/>
    <m/>
    <n v="0"/>
    <n v="0"/>
    <m/>
    <m/>
    <m/>
    <m/>
  </r>
  <r>
    <n v="41"/>
    <s v="0134-41"/>
    <x v="1"/>
    <x v="1"/>
    <s v="Reasentar 2.000 Hogares ubicados en zonas de alto riesgo no mitigable y/o las ordenadas mediante actos administrativos o sentencias judiciales"/>
    <x v="2"/>
    <s v="PM/0208/0102/40020390134"/>
    <x v="23"/>
    <x v="0"/>
    <s v="Prestar servicios profesionales apoyando la formulación de estrategias y lineamientos financieros, así como el seguimiento y control a la ejecución de los recursos presupuestales de la Dirección de Reasentamientosde la Caja de Vivienda Popular."/>
    <s v="1. Contratación directa"/>
    <n v="84111500"/>
    <n v="9710000"/>
    <n v="6"/>
    <n v="54052333"/>
    <s v="JULIO "/>
    <s v="JULIO "/>
    <s v="DIRECCIÓN DE REASENTAMIENTOS"/>
    <s v="GERMAN ALBERTO HERNANDEZ PRIETO"/>
    <s v="DIRECCIÓN DE REASENTAMIENTOS"/>
    <d v="2024-07-13T00:00:00"/>
    <n v="202412000058573"/>
    <s v="01 - Viabilización de Línea"/>
    <s v="N/A"/>
    <d v="2024-07-16T00:00:00"/>
    <s v="THAR-003"/>
    <d v="2024-07-12T00:00:00"/>
    <n v="54052333"/>
    <n v="0"/>
    <n v="1166"/>
    <d v="2024-07-25T00:00:00"/>
    <n v="54052333"/>
    <n v="0"/>
    <n v="3342"/>
    <n v="45503"/>
    <n v="54052333"/>
    <n v="0"/>
    <n v="19420000"/>
    <n v="34632333"/>
    <n v="0"/>
    <s v="CONTRATO DE PRESTACION DE SERVICIOS PROFESIONALES"/>
    <n v="526"/>
    <s v="FRANCISCO JAVIER GUTIERREZ FORERO"/>
    <m/>
  </r>
  <r>
    <n v="42"/>
    <s v="0134-4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s v="1. Contratación directa"/>
    <n v="80161504"/>
    <n v="3500000"/>
    <n v="5.5"/>
    <n v="18083333"/>
    <s v="JULIO "/>
    <s v="JULIO "/>
    <s v="DIRECCIÓN DE REASENTAMIENTOS"/>
    <s v="GERMAN ALBERTO HERNANDEZ PRIETO"/>
    <s v="DIRECCIÓN DE REASENTAMIENTOS"/>
    <d v="2024-07-22T00:00:00"/>
    <n v="202412000060763"/>
    <s v="01 - Viabilización de Línea"/>
    <s v="No aplica"/>
    <d v="2024-07-23T00:00:00"/>
    <s v="THAR-080"/>
    <d v="2024-07-23T00:00:00"/>
    <n v="18083333"/>
    <n v="0"/>
    <n v="1247"/>
    <d v="2024-07-27T00:00:00"/>
    <n v="18083333"/>
    <n v="0"/>
    <n v="3747"/>
    <n v="45517"/>
    <n v="18083333"/>
    <n v="0"/>
    <n v="5600000"/>
    <n v="12483333"/>
    <n v="0"/>
    <s v="CONTRATO DE PRESTACION DE SERVICIOS DE APOYO A LA GESTION"/>
    <n v="712"/>
    <s v="SANDRA MIREYA GUTIERREZ LIEVANO"/>
    <m/>
  </r>
  <r>
    <n v="43"/>
    <s v="0134-43"/>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950000"/>
    <n v="5"/>
    <n v="24750000"/>
    <s v="JULIO "/>
    <s v="JULIO "/>
    <s v="DIRECCIÓN DE REASENTAMIENTOS"/>
    <s v="GERMAN ALBERTO HERNANDEZ PRIETO"/>
    <s v="DIRECCIÓN DE REASENTAMIENTOS"/>
    <d v="2024-07-15T00:00:00"/>
    <s v=" 202412000058573 "/>
    <s v="01 - Viabilización de Línea"/>
    <s v="N/A"/>
    <d v="2024-07-17T00:00:00"/>
    <s v="THAR-020"/>
    <d v="2024-07-17T00:00:00"/>
    <n v="16170000"/>
    <n v="8580000"/>
    <n v="1176"/>
    <d v="2024-07-25T00:00:00"/>
    <n v="16170000"/>
    <n v="0"/>
    <n v="4339"/>
    <n v="45555"/>
    <n v="16170000"/>
    <n v="0"/>
    <n v="1320000"/>
    <n v="14850000"/>
    <n v="8580000"/>
    <s v="CONTRATO DE PRESTACION DE SERVICIOS PROFESIONALES"/>
    <n v="887"/>
    <s v="MATILDE  NIETO CONTRERAS"/>
    <m/>
  </r>
  <r>
    <n v="44"/>
    <s v="0134-44"/>
    <x v="1"/>
    <x v="1"/>
    <s v="Reasentar 2.000 Hogares ubicados en zonas de alto riesgo no mitigable y/o las ordenadas mediante actos administrativos o sentencias judiciales"/>
    <x v="2"/>
    <s v="PM/0208/0102/40020390134"/>
    <x v="25"/>
    <x v="0"/>
    <s v="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
    <s v="1. Contratación directa"/>
    <n v="80161500"/>
    <n v="7770000"/>
    <n v="6"/>
    <n v="43253000"/>
    <s v="JULIO "/>
    <s v="JULIO "/>
    <s v="DIRECCIÓN DE REASENTAMIENTOS"/>
    <s v="GERMAN ALBERTO HERNANDEZ PRIETO"/>
    <s v="DIRECCIÓN DE REASENTAMIENTOS"/>
    <d v="2024-07-13T00:00:00"/>
    <n v="202412000058573"/>
    <s v="01 - Viabilización de Línea"/>
    <s v="No aplica"/>
    <d v="2024-07-16T00:00:00"/>
    <s v="THAR-004"/>
    <d v="2024-07-12T00:00:00"/>
    <n v="43253000"/>
    <n v="0"/>
    <n v="1167"/>
    <d v="2024-07-25T00:00:00"/>
    <n v="43253000"/>
    <n v="0"/>
    <n v="3366"/>
    <n v="45505"/>
    <n v="43253000"/>
    <n v="0"/>
    <n v="15540000"/>
    <n v="27713000"/>
    <n v="0"/>
    <s v="CONTRATO DE PRESTACION DE SERVICIOS PROFESIONALES"/>
    <n v="547"/>
    <s v="ANDRES EMILIO ROJAS GUACANEME"/>
    <m/>
  </r>
  <r>
    <n v="45"/>
    <s v="0134-45"/>
    <x v="1"/>
    <x v="1"/>
    <s v="Reasentar 2.000 Hogares ubicados en zonas de alto riesgo no mitigable y/o las ordenadas mediante actos administrativos o sentencias judiciales"/>
    <x v="2"/>
    <s v="PM/0208/0102/40020390134"/>
    <x v="25"/>
    <x v="0"/>
    <s v="Prestar servicios profesionales apoyando la planeación Institucional, incluyendo actividades de seguimiento, consolidación y actualización de información del proyecto de inversión a cargo de la Dirección de Reasentamientos de la Caja de Vivienda Popular."/>
    <s v="1. Contratación directa"/>
    <n v="80161500"/>
    <n v="7770000"/>
    <n v="6"/>
    <n v="36620000"/>
    <s v="JULIO "/>
    <s v="JULIO "/>
    <s v="DIRECCIÓN DE REASENTAMIENTOS"/>
    <s v="GERMAN ALBERTO HERNANDEZ PRIETO"/>
    <s v="DIRECCIÓN DE REASENTAMIENTOS"/>
    <d v="2024-07-13T00:00:00"/>
    <n v="202412000058573"/>
    <s v="01 - Viabilización de Línea"/>
    <s v="No aplica"/>
    <d v="2024-07-16T00:00:00"/>
    <s v="THAR-005"/>
    <d v="2024-07-12T00:00:00"/>
    <n v="24200000"/>
    <n v="12420000"/>
    <n v="1169"/>
    <d v="2024-07-25T00:00:00"/>
    <n v="24200000"/>
    <n v="0"/>
    <n v="4127"/>
    <n v="45540"/>
    <n v="24200000"/>
    <n v="0"/>
    <n v="4583333"/>
    <n v="19616667"/>
    <n v="12420000"/>
    <s v="CONTRATO DE PRESTACION DE SERVICIOS PROFESIONALES"/>
    <n v="840"/>
    <s v="KATERINE SHIRLEY CONTRERAS GUERRERO"/>
    <s v="Anulación parcial de CRP y CDP y viabilidad"/>
  </r>
  <r>
    <n v="46"/>
    <s v="0134-46"/>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3"/>
    <n v="15690000"/>
    <s v="JULIO "/>
    <s v="JULIO "/>
    <s v="DIRECCIÓN DE REASENTAMIENTOS"/>
    <s v="GERMAN ALBERTO HERNANDEZ PRIETO"/>
    <s v="DIRECCIÓN DE REASENTAMIENTOS"/>
    <d v="2024-07-22T00:00:00"/>
    <n v="202412000060763"/>
    <s v="01 - Viabilización de Línea"/>
    <s v="No aplica"/>
    <d v="2024-07-23T00:00:00"/>
    <s v="THAR-081"/>
    <d v="2024-07-23T00:00:00"/>
    <n v="15690000"/>
    <n v="0"/>
    <n v="1248"/>
    <d v="2024-07-27T00:00:00"/>
    <n v="15690000"/>
    <n v="0"/>
    <n v="4012"/>
    <n v="45526"/>
    <n v="15690000"/>
    <n v="0"/>
    <n v="6799000"/>
    <n v="8891000"/>
    <n v="0"/>
    <s v="CONTRATO DE PRESTACION DE SERVICIOS PROFESIONALES"/>
    <n v="793"/>
    <s v="PAOLA NATALIA TREJOS CAICEDO"/>
    <m/>
  </r>
  <r>
    <n v="47"/>
    <s v="0134-47"/>
    <x v="1"/>
    <x v="1"/>
    <s v="Reasentar 2.000 Hogares ubicados en zonas de alto riesgo no mitigable y/o las ordenadas mediante actos administrativos o sentencias judiciales"/>
    <x v="2"/>
    <s v="PM/0208/0102/40020390134"/>
    <x v="27"/>
    <x v="0"/>
    <s v="Prestar servicios profesionales en las actividades del componente técnico requeridas en las etapas de ingreso, prefactibilidad, factibilidad y ejecución de los procesos de reasentamiento."/>
    <s v="1. Contratación directa"/>
    <n v="81101500"/>
    <n v="6000000"/>
    <n v="5"/>
    <n v="30000000"/>
    <s v="JULIO "/>
    <s v="JULIO "/>
    <s v="DIRECCIÓN DE REASENTAMIENTOS"/>
    <s v="GERMAN ALBERTO HERNANDEZ PRIETO"/>
    <s v="DIRECCIÓN DE REASENTAMIENTOS"/>
    <d v="2024-07-15T00:00:00"/>
    <s v=" 202412000058573 "/>
    <s v="01 - Viabilización de Línea"/>
    <s v="N/A"/>
    <d v="2024-07-17T00:00:00"/>
    <s v="THAR-021"/>
    <d v="2024-07-17T00:00:00"/>
    <n v="30000000"/>
    <n v="0"/>
    <n v="1177"/>
    <d v="2024-07-25T00:00:00"/>
    <n v="30000000"/>
    <n v="0"/>
    <n v="3392"/>
    <n v="45506"/>
    <n v="30000000"/>
    <n v="0"/>
    <n v="11800000"/>
    <n v="18200000"/>
    <n v="0"/>
    <s v="CONTRATO DE PRESTACION DE SERVICIOS PROFESIONALES"/>
    <n v="558"/>
    <s v="ADRIANA MILENA FAURA PUENTES"/>
    <m/>
  </r>
  <r>
    <n v="48"/>
    <s v="0134-48"/>
    <x v="1"/>
    <x v="1"/>
    <s v="Reasentar 2.000 Hogares ubicados en zonas de alto riesgo no mitigable y/o las ordenadas mediante actos administrativos o sentencias judiciales"/>
    <x v="2"/>
    <s v="PM/0208/0102/40020390134"/>
    <x v="7"/>
    <x v="0"/>
    <s v="Prestar servicios profesionales de tipo juridico para apoyar el proceso de normalizacion, gestión de los cierres administrativos y depuración de los procesos de la Dirección de Reasentamientos "/>
    <s v="1. Contratación directa"/>
    <n v="80121700"/>
    <n v="7485000"/>
    <n v="5"/>
    <n v="36427000"/>
    <s v="JULIO "/>
    <s v="JULIO "/>
    <s v="DIRECCIÓN DE REASENTAMIENTOS"/>
    <s v="GERMAN ALBERTO HERNANDEZ PRIETO"/>
    <s v="DIRECCIÓN DE REASENTAMIENTOS"/>
    <d v="2024-07-13T00:00:00"/>
    <n v="202412000058573"/>
    <s v="01 - Viabilización de Línea"/>
    <s v="N/A"/>
    <d v="2024-07-16T00:00:00"/>
    <s v="THAR-006"/>
    <d v="2024-07-12T00:00:00"/>
    <n v="36427000"/>
    <n v="0"/>
    <n v="1171"/>
    <d v="2024-07-25T00:00:00"/>
    <n v="36427000"/>
    <n v="0"/>
    <n v="3359"/>
    <n v="45505"/>
    <n v="36427000"/>
    <n v="0"/>
    <n v="13972000"/>
    <n v="22455000"/>
    <n v="0"/>
    <s v="CONTRATO DE PRESTACION DE SERVICIOS PROFESIONALES"/>
    <n v="546"/>
    <s v="MIGUEL DAVID PERDOMO DURAN"/>
    <m/>
  </r>
  <r>
    <n v="49"/>
    <s v="0134-49"/>
    <x v="1"/>
    <x v="1"/>
    <s v="Reasentar 2.000 Hogares ubicados en zonas de alto riesgo no mitigable y/o las ordenadas mediante actos administrativos o sentencias judiciales"/>
    <x v="2"/>
    <s v="PM/0208/0102/40020390134"/>
    <x v="7"/>
    <x v="0"/>
    <s v="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
    <s v="1. Contratación directa"/>
    <n v="80121700"/>
    <n v="8560000"/>
    <n v="5.5"/>
    <n v="47080000"/>
    <s v="JULIO "/>
    <s v="JULIO "/>
    <s v="DIRECCIÓN DE REASENTAMIENTOS"/>
    <s v="GERMAN ALBERTO HERNANDEZ PRIETO"/>
    <s v="DIRECCIÓN DE REASENTAMIENTOS"/>
    <d v="2024-07-15T00:00:00"/>
    <s v=" 202412000058573 "/>
    <s v="01 - Viabilización de Línea"/>
    <s v="N/A"/>
    <d v="2024-07-17T00:00:00"/>
    <s v="THAR-022"/>
    <d v="2024-07-17T00:00:00"/>
    <n v="47080000"/>
    <n v="0"/>
    <n v="1174"/>
    <d v="2024-07-25T00:00:00"/>
    <n v="47080000"/>
    <n v="0"/>
    <n v="3354"/>
    <n v="45503"/>
    <n v="47080000"/>
    <n v="0"/>
    <n v="17120000"/>
    <n v="29960000"/>
    <n v="0"/>
    <s v="CONTRATO DE PRESTACION DE SERVICIOS PROFESIONALES"/>
    <n v="532"/>
    <s v="SANDRA JOHANA PAI GOMEZ"/>
    <m/>
  </r>
  <r>
    <n v="50"/>
    <s v="0134-50"/>
    <x v="1"/>
    <x v="1"/>
    <s v="Reasentar 2.000 Hogares ubicados en zonas de alto riesgo no mitigable y/o las ordenadas mediante actos administrativos o sentencias judiciales"/>
    <x v="2"/>
    <s v="PM/0208/0102/40020390134"/>
    <x v="23"/>
    <x v="0"/>
    <s v="Prestar servicios profesionales al componente financiero en la formulación de estrategias y lineamientos, seguimiento, acompañamiento y orientación de las actividades de cierre administrativo y depuración de los procesos de la Dirección de Reasentamientos "/>
    <s v="1. Contratación directa"/>
    <n v="84111500"/>
    <n v="10500000"/>
    <n v="2"/>
    <n v="21000000"/>
    <s v="JULIO "/>
    <s v="JULIO "/>
    <s v="DIRECCIÓN DE REASENTAMIENTOS"/>
    <s v="GERMAN ALBERTO HERNANDEZ PRIETO"/>
    <s v="DIRECCIÓN DE REASENTAMIENTOS"/>
    <d v="2024-07-22T00:00:00"/>
    <n v="202412000060763"/>
    <s v="01 - Viabilización de Línea"/>
    <s v="No aplica"/>
    <d v="2024-07-23T00:00:00"/>
    <s v="THAR-082"/>
    <d v="2024-07-23T00:00:00"/>
    <n v="21000000"/>
    <n v="0"/>
    <n v="1249"/>
    <d v="2024-07-27T00:00:00"/>
    <n v="21000000"/>
    <n v="0"/>
    <n v="3762"/>
    <n v="45518"/>
    <n v="21000000"/>
    <n v="0"/>
    <n v="16100000"/>
    <n v="4900000"/>
    <n v="0"/>
    <s v="CONTRATO DE PRESTACION DE SERVICIOS PROFESIONALES"/>
    <n v="749"/>
    <s v="LINA MARIA ARIAS ACUÑA"/>
    <m/>
  </r>
  <r>
    <n v="51"/>
    <s v="0134-51"/>
    <x v="1"/>
    <x v="1"/>
    <s v="Reasentar 2.000 Hogares ubicados en zonas de alto riesgo no mitigable y/o las ordenadas mediante actos administrativos o sentencias judiciales"/>
    <x v="2"/>
    <s v="PM/0208/0102/40020390134"/>
    <x v="6"/>
    <x v="0"/>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s v="1. Contratación directa"/>
    <n v="81101500"/>
    <n v="8500000"/>
    <n v="5"/>
    <n v="42500000"/>
    <s v="JULIO "/>
    <s v="JULIO "/>
    <s v="DIRECCIÓN DE REASENTAMIENTOS"/>
    <s v="GERMAN ALBERTO HERNANDEZ PRIETO"/>
    <s v="DIRECCIÓN DE REASENTAMIENTOS"/>
    <d v="2024-07-22T00:00:00"/>
    <n v="202412000060763"/>
    <s v="01 - Viabilización de Línea"/>
    <s v="No aplica"/>
    <d v="2024-07-23T00:00:00"/>
    <s v="THAR-083"/>
    <d v="2024-07-23T00:00:00"/>
    <n v="42500000"/>
    <n v="0"/>
    <n v="1297"/>
    <d v="2024-07-30T00:00:00"/>
    <n v="42500000"/>
    <n v="0"/>
    <n v="3735"/>
    <n v="45517"/>
    <n v="42500000"/>
    <n v="0"/>
    <n v="13316667"/>
    <n v="29183333"/>
    <n v="0"/>
    <s v="CONTRATO DE PRESTACION DE SERVICIOS PROFESIONALES"/>
    <n v="721"/>
    <s v="LUIS FERNANDO HOLGUIN SUAREZ"/>
    <m/>
  </r>
  <r>
    <n v="52"/>
    <s v="0134-52"/>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90000"/>
    <n v="5"/>
    <n v="37450000"/>
    <s v="JULIO "/>
    <s v="JULIO "/>
    <s v="DIRECCIÓN DE REASENTAMIENTOS"/>
    <s v="GERMAN ALBERTO HERNANDEZ PRIETO"/>
    <s v="DIRECCIÓN DE REASENTAMIENTOS"/>
    <d v="2024-07-22T00:00:00"/>
    <n v="202412000060763"/>
    <s v="01 - Viabilización de Línea"/>
    <s v="No aplica"/>
    <d v="2024-07-23T00:00:00"/>
    <s v="THAR-084"/>
    <d v="2024-07-23T00:00:00"/>
    <n v="37450000"/>
    <n v="0"/>
    <n v="1298"/>
    <d v="2024-07-30T00:00:00"/>
    <n v="37450000"/>
    <n v="0"/>
    <n v="3791"/>
    <n v="45519"/>
    <n v="37450000"/>
    <n v="0"/>
    <n v="11484667"/>
    <n v="25965333"/>
    <n v="0"/>
    <s v="CONTRATO DE PRESTACION DE SERVICIOS PROFESIONALES"/>
    <n v="760"/>
    <s v="DANIELA ALEJANDRA RUBIANO GOMEZ"/>
    <m/>
  </r>
  <r>
    <n v="53"/>
    <s v="0134-53"/>
    <x v="1"/>
    <x v="1"/>
    <s v="Reasentar 2.000 Hogares ubicados en zonas de alto riesgo no mitigable y/o las ordenadas mediante actos administrativos o sentencias judiciales"/>
    <x v="2"/>
    <s v="PM/0208/0102/40020390134"/>
    <x v="27"/>
    <x v="0"/>
    <s v="Prestar servicios profesionales en las actividades del componente técnico requeridas en las etapas de ingreso, prefactibilidad, factibilidad y ejecución de los procesos de reasentamiento."/>
    <s v="1. Contratación directa"/>
    <n v="81101500"/>
    <n v="5000000"/>
    <n v="5"/>
    <n v="25000000"/>
    <s v="JULIO "/>
    <s v="JULIO "/>
    <s v="DIRECCIÓN DE REASENTAMIENTOS"/>
    <s v="GERMAN ALBERTO HERNANDEZ PRIETO"/>
    <s v="DIRECCIÓN DE REASENTAMIENTOS"/>
    <d v="2024-07-15T00:00:00"/>
    <s v=" 202412000058573 "/>
    <s v="01 - Viabilización de Línea"/>
    <s v="N/A"/>
    <d v="2024-07-17T00:00:00"/>
    <s v="THAR-023"/>
    <d v="2024-07-17T00:00:00"/>
    <n v="25000000"/>
    <n v="0"/>
    <n v="1180"/>
    <d v="2024-07-25T00:00:00"/>
    <n v="25000000"/>
    <n v="0"/>
    <n v="3352"/>
    <n v="45503"/>
    <n v="25000000"/>
    <n v="0"/>
    <n v="10000000"/>
    <n v="15000000"/>
    <n v="0"/>
    <s v="CONTRATO DE PRESTACION DE SERVICIOS PROFESIONALES"/>
    <n v="541"/>
    <s v="JAVIER MAURICIO DELGADO SABOYA"/>
    <m/>
  </r>
  <r>
    <n v="54"/>
    <s v="0134-54"/>
    <x v="1"/>
    <x v="1"/>
    <s v="Reasentar 2.000 Hogares ubicados en zonas de alto riesgo no mitigable y/o las ordenadas mediante actos administrativos o sentencias judiciales"/>
    <x v="2"/>
    <s v="PM/0208/0102/40020390134"/>
    <x v="27"/>
    <x v="0"/>
    <s v="Prestar servicios de apoyo a la gestión a la Dirección de Reasentamientos, desde el componente técnico, para realizar actividades operativas, administrativas y demás tareas o actividades que se requieran en el marco de los procesos misionales del área."/>
    <s v="1. Contratación directa"/>
    <n v="81101500"/>
    <n v="3800000"/>
    <n v="5"/>
    <n v="19000000"/>
    <s v="JULIO "/>
    <s v="JULIO "/>
    <s v="DIRECCIÓN DE REASENTAMIENTOS"/>
    <s v="GERMAN ALBERTO HERNANDEZ PRIETO"/>
    <s v="DIRECCIÓN DE REASENTAMIENTOS"/>
    <d v="2024-07-22T00:00:00"/>
    <n v="202412000060763"/>
    <s v="01 - Viabilización de Línea"/>
    <s v="No aplica"/>
    <d v="2024-07-23T00:00:00"/>
    <s v="THAR-085"/>
    <d v="2024-07-23T00:00:00"/>
    <n v="19000000"/>
    <n v="0"/>
    <n v="1299"/>
    <d v="2024-07-30T00:00:00"/>
    <n v="19000000"/>
    <n v="0"/>
    <n v="3790"/>
    <n v="45519"/>
    <n v="19000000"/>
    <n v="0"/>
    <n v="5826667"/>
    <n v="13173333"/>
    <n v="0"/>
    <s v="CONTRATO DE PRESTACION DE SERVICIOS DE APOYO A LA GESTION"/>
    <n v="761"/>
    <s v="JUAN JAIRO HERRERA GUERRERO"/>
    <m/>
  </r>
  <r>
    <n v="55"/>
    <s v="0134-55"/>
    <x v="1"/>
    <x v="1"/>
    <s v="Reasentar 2.000 Hogares ubicados en zonas de alto riesgo no mitigable y/o las ordenadas mediante actos administrativos o sentencias judiciales"/>
    <x v="5"/>
    <s v="PM/0208/0102/40020390134"/>
    <x v="6"/>
    <x v="0"/>
    <s v="Prestar servicios profesionales en las actividades del componente técnico requeridas en las etapas de ingreso, prefactibilidad, factibilidad y ejecución de los procesos de reasentamiento."/>
    <s v="1. Contratación directa"/>
    <n v="81101500"/>
    <n v="5000000"/>
    <n v="5"/>
    <n v="24666667"/>
    <s v="JULIO "/>
    <s v="JULIO "/>
    <s v="DIRECCIÓN DE REASENTAMIENTOS"/>
    <s v="GERMAN ALBERTO HERNANDEZ PRIETO"/>
    <s v="DIRECCIÓN DE REASENTAMIENTOS"/>
    <d v="2024-07-22T00:00:00"/>
    <n v="202412000060763"/>
    <s v="01 - Viabilización de Línea"/>
    <s v="No aplica"/>
    <d v="2024-07-23T00:00:00"/>
    <s v="THAR-086"/>
    <d v="2024-07-23T00:00:00"/>
    <n v="24666667"/>
    <n v="0"/>
    <n v="1300"/>
    <d v="2024-07-30T00:00:00"/>
    <n v="24666667"/>
    <n v="0"/>
    <n v="3773"/>
    <n v="45518"/>
    <n v="24666667"/>
    <n v="0"/>
    <n v="6833333"/>
    <n v="17833334"/>
    <n v="0"/>
    <s v="CONTRATO DE PRESTACION DE SERVICIOS PROFESIONALES"/>
    <n v="743"/>
    <s v="CLAUDIA DANIELA ROJAS CORTES"/>
    <m/>
  </r>
  <r>
    <n v="56"/>
    <s v="0134-56"/>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930000"/>
    <n v="5"/>
    <n v="29254667"/>
    <s v="JULIO "/>
    <s v="JULIO "/>
    <s v="DIRECCIÓN DE REASENTAMIENTOS"/>
    <s v="GERMAN ALBERTO HERNANDEZ PRIETO"/>
    <s v="DIRECCIÓN DE REASENTAMIENTOS"/>
    <d v="2024-07-22T00:00:00"/>
    <n v="202412000060763"/>
    <s v="01 - Viabilización de Línea"/>
    <s v="No aplica"/>
    <d v="2024-07-23T00:00:00"/>
    <s v="THAR-087"/>
    <d v="2024-07-23T00:00:00"/>
    <n v="29254667"/>
    <n v="0"/>
    <n v="1301"/>
    <d v="2024-07-30T00:00:00"/>
    <n v="29254667"/>
    <n v="0"/>
    <n v="3774"/>
    <n v="45518"/>
    <n v="29254667"/>
    <n v="0"/>
    <n v="8104333"/>
    <n v="21150334"/>
    <n v="0"/>
    <s v="CONTRATO DE PRESTACION DE SERVICIOS PROFESIONALES"/>
    <n v="742"/>
    <s v="BELKYS LEONOR RADA GUTIERREZ"/>
    <m/>
  </r>
  <r>
    <n v="57"/>
    <s v="0134-57"/>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950000"/>
    <n v="5"/>
    <n v="24750000"/>
    <s v="JULIO "/>
    <s v="JULIO "/>
    <s v="DIRECCIÓN DE REASENTAMIENTOS"/>
    <s v="GERMAN ALBERTO HERNANDEZ PRIETO"/>
    <s v="DIRECCIÓN DE REASENTAMIENTOS"/>
    <d v="2024-07-22T00:00:00"/>
    <n v="202412000060763"/>
    <s v="01 - Viabilización de Línea"/>
    <s v="No aplica"/>
    <d v="2024-07-23T00:00:00"/>
    <s v="THAR-088"/>
    <d v="2024-07-23T00:00:00"/>
    <n v="24750000"/>
    <n v="0"/>
    <n v="1302"/>
    <d v="2024-07-30T00:00:00"/>
    <n v="24750000"/>
    <n v="0"/>
    <n v="3776"/>
    <n v="45518"/>
    <n v="24750000"/>
    <n v="0"/>
    <n v="6765000"/>
    <n v="17985000"/>
    <n v="0"/>
    <s v="CONTRATO DE PRESTACION DE SERVICIOS PROFESIONALES"/>
    <n v="751"/>
    <s v="VALENTINA  RODRIGUEZ CAICEDO"/>
    <m/>
  </r>
  <r>
    <n v="58"/>
    <s v="0134-58"/>
    <x v="1"/>
    <x v="1"/>
    <s v="Reasentar 2.000 Hogares ubicados en zonas de alto riesgo no mitigable y/o las ordenadas mediante actos administrativos o sentencias judiciales"/>
    <x v="2"/>
    <s v="PM/0208/0102/40020390134"/>
    <x v="7"/>
    <x v="0"/>
    <s v="Prestar servicios profesionales como abogado a la Dirección Jurídica y Dirección de Reasentamientos en el desarrollo en los trámites administrativos y jurídicos, así como la representación judicial y extrajudicial de la entidad en los procesos que le sean asignados"/>
    <s v="1. Contratación directa"/>
    <n v="80121700"/>
    <n v="6000000"/>
    <n v="6"/>
    <n v="36000000"/>
    <s v="JULIO "/>
    <s v="JULIO "/>
    <s v="DIRECCIÓN DE REASENTAMIENTOS"/>
    <s v="GERMAN ALBERTO HERNANDEZ PRIETO"/>
    <s v="DIRECCIÓN DE REASENTAMIENTOS"/>
    <d v="2024-07-15T00:00:00"/>
    <s v=" 202412000058573 "/>
    <s v="01 - Viabilización de Línea"/>
    <s v="N/A"/>
    <d v="2024-07-17T00:00:00"/>
    <s v="THAR-024"/>
    <d v="2024-07-17T00:00:00"/>
    <n v="27200000"/>
    <n v="8800000"/>
    <n v="1182"/>
    <d v="2024-07-25T00:00:00"/>
    <n v="27200000"/>
    <n v="0"/>
    <n v="3777"/>
    <n v="45518"/>
    <n v="27200000"/>
    <n v="0"/>
    <n v="9200000"/>
    <n v="18000000"/>
    <n v="8800000"/>
    <s v="CONTRATO DE PRESTACION DE SERVICIOS PROFESIONALES"/>
    <n v="757"/>
    <s v="MARIO ANDRES GOMEZ MENDOZA"/>
    <m/>
  </r>
  <r>
    <n v="59"/>
    <s v="0134-59"/>
    <x v="1"/>
    <x v="1"/>
    <s v="Reasentar 2.000 Hogares ubicados en zonas de alto riesgo no mitigable y/o las ordenadas mediante actos administrativos o sentencias judiciales"/>
    <x v="2"/>
    <s v="PM/0208/0102/40020390134"/>
    <x v="7"/>
    <x v="0"/>
    <s v="Prestar servicios profesionales como abogado a la Dirección Jurídica y Dirección de Reasentamientos en los trámites administrativos y jurídicos conforme a las actividades propias de la Caja de la Vivienda Popular."/>
    <s v="1. Contratación directa"/>
    <n v="80121700"/>
    <n v="6000000"/>
    <n v="5"/>
    <n v="30000000"/>
    <s v="JULIO "/>
    <s v="JULIO "/>
    <s v="DIRECCIÓN DE REASENTAMIENTOS"/>
    <s v="GERMAN ALBERTO HERNANDEZ PRIETO"/>
    <s v="DIRECCIÓN DE REASENTAMIENTOS"/>
    <d v="2024-07-15T00:00:00"/>
    <s v=" 202412000058573 "/>
    <s v="01 - Viabilización de Línea"/>
    <s v="N/A"/>
    <d v="2024-07-17T00:00:00"/>
    <s v="THAR-025"/>
    <d v="2024-07-17T00:00:00"/>
    <n v="30000000"/>
    <n v="0"/>
    <n v="1183"/>
    <d v="2024-07-25T00:00:00"/>
    <n v="30000000"/>
    <n v="0"/>
    <n v="3401"/>
    <n v="45506"/>
    <n v="30000000"/>
    <n v="0"/>
    <n v="11800000"/>
    <n v="18200000"/>
    <n v="0"/>
    <s v="CONTRATO DE PRESTACION DE SERVICIOS PROFESIONALES"/>
    <n v="594"/>
    <s v="JUAN SEBASTIAN PINEDA PELAEZ"/>
    <m/>
  </r>
  <r>
    <n v="60"/>
    <s v="0134-60"/>
    <x v="1"/>
    <x v="1"/>
    <s v="Reasentar 2.000 Hogares ubicados en zonas de alto riesgo no mitigable y/o las ordenadas mediante actos administrativos o sentencias judiciales"/>
    <x v="2"/>
    <s v="PM/0208/0102/40020390134"/>
    <x v="23"/>
    <x v="0"/>
    <s v="Prestar servicios profesionales a la Dirección de Reasentamientos, apoyando la formulación de estrategias y lineamientos para la ejecucion, seguimiento y control de la gestión contrable y financiera dento del proceso de Reasentamiento."/>
    <s v="1. Contratación directa"/>
    <n v="80161500"/>
    <n v="11000000"/>
    <n v="5"/>
    <n v="50674334"/>
    <s v="JULIO "/>
    <s v="JULIO "/>
    <s v="DIRECCIÓN DE REASENTAMIENTOS"/>
    <s v="GERMAN ALBERTO HERNANDEZ PRIETO"/>
    <s v="DIRECCIÓN DE REASENTAMIENTOS"/>
    <d v="2024-07-22T00:00:00"/>
    <n v="202412000060763"/>
    <s v="01 - Viabilización de Línea"/>
    <s v="No aplica"/>
    <d v="2024-07-23T00:00:00"/>
    <s v="THAR-089"/>
    <d v="2024-07-23T00:00:00"/>
    <n v="49500000"/>
    <n v="1174334"/>
    <n v="1303"/>
    <d v="2024-07-30T00:00:00"/>
    <n v="49500000"/>
    <n v="0"/>
    <n v="3923"/>
    <n v="45520"/>
    <n v="49500000"/>
    <n v="0"/>
    <n v="16500000"/>
    <n v="33000000"/>
    <n v="1174334"/>
    <s v="CONTRATO DE PRESTACION DE SERVICIOS PROFESIONALES"/>
    <n v="776"/>
    <s v="LAURA  AZUERO BRIÑEZ"/>
    <s v="Anulación parcial de CRP y CDP y viabilidad"/>
  </r>
  <r>
    <n v="61"/>
    <s v="0134-61"/>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3500000"/>
    <n v="5"/>
    <n v="17500000"/>
    <s v="JULIO "/>
    <s v="JULIO "/>
    <s v="DIRECCIÓN DE REASENTAMIENTOS"/>
    <s v="GERMAN ALBERTO HERNANDEZ PRIETO"/>
    <s v="DIRECCIÓN DE REASENTAMIENTOS"/>
    <d v="2024-07-15T00:00:00"/>
    <s v=" 202412000058573 "/>
    <s v="01 - Viabilización de Línea"/>
    <s v="N/A"/>
    <d v="2024-07-17T00:00:00"/>
    <s v="THAR-026"/>
    <d v="2024-07-17T00:00:00"/>
    <n v="17500000"/>
    <n v="0"/>
    <n v="1185"/>
    <d v="2024-07-25T00:00:00"/>
    <n v="17500000"/>
    <n v="0"/>
    <n v="3379"/>
    <n v="45506"/>
    <n v="17500000"/>
    <n v="0"/>
    <n v="6533333"/>
    <n v="10966667"/>
    <n v="0"/>
    <s v="CONTRATO DE PRESTACION DE SERVICIOS DE APOYO A LA GESTION"/>
    <n v="577"/>
    <s v="ANGIE LORENA RINCON AVILA"/>
    <m/>
  </r>
  <r>
    <n v="62"/>
    <s v="0134-62"/>
    <x v="1"/>
    <x v="1"/>
    <s v="Reasentar 2.000 Hogares ubicados en zonas de alto riesgo no mitigable y/o las ordenadas mediante actos administrativos o sentencias judiciales"/>
    <x v="5"/>
    <s v="PM/0208/0102/40020390134"/>
    <x v="27"/>
    <x v="0"/>
    <s v="Prestar servicios profesionales para la elaboración de avalúos y realización de las diferentes actividades técnicas de las etapas de ingreso, prefactibilidad, ejecución y demás que se requieran en el proceso de Reasentamiento."/>
    <s v="1. Contratación directa"/>
    <n v="81101500"/>
    <n v="5500000"/>
    <n v="5"/>
    <n v="28031375"/>
    <s v="JULIO "/>
    <s v="JULIO "/>
    <s v="DIRECCIÓN DE REASENTAMIENTOS"/>
    <s v="GERMAN ALBERTO HERNANDEZ PRIETO"/>
    <s v="DIRECCIÓN DE REASENTAMIENTOS"/>
    <d v="2024-07-17T00:00:00"/>
    <n v="202412000058783"/>
    <s v="01 - Viabilización de Línea"/>
    <s v="N/A"/>
    <d v="2024-07-18T00:00:00"/>
    <s v="THAR-047"/>
    <d v="2024-07-18T00:00:00"/>
    <n v="26583333"/>
    <n v="1448042"/>
    <n v="1233"/>
    <d v="2024-07-26T00:00:00"/>
    <n v="26583333"/>
    <n v="0"/>
    <n v="3438"/>
    <n v="45507"/>
    <n v="26583333"/>
    <n v="0"/>
    <n v="10266667"/>
    <n v="16316666"/>
    <n v="1448042"/>
    <s v="CONTRATO DE PRESTACION DE SERVICIOS PROFESIONALES"/>
    <n v="619"/>
    <s v="JUAN CARLOS FERNANDEZ CASTILLO"/>
    <m/>
  </r>
  <r>
    <n v="63"/>
    <s v="0134-63"/>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s v="1. Contratación directa"/>
    <n v="84111500"/>
    <n v="6000000"/>
    <n v="5"/>
    <n v="30000000"/>
    <s v="JULIO "/>
    <s v="JULIO "/>
    <s v="DIRECCIÓN DE REASENTAMIENTOS"/>
    <s v="GERMAN ALBERTO HERNANDEZ PRIETO"/>
    <s v="DIRECCIÓN DE REASENTAMIENTOS"/>
    <d v="2024-07-15T00:00:00"/>
    <s v=" 202412000058573 "/>
    <s v="01 - Viabilización de Línea"/>
    <s v="N/A"/>
    <d v="2024-07-17T00:00:00"/>
    <s v="THAR-027"/>
    <d v="2024-07-17T00:00:00"/>
    <n v="30000000"/>
    <n v="0"/>
    <n v="1187"/>
    <d v="2024-07-25T00:00:00"/>
    <n v="30000000"/>
    <n v="0"/>
    <n v="3356"/>
    <n v="45504"/>
    <n v="30000000"/>
    <n v="0"/>
    <n v="12000000"/>
    <n v="18000000"/>
    <n v="0"/>
    <s v="CONTRATO DE PRESTACION DE SERVICIOS PROFESIONALES"/>
    <n v="535"/>
    <s v="VICENTE ANDRES TODARO MONTES"/>
    <m/>
  </r>
  <r>
    <n v="64"/>
    <s v="0134-64"/>
    <x v="1"/>
    <x v="1"/>
    <s v="Reasentar 2.000 Hogares ubicados en zonas de alto riesgo no mitigable y/o las ordenadas mediante actos administrativos o sentencias judiciales"/>
    <x v="2"/>
    <s v="PM/0208/0102/40020390134"/>
    <x v="7"/>
    <x v="0"/>
    <s v="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
    <s v="1. Contratación directa"/>
    <n v="80121700"/>
    <n v="10600000"/>
    <n v="5"/>
    <n v="53000000"/>
    <s v="JULIO "/>
    <s v="JULIO "/>
    <s v="DIRECCIÓN DE REASENTAMIENTOS"/>
    <s v="GERMAN ALBERTO HERNANDEZ PRIETO"/>
    <s v="DIRECCIÓN DE REASENTAMIENTOS"/>
    <d v="2024-07-22T00:00:00"/>
    <n v="202412000060763"/>
    <s v="01 - Viabilización de Línea"/>
    <s v="No aplica"/>
    <d v="2024-07-23T00:00:00"/>
    <s v="THAR-090"/>
    <d v="2024-07-23T00:00:00"/>
    <n v="53000000"/>
    <n v="0"/>
    <n v="1304"/>
    <d v="2024-07-30T00:00:00"/>
    <n v="53000000"/>
    <n v="0"/>
    <n v="3789"/>
    <n v="45519"/>
    <n v="53000000"/>
    <n v="0"/>
    <n v="26853333"/>
    <n v="26146667"/>
    <n v="0"/>
    <s v="CONTRATO DE PRESTACION DE SERVICIOS PROFESIONALES"/>
    <n v="763"/>
    <s v="MARY MARLEN TOBO PAIPILLA"/>
    <m/>
  </r>
  <r>
    <n v="65"/>
    <s v="0134-65"/>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280000"/>
    <n v="5"/>
    <n v="21114667"/>
    <s v="JULIO "/>
    <s v="JULIO "/>
    <s v="DIRECCIÓN DE REASENTAMIENTOS"/>
    <s v="GERMAN ALBERTO HERNANDEZ PRIETO"/>
    <s v="DIRECCIÓN DE REASENTAMIENTOS"/>
    <d v="2024-07-15T00:00:00"/>
    <s v=" 202412000058573 "/>
    <s v="01 - Viabilización de Línea"/>
    <s v="N/A"/>
    <d v="2024-07-17T00:00:00"/>
    <s v="THAR-028"/>
    <d v="2024-07-17T00:00:00"/>
    <n v="21114667"/>
    <n v="0"/>
    <n v="1188"/>
    <d v="2024-07-25T00:00:00"/>
    <n v="21114667"/>
    <n v="0"/>
    <n v="3406"/>
    <n v="45506"/>
    <n v="21114667"/>
    <n v="0"/>
    <n v="7989333"/>
    <n v="13125334"/>
    <n v="0"/>
    <s v="CONTRATO DE PRESTACION DE SERVICIOS PROFESIONALES"/>
    <n v="591"/>
    <s v="KEVIN ANDRES PIÑEREZ AMELL"/>
    <m/>
  </r>
  <r>
    <n v="66"/>
    <s v="0134-66"/>
    <x v="1"/>
    <x v="1"/>
    <s v="Reasentar 2.000 Hogares ubicados en zonas de alto riesgo no mitigable y/o las ordenadas mediante actos administrativos o sentencias judiciales"/>
    <x v="2"/>
    <s v="PM/0208/0102/40020390134"/>
    <x v="23"/>
    <x v="0"/>
    <s v="Prestar servicios profesionales para el desarrollo de procesos y planes propios de la subdirección administrativa."/>
    <s v="10. No aplica"/>
    <s v="No aplica"/>
    <n v="0"/>
    <n v="0"/>
    <n v="0"/>
    <s v="NO APLICA"/>
    <s v="NO APLICA"/>
    <s v="DIRECCIÓN DE REASENTAMIENTOS"/>
    <s v="GERMAN ALBERTO HERNANDEZ PRIETO"/>
    <s v="DIRECCIÓN DE REASENTAMIENTOS"/>
    <d v="2024-07-22T00:00:00"/>
    <n v="202412000060763"/>
    <s v="01 - Viabilización de Línea"/>
    <s v="No aplica"/>
    <m/>
    <m/>
    <m/>
    <m/>
    <n v="0"/>
    <m/>
    <m/>
    <m/>
    <n v="0"/>
    <m/>
    <m/>
    <m/>
    <n v="0"/>
    <m/>
    <n v="0"/>
    <n v="0"/>
    <m/>
    <m/>
    <m/>
    <s v="1190 ANULADA"/>
  </r>
  <r>
    <n v="67"/>
    <s v="0134-67"/>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3500000"/>
    <n v="5"/>
    <n v="15050000"/>
    <s v="JULIO "/>
    <s v="JULIO "/>
    <s v="DIRECCIÓN DE REASENTAMIENTOS"/>
    <s v="GERMAN ALBERTO HERNANDEZ PRIETO"/>
    <s v="DIRECCIÓN DE REASENTAMIENTOS"/>
    <d v="2024-07-15T00:00:00"/>
    <s v=" 202412000058573 "/>
    <s v="01 - Viabilización de Línea"/>
    <s v="N/A"/>
    <d v="2024-07-17T00:00:00"/>
    <s v="THAR-029"/>
    <d v="2024-07-17T00:00:00"/>
    <n v="15050000"/>
    <n v="0"/>
    <n v="1163"/>
    <d v="2024-07-25T00:00:00"/>
    <n v="15050000"/>
    <n v="0"/>
    <n v="4013"/>
    <n v="45526"/>
    <n v="15050000"/>
    <n v="0"/>
    <n v="4550000"/>
    <n v="10500000"/>
    <n v="0"/>
    <s v="CONTRATO DE PRESTACION DE SERVICIOS DE APOYO A LA GESTION"/>
    <n v="800"/>
    <s v="DANIELA ANDREA BELTRAN GALAN"/>
    <m/>
  </r>
  <r>
    <n v="68"/>
    <s v="0134-68"/>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3530000"/>
    <n v="5"/>
    <n v="17061667"/>
    <s v="AGOSTO"/>
    <s v="AGOSTO"/>
    <s v="DIRECCIÓN DE REASENTAMIENTOS"/>
    <s v="GERMAN ALBERTO HERNANDEZ PRIETO"/>
    <s v="DIRECCIÓN DE REASENTAMIENTOS"/>
    <d v="2024-07-17T00:00:00"/>
    <n v="202412000058783"/>
    <s v="01 - Viabilización de Línea"/>
    <s v="N/A"/>
    <d v="2024-07-18T00:00:00"/>
    <s v="THAR-048"/>
    <d v="2024-07-18T00:00:00"/>
    <n v="17061667"/>
    <n v="0"/>
    <n v="1250"/>
    <d v="2024-07-28T00:00:00"/>
    <n v="17061667"/>
    <n v="0"/>
    <n v="3403"/>
    <n v="45506"/>
    <n v="17061667"/>
    <n v="0"/>
    <n v="6236333"/>
    <n v="10825334"/>
    <n v="0"/>
    <s v="CONTRATO DE PRESTACION DE SERVICIOS PROFESIONALES"/>
    <n v="590"/>
    <s v="NALLELY  GONZALIAS MORENO"/>
    <m/>
  </r>
  <r>
    <n v="69"/>
    <s v="0134-69"/>
    <x v="1"/>
    <x v="1"/>
    <s v="Reasentar 2.000 Hogares ubicados en zonas de alto riesgo no mitigable y/o las ordenadas mediante actos administrativos o sentencias judiciales"/>
    <x v="2"/>
    <s v="PM/0208/0102/40020390134"/>
    <x v="25"/>
    <x v="0"/>
    <s v="Prestar servicios profesionales para modelar, planear, desarrollar, implementar y proponer soluciones informáticas que optimice y fortalezca la plataforma tecnológica y el sistema de información misional del proceso de Reasentamientos."/>
    <s v="10. No aplica"/>
    <s v="No aplica"/>
    <n v="0"/>
    <n v="0"/>
    <n v="0"/>
    <s v="NO APLICA"/>
    <s v="NO APLICA"/>
    <s v="DIRECCIÓN DE REASENTAMIENTOS"/>
    <s v="GERMAN ALBERTO HERNANDEZ PRIETO"/>
    <s v="DIRECCIÓN DE REASENTAMIENTOS"/>
    <m/>
    <m/>
    <m/>
    <m/>
    <m/>
    <m/>
    <m/>
    <m/>
    <n v="0"/>
    <m/>
    <m/>
    <m/>
    <n v="0"/>
    <m/>
    <m/>
    <m/>
    <n v="0"/>
    <m/>
    <n v="0"/>
    <n v="0"/>
    <m/>
    <m/>
    <m/>
    <m/>
  </r>
  <r>
    <n v="70"/>
    <s v="0134-70"/>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22T00:00:00"/>
    <n v="202412000060763"/>
    <s v="01 - Viabilización de Línea"/>
    <s v="No aplica"/>
    <d v="2024-07-23T00:00:00"/>
    <s v="THAR-092"/>
    <d v="2024-07-23T00:00:00"/>
    <n v="26150000"/>
    <n v="0"/>
    <n v="1224"/>
    <d v="2024-07-26T00:00:00"/>
    <n v="0"/>
    <n v="26150000"/>
    <m/>
    <m/>
    <m/>
    <n v="0"/>
    <m/>
    <n v="0"/>
    <n v="26150000"/>
    <m/>
    <m/>
    <m/>
    <m/>
  </r>
  <r>
    <n v="71"/>
    <s v="0134-71"/>
    <x v="1"/>
    <x v="1"/>
    <s v="Reasentar 2.000 Hogares ubicados en zonas de alto riesgo no mitigable y/o las ordenadas mediante actos administrativos o sentencias judiciales"/>
    <x v="2"/>
    <s v="PM/0208/0102/40020390134"/>
    <x v="27"/>
    <x v="0"/>
    <s v="Prestar servicios profesionales asesorando los lineamientos y apoyando el seguimiento realizado por la Direccion General a los proyectos urbanísticos del proceso de reasentamientos y del proceso de mejoramiento de vivienda adelantados por la entidad."/>
    <s v="1. Contratación directa"/>
    <n v="80161500"/>
    <n v="10000000"/>
    <n v="5"/>
    <n v="50000000"/>
    <s v="JULIO "/>
    <s v="JULIO "/>
    <s v="DIRECCIÓN DE REASENTAMIENTOS"/>
    <s v="GERMAN ALBERTO HERNANDEZ PRIETO"/>
    <s v="DIRECCIÓN DE REASENTAMIENTOS"/>
    <d v="2024-07-15T00:00:00"/>
    <s v=" 202412000058573 "/>
    <s v="01 - Viabilización de Línea"/>
    <s v="N/A"/>
    <d v="2024-07-17T00:00:00"/>
    <s v="THAR-114"/>
    <d v="2024-07-30T00:00:00"/>
    <n v="50000000"/>
    <n v="0"/>
    <n v="1318"/>
    <d v="2024-07-31T00:00:00"/>
    <n v="50000000"/>
    <n v="0"/>
    <n v="3399"/>
    <n v="45506"/>
    <n v="50000000"/>
    <n v="0"/>
    <n v="19666667"/>
    <n v="30333333"/>
    <n v="0"/>
    <s v="CONTRATO DE PRESTACION DE SERVICIOS PROFESIONALES"/>
    <n v="553"/>
    <s v="MARIA ALEXANDRA CORTES RINCON"/>
    <s v="THAR-030 anulada"/>
  </r>
  <r>
    <n v="72"/>
    <s v="0134-72"/>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s v="1. Contratación directa"/>
    <n v="81101500"/>
    <n v="5510000"/>
    <n v="5"/>
    <n v="27550000"/>
    <s v="AGOSTO"/>
    <s v="AGOSTO"/>
    <s v="DIRECCIÓN DE REASENTAMIENTOS"/>
    <s v="GERMAN ALBERTO HERNANDEZ PRIETO"/>
    <s v="DIRECCIÓN DE REASENTAMIENTOS"/>
    <d v="2024-07-22T00:00:00"/>
    <n v="202412000060763"/>
    <s v="01 - Viabilización de Línea"/>
    <s v="No aplica"/>
    <d v="2024-07-23T00:00:00"/>
    <s v="THAR-093"/>
    <d v="2024-07-23T00:00:00"/>
    <n v="27550000"/>
    <n v="0"/>
    <n v="1210"/>
    <d v="2024-07-26T00:00:00"/>
    <n v="27550000"/>
    <n v="0"/>
    <n v="3994"/>
    <n v="45524"/>
    <n v="27550000"/>
    <n v="0"/>
    <n v="7530333"/>
    <n v="20019667"/>
    <n v="0"/>
    <s v="CONTRATO DE PRESTACION DE SERVICIOS PROFESIONALES"/>
    <n v="792"/>
    <s v="MARIA FERNANDA HERRERA VARGAS"/>
    <m/>
  </r>
  <r>
    <n v="73"/>
    <s v="0134-73"/>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500000"/>
    <n v="5"/>
    <n v="26583333"/>
    <s v="JULIO "/>
    <s v="JULIO "/>
    <s v="DIRECCIÓN DE REASENTAMIENTOS"/>
    <s v="GERMAN ALBERTO HERNANDEZ PRIETO"/>
    <s v="DIRECCIÓN DE REASENTAMIENTOS"/>
    <d v="2024-07-17T00:00:00"/>
    <n v="202412000058783"/>
    <s v="01 - Viabilización de Línea"/>
    <s v="N/A"/>
    <d v="2024-07-18T00:00:00"/>
    <s v="THAR-049"/>
    <d v="2024-07-18T00:00:00"/>
    <n v="26583333"/>
    <n v="0"/>
    <n v="1251"/>
    <d v="2024-07-28T00:00:00"/>
    <n v="26583333"/>
    <n v="0"/>
    <n v="3481"/>
    <n v="45512"/>
    <n v="26583333"/>
    <n v="0"/>
    <n v="8983333"/>
    <n v="17600000"/>
    <n v="0"/>
    <s v="CONTRATO DE PRESTACION DE SERVICIOS PROFESIONALES"/>
    <n v="643"/>
    <s v="ANGIE VIVIANA BAUTISTA MORA"/>
    <m/>
  </r>
  <r>
    <n v="74"/>
    <s v="0134-74"/>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6000000"/>
    <n v="5"/>
    <n v="30000000"/>
    <s v="JULIO "/>
    <s v="JULIO "/>
    <s v="DIRECCIÓN DE REASENTAMIENTOS"/>
    <s v="GERMAN ALBERTO HERNANDEZ PRIETO"/>
    <s v="DIRECCIÓN DE REASENTAMIENTOS"/>
    <d v="2024-07-22T00:00:00"/>
    <n v="202412000060763"/>
    <s v="01 - Viabilización de Línea"/>
    <s v="No aplica"/>
    <d v="2024-07-23T00:00:00"/>
    <s v="THAR-094"/>
    <d v="2024-07-23T00:00:00"/>
    <n v="29600000"/>
    <n v="400000"/>
    <n v="1191"/>
    <d v="2024-07-25T00:00:00"/>
    <n v="29600000"/>
    <n v="0"/>
    <n v="3770"/>
    <n v="45518"/>
    <n v="29600000"/>
    <n v="0"/>
    <n v="8200000"/>
    <n v="21400000"/>
    <n v="400000"/>
    <s v="CONTRATO DE PRESTACION DE SERVICIOS PROFESIONALES"/>
    <n v="756"/>
    <s v="LUISA FERNANDA RODRIGUEZ PEREZ"/>
    <s v="Anulación parcial de CRP y CDP y viabilidad"/>
  </r>
  <r>
    <n v="75"/>
    <s v="0134-75"/>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3500000"/>
    <n v="5"/>
    <n v="16683333"/>
    <s v="AGOSTO"/>
    <s v="AGOSTO"/>
    <s v="DIRECCIÓN DE REASENTAMIENTOS"/>
    <s v="GERMAN ALBERTO HERNANDEZ PRIETO"/>
    <s v="DIRECCIÓN DE REASENTAMIENTOS"/>
    <d v="2024-07-17T00:00:00"/>
    <n v="202412000058783"/>
    <s v="01 - Viabilización de Línea"/>
    <s v="N/A"/>
    <d v="2024-07-18T00:00:00"/>
    <s v="THAR-050"/>
    <d v="2024-07-18T00:00:00"/>
    <n v="16333333"/>
    <n v="350000"/>
    <n v="1252"/>
    <d v="2024-07-28T00:00:00"/>
    <n v="16333333"/>
    <n v="0"/>
    <n v="3702"/>
    <n v="45516"/>
    <n v="16333333"/>
    <n v="0"/>
    <n v="5716667"/>
    <n v="10616666"/>
    <n v="350000"/>
    <s v="CONTRATO DE PRESTACION DE SERVICIOS DE APOYO A LA GESTION"/>
    <n v="684"/>
    <s v="JUSTINE NICCOLE CASTIBLANCO GOMEZ"/>
    <m/>
  </r>
  <r>
    <n v="76"/>
    <s v="0134-76"/>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6"/>
    <n v="5500000"/>
    <n v="5"/>
    <n v="27500000"/>
    <s v="JULIO "/>
    <s v="JULIO "/>
    <s v="DIRECCIÓN DE REASENTAMIENTOS"/>
    <s v="GERMAN ALBERTO HERNANDEZ PRIETO"/>
    <s v="DIRECCIÓN DE REASENTAMIENTOS"/>
    <d v="2024-07-15T00:00:00"/>
    <s v=" 202412000058573 "/>
    <s v="01 - Viabilización de Línea"/>
    <s v="N/A"/>
    <d v="2024-07-17T00:00:00"/>
    <s v="THAR-031"/>
    <d v="2024-07-17T00:00:00"/>
    <n v="27500000"/>
    <n v="0"/>
    <n v="1219"/>
    <d v="2024-07-26T00:00:00"/>
    <n v="0"/>
    <n v="27500000"/>
    <m/>
    <m/>
    <m/>
    <n v="0"/>
    <m/>
    <n v="0"/>
    <n v="27500000"/>
    <m/>
    <m/>
    <m/>
    <m/>
  </r>
  <r>
    <n v="77"/>
    <s v="0134-77"/>
    <x v="1"/>
    <x v="1"/>
    <s v="Reasentar 2.000 Hogares ubicados en zonas de alto riesgo no mitigable y/o las ordenadas mediante actos administrativos o sentencias judiciales"/>
    <x v="2"/>
    <s v="PM/0208/0102/40020390134"/>
    <x v="27"/>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81101508"/>
    <n v="5500000"/>
    <n v="5"/>
    <n v="27500000"/>
    <s v="JULIO "/>
    <s v="JULIO "/>
    <s v="DIRECCIÓN DE REASENTAMIENTOS"/>
    <s v="GERMAN ALBERTO HERNANDEZ PRIETO"/>
    <s v="DIRECCIÓN DE REASENTAMIENTOS"/>
    <d v="2024-07-22T00:00:00"/>
    <n v="202412000060763"/>
    <s v="01 - Viabilización de Línea"/>
    <s v="No aplica"/>
    <d v="2024-07-23T00:00:00"/>
    <s v="THAR-095"/>
    <d v="2024-07-23T00:00:00"/>
    <n v="27500000"/>
    <n v="0"/>
    <n v="1225"/>
    <d v="2024-07-26T00:00:00"/>
    <n v="27500000"/>
    <n v="0"/>
    <n v="3928"/>
    <n v="45520"/>
    <n v="27500000"/>
    <n v="0"/>
    <n v="7516667"/>
    <n v="19983333"/>
    <n v="0"/>
    <s v="CONTRATO DE PRESTACION DE SERVICIOS PROFESIONALES"/>
    <n v="771"/>
    <s v="PAOLA ANDREA ERAZO YELA"/>
    <m/>
  </r>
  <r>
    <n v="78"/>
    <s v="0134-78"/>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s v="1. Contratación directa"/>
    <n v="84111500"/>
    <n v="7770000"/>
    <n v="5"/>
    <n v="26936000"/>
    <s v="AGOSTO"/>
    <s v="AGOSTO"/>
    <s v="DIRECCIÓN DE REASENTAMIENTOS"/>
    <s v="GERMAN ALBERTO HERNANDEZ PRIETO"/>
    <s v="DIRECCIÓN DE REASENTAMIENTOS"/>
    <d v="2024-07-17T00:00:00"/>
    <n v="202412000058783"/>
    <s v="01 - Viabilización de Línea"/>
    <s v="N/A"/>
    <d v="2024-07-18T00:00:00"/>
    <s v="THAR-051"/>
    <d v="2024-07-18T00:00:00"/>
    <n v="26936000"/>
    <n v="0"/>
    <n v="1253"/>
    <d v="2024-07-28T00:00:00"/>
    <n v="26936000"/>
    <n v="0"/>
    <n v="4262"/>
    <n v="45551"/>
    <n v="26936000"/>
    <n v="0"/>
    <n v="3626000"/>
    <n v="23310000"/>
    <n v="0"/>
    <s v="CONTRATO DE PRESTACION DE SERVICIOS PROFESIONALES"/>
    <n v="870"/>
    <s v="JAIRO  CARDONA MARIN"/>
    <s v="Anulación parcial CDP y viabilidad por $11,914,000"/>
  </r>
  <r>
    <n v="79"/>
    <s v="0134-79"/>
    <x v="1"/>
    <x v="1"/>
    <s v="Reasentar 2.000 Hogares ubicados en zonas de alto riesgo no mitigable y/o las ordenadas mediante actos administrativos o sentencias judiciales"/>
    <x v="2"/>
    <s v="PM/0208/0102/40020390134"/>
    <x v="25"/>
    <x v="0"/>
    <s v="Prestar servicios profesionales para realizar actividades de consolidacion, factibilidad, gestión e identificación de proyectos inmobiliarios VIS y VIP para el reasentamiento de las familias beneficiarias de los planes, proyectos y programas de la Dirección de Reasentamientos."/>
    <s v="1. Contratación directa"/>
    <n v="81101500"/>
    <n v="8233000"/>
    <n v="5"/>
    <n v="41165000"/>
    <s v="AGOSTO"/>
    <s v="AGOSTO"/>
    <s v="DIRECCIÓN DE REASENTAMIENTOS"/>
    <s v="GERMAN ALBERTO HERNANDEZ PRIETO"/>
    <s v="DIRECCIÓN DE REASENTAMIENTOS"/>
    <d v="2024-07-22T00:00:00"/>
    <n v="202412000060763"/>
    <s v="01 - Viabilización de Línea"/>
    <s v="No aplica"/>
    <d v="2024-07-23T00:00:00"/>
    <s v="THAR-096"/>
    <d v="2024-07-23T00:00:00"/>
    <n v="41165000"/>
    <n v="0"/>
    <n v="1208"/>
    <d v="2024-07-26T00:00:00"/>
    <n v="41165000"/>
    <n v="0"/>
    <n v="3938"/>
    <n v="45520"/>
    <n v="41165000"/>
    <n v="0"/>
    <n v="12349500"/>
    <n v="28815500"/>
    <n v="0"/>
    <s v="CONTRATO DE PRESTACION DE SERVICIOS PROFESIONALES"/>
    <n v="772"/>
    <s v="DIEGO ALEJANDRO RIOS BARRERO"/>
    <m/>
  </r>
  <r>
    <n v="80"/>
    <s v="0134-80"/>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s v="10. No aplica"/>
    <s v="No aplica"/>
    <n v="0"/>
    <n v="0"/>
    <n v="0"/>
    <s v="NO APLICA"/>
    <s v="NO APLICA"/>
    <s v="DIRECCIÓN DE REASENTAMIENTOS"/>
    <s v="GERMAN ALBERTO HERNANDEZ PRIETO"/>
    <s v="DIRECCIÓN DE REASENTAMIENTOS"/>
    <m/>
    <m/>
    <m/>
    <m/>
    <m/>
    <m/>
    <m/>
    <m/>
    <n v="0"/>
    <m/>
    <m/>
    <m/>
    <n v="0"/>
    <m/>
    <m/>
    <m/>
    <n v="0"/>
    <m/>
    <n v="0"/>
    <n v="0"/>
    <m/>
    <m/>
    <m/>
    <m/>
  </r>
  <r>
    <n v="81"/>
    <s v="0134-81"/>
    <x v="1"/>
    <x v="1"/>
    <s v="Reasentar 2.000 Hogares ubicados en zonas de alto riesgo no mitigable y/o las ordenadas mediante actos administrativos o sentencias judiciales"/>
    <x v="2"/>
    <s v="PM/0208/0102/40020390134"/>
    <x v="12"/>
    <x v="0"/>
    <s v="Prestar servicios de apoyo a la gestión de la Dirección de Reasentamientos en el manejo, seguimientos y control de los aplicativos de gestión documental, labores operativas y demás tareas o actividades administrativas que se requieran"/>
    <s v="1. Contratación directa"/>
    <n v="80161504"/>
    <n v="3460000"/>
    <n v="5.5"/>
    <n v="17992000"/>
    <s v="AGOSTO"/>
    <s v="AGOSTO"/>
    <s v="DIRECCIÓN DE REASENTAMIENTOS"/>
    <s v="GERMAN ALBERTO HERNANDEZ PRIETO"/>
    <s v="DIRECCIÓN DE REASENTAMIENTOS"/>
    <d v="2024-07-17T00:00:00"/>
    <n v="202412000058783"/>
    <s v="01 - Viabilización de Línea"/>
    <s v="N/A"/>
    <d v="2024-07-18T00:00:00"/>
    <s v="THAR-052"/>
    <d v="2024-07-18T00:00:00"/>
    <n v="17992000"/>
    <n v="0"/>
    <n v="1254"/>
    <d v="2024-07-28T00:00:00"/>
    <n v="17992000"/>
    <n v="0"/>
    <n v="3694"/>
    <n v="45516"/>
    <n v="17992000"/>
    <n v="0"/>
    <n v="5651333"/>
    <n v="12340667"/>
    <n v="0"/>
    <s v="CONTRATO DE PRESTACION DE SERVICIOS DE APOYO A LA GESTION"/>
    <n v="687"/>
    <s v="CLAUDIA PATRICIA QUINTERO DUQUE"/>
    <m/>
  </r>
  <r>
    <n v="82"/>
    <s v="0134-8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s v="1. Contratación directa"/>
    <n v="80161504"/>
    <n v="2570000"/>
    <n v="5.5"/>
    <n v="14135000"/>
    <s v="JULIO "/>
    <s v="JULIO "/>
    <s v="DIRECCIÓN DE REASENTAMIENTOS"/>
    <s v="GERMAN ALBERTO HERNANDEZ PRIETO"/>
    <s v="DIRECCIÓN DE REASENTAMIENTOS"/>
    <d v="2024-07-22T00:00:00"/>
    <n v="202412000060763"/>
    <s v="01 - Viabilización de Línea"/>
    <s v="No aplica"/>
    <d v="2024-08-16T00:00:00"/>
    <s v="THAR-122"/>
    <d v="2024-08-16T00:00:00"/>
    <n v="14135000"/>
    <n v="0"/>
    <n v="1449"/>
    <d v="2024-08-20T00:00:00"/>
    <n v="12079000"/>
    <n v="2056000"/>
    <n v="4025"/>
    <n v="45531"/>
    <n v="12079000"/>
    <n v="0"/>
    <n v="2912667"/>
    <n v="9166333"/>
    <n v="2056000"/>
    <s v="CONTRATO DE PRESTACION DE SERVICIOS DE APOYO A LA GESTION"/>
    <n v="804"/>
    <s v="ALCIBIADES  CASTRO PARADA"/>
    <s v="Anulada THAR -097"/>
  </r>
  <r>
    <n v="83"/>
    <s v="0134-83"/>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15T00:00:00"/>
    <s v=" 202412000058573 "/>
    <s v="01 - Viabilización de Línea"/>
    <s v="N/A"/>
    <d v="2024-07-17T00:00:00"/>
    <s v="THAR-032"/>
    <d v="2024-07-17T00:00:00"/>
    <n v="26150000"/>
    <n v="0"/>
    <n v="1220"/>
    <d v="2024-07-26T00:00:00"/>
    <n v="26150000"/>
    <n v="0"/>
    <n v="3597"/>
    <n v="45513"/>
    <n v="26150000"/>
    <n v="0"/>
    <n v="8542333"/>
    <n v="17607667"/>
    <n v="0"/>
    <s v="CONTRATO DE PRESTACION DE SERVICIOS PROFESIONALES"/>
    <n v="680"/>
    <s v="KAREN MILENA CONTRERAS GUTIERREZ"/>
    <m/>
  </r>
  <r>
    <n v="84"/>
    <s v="0134-84"/>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JULIO "/>
    <s v="DIRECCIÓN DE REASENTAMIENTOS"/>
    <s v="GERMAN ALBERTO HERNANDEZ PRIETO"/>
    <s v="DIRECCIÓN DE REASENTAMIENTOS"/>
    <d v="2024-07-15T00:00:00"/>
    <s v=" 202412000058573 "/>
    <s v="01 - Viabilización de Línea"/>
    <s v="N/A"/>
    <d v="2024-07-17T00:00:00"/>
    <s v="THAR-033"/>
    <d v="2024-07-17T00:00:00"/>
    <n v="37425000"/>
    <n v="0"/>
    <n v="1221"/>
    <d v="2024-07-26T00:00:00"/>
    <n v="37425000"/>
    <n v="0"/>
    <n v="3734"/>
    <n v="45517"/>
    <n v="37425000"/>
    <n v="0"/>
    <n v="11726500"/>
    <n v="25698500"/>
    <n v="0"/>
    <s v="CONTRATO DE PRESTACION DE SERVICIOS PROFESIONALES"/>
    <n v="722"/>
    <s v="DANILO ALFREDO MORRIS MONCADA"/>
    <m/>
  </r>
  <r>
    <n v="85"/>
    <s v="0134-85"/>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s v="1. Contratación directa"/>
    <n v="81101500"/>
    <n v="4500000"/>
    <n v="5"/>
    <n v="22500000"/>
    <s v="JULIO "/>
    <s v="JULIO "/>
    <s v="DIRECCIÓN DE REASENTAMIENTOS"/>
    <s v="GERMAN ALBERTO HERNANDEZ PRIETO"/>
    <s v="DIRECCIÓN DE REASENTAMIENTOS"/>
    <d v="2024-07-22T00:00:00"/>
    <n v="202412000060763"/>
    <s v="01 - Viabilización de Línea"/>
    <s v="No aplica"/>
    <d v="2024-07-23T00:00:00"/>
    <s v="THAR-098"/>
    <d v="2024-07-23T00:00:00"/>
    <n v="22500000"/>
    <n v="0"/>
    <n v="1194"/>
    <d v="2024-07-25T00:00:00"/>
    <n v="22500000"/>
    <n v="0"/>
    <n v="3786"/>
    <n v="45519"/>
    <n v="22500000"/>
    <n v="0"/>
    <n v="6750000"/>
    <n v="15750000"/>
    <n v="0"/>
    <s v="CONTRATO DE PRESTACION DE SERVICIOS PROFESIONALES"/>
    <n v="765"/>
    <s v="LUISA FERNANDA CRUZ CASTILLO"/>
    <m/>
  </r>
  <r>
    <n v="86"/>
    <s v="0134-86"/>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s v="1. Contratación directa"/>
    <n v="81101500"/>
    <n v="5000000"/>
    <n v="5"/>
    <n v="25000000"/>
    <s v="JULIO "/>
    <s v="JULIO "/>
    <s v="DIRECCIÓN DE REASENTAMIENTOS"/>
    <s v="GERMAN ALBERTO HERNANDEZ PRIETO"/>
    <s v="DIRECCIÓN DE REASENTAMIENTOS"/>
    <d v="2024-07-15T00:00:00"/>
    <s v=" 202412000058573 "/>
    <s v="01 - Viabilización de Línea"/>
    <s v="N/A"/>
    <d v="2024-07-17T00:00:00"/>
    <s v="THAR-034"/>
    <d v="2024-07-17T00:00:00"/>
    <n v="25000000"/>
    <n v="0"/>
    <n v="1222"/>
    <d v="2024-07-26T00:00:00"/>
    <n v="25000000"/>
    <n v="0"/>
    <n v="3388"/>
    <n v="45506"/>
    <n v="25000000"/>
    <n v="0"/>
    <n v="9833333"/>
    <n v="15166667"/>
    <n v="0"/>
    <s v="CONTRATO DE PRESTACION DE SERVICIOS PROFESIONALES"/>
    <n v="585"/>
    <s v="MIGUEL ANGEL FORERO CASTIBLANCO"/>
    <m/>
  </r>
  <r>
    <n v="87"/>
    <s v="0134-87"/>
    <x v="1"/>
    <x v="1"/>
    <s v="Reasentar 2.000 Hogares ubicados en zonas de alto riesgo no mitigable y/o las ordenadas mediante actos administrativos o sentencias judiciales"/>
    <x v="2"/>
    <s v="PM/0208/0102/40020390134"/>
    <x v="27"/>
    <x v="0"/>
    <s v="Prestar servicios profesionales a la Dirección de Reasentamientos, apoyando las viabilidades y generación de estrategias y lineamientos para la gestión técnica requerida en las etapas de ingreso, prefactibilidad, factibilidad y ejecución de los procesos de reasentamiento."/>
    <s v="1. Contratación directa"/>
    <n v="81101500"/>
    <n v="8500000"/>
    <n v="5"/>
    <n v="42500000"/>
    <s v="JULIO "/>
    <s v="JULIO "/>
    <s v="DIRECCIÓN DE REASENTAMIENTOS"/>
    <s v="GERMAN ALBERTO HERNANDEZ PRIETO"/>
    <s v="DIRECCIÓN DE REASENTAMIENTOS"/>
    <d v="2024-07-15T00:00:00"/>
    <s v=" 202412000058573 "/>
    <s v="01 - Viabilización de Línea"/>
    <s v="N/A"/>
    <d v="2024-07-17T00:00:00"/>
    <s v="THAR-035"/>
    <d v="2024-07-17T00:00:00"/>
    <n v="42500000"/>
    <n v="0"/>
    <n v="1223"/>
    <d v="2024-07-26T00:00:00"/>
    <n v="42500000"/>
    <n v="0"/>
    <n v="3596"/>
    <n v="45513"/>
    <n v="42500000"/>
    <n v="0"/>
    <n v="13600000"/>
    <n v="28900000"/>
    <n v="0"/>
    <s v="CONTRATO DE PRESTACION DE SERVICIOS PROFESIONALES"/>
    <n v="672"/>
    <s v="GERMAN  VARGAS ALVAREZ"/>
    <m/>
  </r>
  <r>
    <n v="88"/>
    <s v="0134-88"/>
    <x v="1"/>
    <x v="1"/>
    <s v="Reasentar 2.000 Hogares ubicados en zonas de alto riesgo no mitigable y/o las ordenadas mediante actos administrativos o sentencias judiciales"/>
    <x v="2"/>
    <s v="PM/0208/0102/40020390134"/>
    <x v="27"/>
    <x v="0"/>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s v="1. Contratación directa"/>
    <n v="81101500"/>
    <n v="6800000"/>
    <n v="5"/>
    <n v="23573333"/>
    <s v="JULIO "/>
    <s v="JULIO "/>
    <s v="DIRECCIÓN DE REASENTAMIENTOS"/>
    <s v="GERMAN ALBERTO HERNANDEZ PRIETO"/>
    <s v="DIRECCIÓN DE REASENTAMIENTOS"/>
    <d v="2024-07-17T00:00:00"/>
    <n v="202412000058783"/>
    <s v="01 - Viabilización de Línea"/>
    <s v="N/A"/>
    <d v="2024-07-18T00:00:00"/>
    <s v="THAR-053"/>
    <d v="2024-07-18T00:00:00"/>
    <n v="23573333"/>
    <n v="0"/>
    <n v="1255"/>
    <d v="2024-07-28T00:00:00"/>
    <n v="23573333"/>
    <n v="0"/>
    <n v="4263"/>
    <n v="45551"/>
    <n v="23573333"/>
    <n v="0"/>
    <n v="3173333"/>
    <n v="20400000"/>
    <n v="0"/>
    <s v="CONTRATO DE PRESTACION DE SERVICIOS PROFESIONALES"/>
    <n v="873"/>
    <s v="HECTOR HERNANDO GARCIA BERNAL"/>
    <s v="Anulación parcial de CRP y CDP y viabilidad"/>
  </r>
  <r>
    <n v="89"/>
    <s v="0134-89"/>
    <x v="1"/>
    <x v="1"/>
    <s v="Reasentar 2.000 Hogares ubicados en zonas de alto riesgo no mitigable y/o las ordenadas mediante actos administrativos o sentencias judiciales"/>
    <x v="2"/>
    <s v="PM/0208/0102/40020390134"/>
    <x v="27"/>
    <x v="0"/>
    <s v="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
    <s v="1. Contratación directa"/>
    <n v="81101500"/>
    <n v="6800000"/>
    <n v="5"/>
    <n v="34000000"/>
    <s v="JULIO "/>
    <s v="JULIO "/>
    <s v="DIRECCIÓN DE REASENTAMIENTOS"/>
    <s v="GERMAN ALBERTO HERNANDEZ PRIETO"/>
    <s v="DIRECCIÓN DE REASENTAMIENTOS"/>
    <d v="2024-07-15T00:00:00"/>
    <s v=" 202412000058573 "/>
    <s v="01 - Viabilización de Línea"/>
    <s v="N/A"/>
    <d v="2024-07-17T00:00:00"/>
    <s v="THAR-036"/>
    <d v="2024-07-17T00:00:00"/>
    <n v="34000000"/>
    <n v="0"/>
    <n v="1226"/>
    <d v="2024-07-26T00:00:00"/>
    <n v="34000000"/>
    <n v="0"/>
    <n v="3381"/>
    <n v="45506"/>
    <n v="34000000"/>
    <n v="0"/>
    <n v="13373333"/>
    <n v="20626667"/>
    <n v="0"/>
    <s v="CONTRATO DE PRESTACION DE SERVICIOS PROFESIONALES"/>
    <n v="581"/>
    <s v="ANDRES FERNANDO PINTO PATIÑO"/>
    <m/>
  </r>
  <r>
    <n v="90"/>
    <s v="0134-90"/>
    <x v="1"/>
    <x v="1"/>
    <s v="Reasentar 2.000 Hogares ubicados en zonas de alto riesgo no mitigable y/o las ordenadas mediante actos administrativos o sentencias judiciales"/>
    <x v="2"/>
    <s v="PM/0208/0102/40020390134"/>
    <x v="27"/>
    <x v="0"/>
    <s v="Prestar servicios profesionales a la Dirección de Reasentamientos para analizar, capacitar, desarrollar y realizar tareas de soporte y mantenimiento de los Sistemas de Información del proceso de Reasentamientos."/>
    <s v="1. Contratación directa"/>
    <n v="81111500"/>
    <n v="5500000"/>
    <n v="5"/>
    <n v="27500000"/>
    <s v="JULIO "/>
    <s v="JULIO "/>
    <s v="DIRECCIÓN DE REASENTAMIENTOS"/>
    <s v="GERMAN ALBERTO HERNANDEZ PRIETO"/>
    <s v="DIRECCIÓN DE REASENTAMIENTOS"/>
    <d v="2024-07-22T00:00:00"/>
    <n v="202412000060763"/>
    <s v="01 - Viabilización de Línea"/>
    <s v="No aplica"/>
    <d v="2024-07-23T00:00:00"/>
    <s v="THAR-099"/>
    <d v="2024-07-23T00:00:00"/>
    <n v="27500000"/>
    <n v="0"/>
    <n v="1205"/>
    <d v="2024-07-26T00:00:00"/>
    <n v="27500000"/>
    <n v="0"/>
    <n v="3925"/>
    <n v="45520"/>
    <n v="27500000"/>
    <n v="0"/>
    <n v="8250000"/>
    <n v="19250000"/>
    <n v="0"/>
    <s v="CONTRATO DE PRESTACION DE SERVICIOS PROFESIONALES"/>
    <n v="762"/>
    <s v="JAIRO  FAJARDO PULIDO"/>
    <m/>
  </r>
  <r>
    <n v="91"/>
    <s v="0134-91"/>
    <x v="1"/>
    <x v="1"/>
    <s v="Reasentar 2.000 Hogares ubicados en zonas de alto riesgo no mitigable y/o las ordenadas mediante actos administrativos o sentencias judiciales"/>
    <x v="2"/>
    <s v="PM/0208/0102/40020390134"/>
    <x v="7"/>
    <x v="0"/>
    <s v="Prestar servicios de apoyo a la gestión desde el componente social en las diferentes etapas del programa de reasentamientos de la Dirección de Reasentamientos de la Caja de Vivienda Popular"/>
    <s v="1. Contratación directa"/>
    <n v="80161504"/>
    <n v="2900000"/>
    <n v="5"/>
    <n v="14500000"/>
    <s v="JULIO "/>
    <s v="JULIO "/>
    <s v="DIRECCIÓN DE REASENTAMIENTOS"/>
    <s v="GERMAN ALBERTO HERNANDEZ PRIETO"/>
    <s v="DIRECCIÓN DE REASENTAMIENTOS"/>
    <d v="2024-07-15T00:00:00"/>
    <s v=" 202412000058573 "/>
    <s v="01 - Viabilización de Línea"/>
    <s v="N/A"/>
    <d v="2024-07-17T00:00:00"/>
    <s v="THAR-037"/>
    <d v="2024-07-17T00:00:00"/>
    <n v="14500000"/>
    <n v="0"/>
    <n v="1227"/>
    <d v="2024-07-26T00:00:00"/>
    <n v="14500000"/>
    <n v="0"/>
    <n v="3595"/>
    <n v="45513"/>
    <n v="14500000"/>
    <n v="0"/>
    <n v="4736667"/>
    <n v="9763333"/>
    <n v="0"/>
    <s v="CONTRATO DE PRESTACION DE SERVICIOS DE APOYO A LA GESTION"/>
    <n v="683"/>
    <s v="DANIELA ALEXANDRA BAUTISTA JACOBO"/>
    <m/>
  </r>
  <r>
    <n v="92"/>
    <s v="0134-9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s v="1. Contratación directa"/>
    <n v="80161504"/>
    <n v="3500000"/>
    <n v="5"/>
    <n v="17500000"/>
    <s v="AGOSTO"/>
    <s v="AGOSTO"/>
    <s v="DIRECCIÓN DE REASENTAMIENTOS"/>
    <s v="GERMAN ALBERTO HERNANDEZ PRIETO"/>
    <s v="DIRECCIÓN DE REASENTAMIENTOS"/>
    <d v="2024-07-22T00:00:00"/>
    <n v="202412000060763"/>
    <s v="01 - Viabilización de Línea"/>
    <s v="No aplica"/>
    <d v="2024-07-23T00:00:00"/>
    <s v="THAR-100"/>
    <d v="2024-07-23T00:00:00"/>
    <n v="17500000"/>
    <n v="0"/>
    <n v="1229"/>
    <d v="2024-07-26T00:00:00"/>
    <n v="17500000"/>
    <n v="0"/>
    <n v="3787"/>
    <n v="45519"/>
    <n v="17500000"/>
    <n v="0"/>
    <n v="4783333"/>
    <n v="12716667"/>
    <n v="0"/>
    <s v="CONTRATO DE PRESTACION DE SERVICIOS DE APOYO A LA GESTION"/>
    <n v="766"/>
    <s v="LEIDY GISELL RODRIGUEZ MUÑOZ"/>
    <m/>
  </r>
  <r>
    <n v="93"/>
    <s v="0134-93"/>
    <x v="1"/>
    <x v="1"/>
    <s v="Reasentar 2.000 Hogares ubicados en zonas de alto riesgo no mitigable y/o las ordenadas mediante actos administrativos o sentencias judiciales"/>
    <x v="2"/>
    <s v="PM/0208/0102/40020390134"/>
    <x v="25"/>
    <x v="0"/>
    <s v="Prestar servicios profesionales para la verificacion, seguimiento, control y ejecucion de las actividades establecidas  dentro del componente administrativo y documental de la Direccion de Reasentaminetos de la Caja de Vivienda Popular."/>
    <s v="1. Contratación directa"/>
    <n v="80161500"/>
    <n v="8000000"/>
    <n v="5"/>
    <n v="40000000"/>
    <s v="JULIO "/>
    <s v="JULIO "/>
    <s v="DIRECCIÓN DE REASENTAMIENTOS"/>
    <s v="GERMAN ALBERTO HERNANDEZ PRIETO"/>
    <s v="DIRECCIÓN DE REASENTAMIENTOS"/>
    <d v="2024-07-22T00:00:00"/>
    <n v="202412000060763"/>
    <s v="01 - Viabilización de Línea"/>
    <s v="No aplica"/>
    <d v="2024-07-23T00:00:00"/>
    <s v="THAR-101"/>
    <d v="2024-07-23T00:00:00"/>
    <n v="7466667"/>
    <n v="32533333"/>
    <n v="1216"/>
    <d v="2024-07-26T00:00:00"/>
    <n v="7466667"/>
    <n v="0"/>
    <n v="3732"/>
    <n v="45517"/>
    <n v="7466667"/>
    <n v="0"/>
    <n v="7466667"/>
    <n v="0"/>
    <n v="32533333"/>
    <s v="CONTRATO DE PRESTACION DE SERVICIOS PROFESIONALES"/>
    <n v="730"/>
    <s v="EDWIN ALBEIRO PINZON PINZON"/>
    <m/>
  </r>
  <r>
    <n v="94"/>
    <s v="0134-94"/>
    <x v="1"/>
    <x v="1"/>
    <s v="Reasentar 2.000 Hogares ubicados en zonas de alto riesgo no mitigable y/o las ordenadas mediante actos administrativos o sentencias judiciales"/>
    <x v="3"/>
    <s v="PM/0208/0102/40020390134"/>
    <x v="8"/>
    <x v="0"/>
    <s v=" Prestar servicios profesionales para la elaboración de avalúos y realización de las diferentes actividades técnicas de las etapas de ingreso, prefactibilidad, ejecución y demás que se requieran en el proceso de Reasentamiento."/>
    <s v="1. Contratación directa"/>
    <n v="81101500"/>
    <n v="6000000"/>
    <n v="5"/>
    <n v="30000000"/>
    <s v="AGOSTO"/>
    <s v="AGOSTO"/>
    <s v="DIRECCIÓN DE REASENTAMIENTOS"/>
    <s v="GERMAN ALBERTO HERNANDEZ PRIETO"/>
    <s v="DIRECCIÓN DE REASENTAMIENTOS"/>
    <d v="2024-07-22T00:00:00"/>
    <n v="202412000060763"/>
    <s v="01 - Viabilización de Línea"/>
    <s v="No aplica"/>
    <d v="2024-07-23T00:00:00"/>
    <s v="THAR-102"/>
    <d v="2024-07-23T00:00:00"/>
    <n v="30000000"/>
    <n v="0"/>
    <n v="1228"/>
    <d v="2024-07-26T00:00:00"/>
    <n v="30000000"/>
    <n v="0"/>
    <n v="3783"/>
    <n v="45519"/>
    <n v="30000000"/>
    <n v="0"/>
    <n v="9000000"/>
    <n v="21000000"/>
    <n v="0"/>
    <s v="CONTRATO DE PRESTACION DE SERVICIOS PROFESIONALES"/>
    <n v="773"/>
    <s v="DIEGO ANDRES GARCIA GUERRERO"/>
    <m/>
  </r>
  <r>
    <n v="95"/>
    <s v="0134-95"/>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s v="10. No aplica"/>
    <s v="No aplica"/>
    <n v="0"/>
    <n v="0"/>
    <n v="0"/>
    <s v="NO APLICA"/>
    <s v="NO APLICA"/>
    <s v="DIRECCIÓN DE REASENTAMIENTOS"/>
    <s v="GERMAN ALBERTO HERNANDEZ PRIETO"/>
    <s v="DIRECCIÓN DE REASENTAMIENTOS"/>
    <m/>
    <m/>
    <m/>
    <m/>
    <m/>
    <m/>
    <m/>
    <m/>
    <n v="0"/>
    <m/>
    <m/>
    <m/>
    <n v="0"/>
    <m/>
    <m/>
    <m/>
    <n v="0"/>
    <m/>
    <n v="0"/>
    <n v="0"/>
    <m/>
    <m/>
    <m/>
    <m/>
  </r>
  <r>
    <n v="96"/>
    <s v="0134-96"/>
    <x v="1"/>
    <x v="1"/>
    <s v="Reasentar 2.000 Hogares ubicados en zonas de alto riesgo no mitigable y/o las ordenadas mediante actos administrativos o sentencias judiciales"/>
    <x v="2"/>
    <s v="PM/0208/0102/40020390134"/>
    <x v="27"/>
    <x v="0"/>
    <s v="Prestar servicios de apoyo a la gestión a la Dirección de Reasentamientos para realizar actividades operativas, administrativas y demás tareas o actividades que se requieran en el marco de los procesos misionales del area."/>
    <s v="1. Contratación directa"/>
    <n v="80161500"/>
    <n v="3460000"/>
    <n v="5.5"/>
    <n v="14912917"/>
    <s v="AGOSTO"/>
    <s v="AGOSTO"/>
    <s v="DIRECCIÓN DE REASENTAMIENTOS"/>
    <s v="GERMAN ALBERTO HERNANDEZ PRIETO"/>
    <s v="DIRECCIÓN DE REASENTAMIENTOS"/>
    <d v="2024-07-22T00:00:00"/>
    <n v="202412000060763"/>
    <s v="01 - Viabilización de Línea"/>
    <s v="No aplica"/>
    <d v="2024-07-23T00:00:00"/>
    <s v="THAR-103"/>
    <d v="2024-07-23T00:00:00"/>
    <n v="14532000"/>
    <n v="380917"/>
    <n v="1214"/>
    <d v="2024-07-26T00:00:00"/>
    <n v="14532000"/>
    <n v="0"/>
    <n v="4156"/>
    <n v="45547"/>
    <n v="14532000"/>
    <n v="0"/>
    <n v="2191333"/>
    <n v="12340667"/>
    <n v="380917"/>
    <s v="CONTRATO DE PRESTACION DE SERVICIOS PROFESIONALES"/>
    <n v="865"/>
    <s v="BRANDON  RODRIGUEZ GOMEZ"/>
    <s v="Anulación parcial de CRP y CDP y viabilidad"/>
  </r>
  <r>
    <n v="97"/>
    <s v="0134-97"/>
    <x v="1"/>
    <x v="1"/>
    <s v="Reasentar 2.000 Hogares ubicados en zonas de alto riesgo no mitigable y/o las ordenadas mediante actos administrativos o sentencias judiciales"/>
    <x v="2"/>
    <s v="PM/0208/0102/40020390134"/>
    <x v="27"/>
    <x v="0"/>
    <s v="Prestar servicios profesionales apoyando la creación, mantenimiento, verificación, consolidación e interoperabilidad de las bases de datos y fuentes de consulta interna que requiera la dirección de reasentamientos y la Caja de la Vivienda Popular."/>
    <s v="1. Contratación directa"/>
    <n v="81111500"/>
    <n v="8500000"/>
    <n v="5"/>
    <n v="42500000"/>
    <s v="JULIO "/>
    <s v="JULIO "/>
    <s v="DIRECCIÓN DE REASENTAMIENTOS"/>
    <s v="GERMAN ALBERTO HERNANDEZ PRIETO"/>
    <s v="DIRECCIÓN DE REASENTAMIENTOS"/>
    <d v="2024-07-22T00:00:00"/>
    <n v="202412000060763"/>
    <s v="01 - Viabilización de Línea"/>
    <s v="No aplica"/>
    <d v="2024-07-23T00:00:00"/>
    <s v="THAR-104"/>
    <d v="2024-07-23T00:00:00"/>
    <n v="42500000"/>
    <n v="0"/>
    <n v="1261"/>
    <d v="2024-07-28T00:00:00"/>
    <n v="42500000"/>
    <n v="0"/>
    <n v="3921"/>
    <n v="45520"/>
    <n v="42500000"/>
    <n v="0"/>
    <n v="12750000"/>
    <n v="29750000"/>
    <n v="0"/>
    <s v="CONTRATO DE PRESTACION DE SERVICIOS PROFESIONALES"/>
    <n v="786"/>
    <s v="JOHAN MANUEL REDONDO ORTEGON"/>
    <m/>
  </r>
  <r>
    <n v="98"/>
    <s v="0134-98"/>
    <x v="1"/>
    <x v="1"/>
    <s v="Reasentar 2.000 Hogares ubicados en zonas de alto riesgo no mitigable y/o las ordenadas mediante actos administrativos o sentencias judiciales"/>
    <x v="2"/>
    <s v="PM/0208/0102/40020390134"/>
    <x v="8"/>
    <x v="0"/>
    <s v="Prestar servicios profesionales desde el componente social para la normalizacion, gestión de los cierres administrativos y depuración de los procesos de la Dirección de Reasentamientos "/>
    <s v="1. Contratación directa"/>
    <n v="93141500"/>
    <n v="3500000"/>
    <n v="5"/>
    <n v="17500000"/>
    <s v="JULIO "/>
    <s v="JULIO "/>
    <s v="DIRECCIÓN DE REASENTAMIENTOS"/>
    <s v="GERMAN ALBERTO HERNANDEZ PRIETO"/>
    <s v="DIRECCIÓN DE REASENTAMIENTOS"/>
    <d v="2024-07-18T00:00:00"/>
    <n v="202412000059463"/>
    <s v="01 - Viabilización de Línea"/>
    <s v="N/A"/>
    <d v="2024-07-22T00:00:00"/>
    <s v="THAR-063"/>
    <d v="2024-07-22T00:00:00"/>
    <n v="17500000"/>
    <n v="0"/>
    <n v="1199"/>
    <d v="2024-07-26T00:00:00"/>
    <n v="17500000"/>
    <n v="0"/>
    <n v="3357"/>
    <n v="45504"/>
    <n v="17500000"/>
    <n v="0"/>
    <n v="6533333"/>
    <n v="10966667"/>
    <n v="0"/>
    <s v="CONTRATO DE PRESTACION DE SERVICIOS PROFESIONALES"/>
    <n v="550"/>
    <s v="YINA ANDREA LOAIZA UMAÑA"/>
    <m/>
  </r>
  <r>
    <n v="99"/>
    <s v="0134-99"/>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6000000"/>
    <n v="5"/>
    <n v="30000000"/>
    <s v="AGOSTO"/>
    <s v="AGOSTO"/>
    <s v="DIRECCIÓN DE REASENTAMIENTOS"/>
    <s v="GERMAN ALBERTO HERNANDEZ PRIETO"/>
    <s v="DIRECCIÓN DE REASENTAMIENTOS"/>
    <d v="2024-07-22T00:00:00"/>
    <n v="202412000060763"/>
    <s v="01 - Viabilización de Línea"/>
    <s v="No aplica"/>
    <d v="2024-07-23T00:00:00"/>
    <s v="THAR-105"/>
    <d v="2024-07-23T00:00:00"/>
    <n v="30000000"/>
    <n v="0"/>
    <n v="1257"/>
    <d v="2024-07-28T00:00:00"/>
    <n v="30000000"/>
    <n v="0"/>
    <n v="3905"/>
    <n v="45520"/>
    <n v="30000000"/>
    <n v="0"/>
    <n v="9000000"/>
    <n v="21000000"/>
    <n v="0"/>
    <s v="CONTRATO DE PRESTACION DE SERVICIOS PROFESIONALES"/>
    <n v="764"/>
    <s v="NESTOR ALEJANDRO FORERO QUINTERO"/>
    <m/>
  </r>
  <r>
    <n v="100"/>
    <s v="0134-100"/>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28000"/>
    <n v="4"/>
    <n v="20912000"/>
    <s v="AGOSTO"/>
    <s v="AGOSTO"/>
    <s v="DIRECCIÓN DE REASENTAMIENTOS"/>
    <s v="GERMAN ALBERTO HERNANDEZ PRIETO"/>
    <s v="DIRECCIÓN DE REASENTAMIENTOS"/>
    <d v="2024-07-17T00:00:00"/>
    <n v="202412000058783"/>
    <s v="01 - Viabilización de Línea"/>
    <s v="N/A"/>
    <d v="2024-07-18T00:00:00"/>
    <s v="THAR-054"/>
    <d v="2024-07-18T00:00:00"/>
    <n v="20048333"/>
    <n v="863667"/>
    <n v="1193"/>
    <d v="2024-07-25T00:00:00"/>
    <n v="20048333"/>
    <n v="0"/>
    <n v="4126"/>
    <n v="45540"/>
    <n v="20048333"/>
    <n v="0"/>
    <n v="4358333"/>
    <n v="15690000"/>
    <n v="863667"/>
    <s v="CONTRATO DE PRESTACION DE SERVICIOS PROFESIONALES"/>
    <n v="843"/>
    <s v="DIANA CAROLINA SANCHEZ ARDILA"/>
    <s v="Anulación parcial de CRP y CDP y viabilidad"/>
  </r>
  <r>
    <n v="101"/>
    <s v="0134-101"/>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4500000"/>
    <n v="5"/>
    <n v="22500000"/>
    <s v="JULIO "/>
    <s v="JULIO "/>
    <s v="DIRECCIÓN DE REASENTAMIENTOS"/>
    <s v="GERMAN ALBERTO HERNANDEZ PRIETO"/>
    <s v="DIRECCIÓN DE REASENTAMIENTOS"/>
    <d v="2024-07-15T00:00:00"/>
    <s v=" 202412000058573 "/>
    <s v="01 - Viabilización de Línea"/>
    <s v="N/A"/>
    <d v="2024-07-17T00:00:00"/>
    <s v="THAR-038"/>
    <d v="2024-07-17T00:00:00"/>
    <n v="22500000"/>
    <n v="0"/>
    <n v="1206"/>
    <d v="2024-07-26T00:00:00"/>
    <n v="22500000"/>
    <n v="0"/>
    <n v="3361"/>
    <n v="45505"/>
    <n v="22500000"/>
    <n v="0"/>
    <n v="8400000"/>
    <n v="14100000"/>
    <n v="0"/>
    <s v="CONTRATO DE PRESTACION DE SERVICIOS DE APOYO A LA GESTION"/>
    <n v="559"/>
    <s v="JOHAN CAMILO ARJONA MARTINEZ"/>
    <m/>
  </r>
  <r>
    <n v="102"/>
    <s v="0134-102"/>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8000000"/>
    <n v="4.5"/>
    <n v="36000000"/>
    <s v="AGOSTO"/>
    <s v="AGOSTO"/>
    <s v="DIRECCIÓN DE REASENTAMIENTOS"/>
    <s v="GERMAN ALBERTO HERNANDEZ PRIETO"/>
    <s v="DIRECCIÓN DE REASENTAMIENTOS"/>
    <d v="2024-07-17T00:00:00"/>
    <n v="202412000058783"/>
    <s v="01 - Viabilización de Línea"/>
    <s v="N/A"/>
    <d v="2024-07-18T00:00:00"/>
    <s v="THAR-055"/>
    <d v="2024-07-18T00:00:00"/>
    <n v="36000000"/>
    <n v="0"/>
    <n v="1195"/>
    <d v="2024-07-25T00:00:00"/>
    <n v="36000000"/>
    <n v="0"/>
    <n v="4114"/>
    <n v="45538"/>
    <n v="36000000"/>
    <n v="0"/>
    <n v="7200000"/>
    <n v="28800000"/>
    <n v="0"/>
    <s v="CONTRATO DE PRESTACION DE SERVICIOS PROFESIONALES"/>
    <n v="841"/>
    <s v="WILLIAM FABIAN ANGULO FORERO"/>
    <m/>
  </r>
  <r>
    <n v="103"/>
    <s v="0134-103"/>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_x000a_"/>
    <s v="1. Contratación directa"/>
    <n v="84111500"/>
    <n v="4500000"/>
    <n v="5"/>
    <n v="20100000"/>
    <s v="AGOSTO"/>
    <s v="AGOSTO"/>
    <s v="DIRECCIÓN DE REASENTAMIENTOS"/>
    <s v="GERMAN ALBERTO HERNANDEZ PRIETO"/>
    <s v="DIRECCIÓN DE REASENTAMIENTOS"/>
    <d v="2024-07-17T00:00:00"/>
    <n v="202412000058783"/>
    <s v="01 - Viabilización de Línea"/>
    <s v="N/A"/>
    <d v="2024-07-18T00:00:00"/>
    <s v="THAR-056"/>
    <d v="2024-07-18T00:00:00"/>
    <n v="16500000"/>
    <n v="3600000"/>
    <n v="1196"/>
    <d v="2024-07-25T00:00:00"/>
    <n v="16500000"/>
    <n v="0"/>
    <n v="4144"/>
    <n v="45546"/>
    <n v="16500000"/>
    <n v="0"/>
    <n v="3000000"/>
    <n v="13500000"/>
    <n v="3600000"/>
    <s v="CONTRATO DE PRESTACION DE SERVICIOS PROFESIONALES"/>
    <n v="846"/>
    <s v="DAIYANA  RODRIGUEZ MUSA"/>
    <s v="Anulación parcial de CRP y CDP y viabilidad"/>
  </r>
  <r>
    <n v="104"/>
    <s v="0134-104"/>
    <x v="1"/>
    <x v="1"/>
    <s v="Reasentar 2.000 Hogares ubicados en zonas de alto riesgo no mitigable y/o las ordenadas mediante actos administrativos o sentencias judiciales"/>
    <x v="2"/>
    <s v="PM/0208/0102/40020390134"/>
    <x v="8"/>
    <x v="0"/>
    <s v="Prestar servicios de apoyo a la gestión en el seguimento, verificación, control y ejecucion de las actividades de planeacion institucional, relacionadas con los planes, programas, procedimientos y  metas de la Direccion de reasentamientos de la Caja de Vivienda Popular."/>
    <s v="1. Contratación directa"/>
    <n v="80161504"/>
    <n v="3500000"/>
    <n v="4"/>
    <n v="14000000"/>
    <s v="AGOSTO"/>
    <s v="AGOSTO"/>
    <s v="DIRECCIÓN DE REASENTAMIENTOS"/>
    <s v="GERMAN ALBERTO HERNANDEZ PRIETO"/>
    <s v="DIRECCIÓN DE REASENTAMIENTOS"/>
    <d v="2024-07-17T00:00:00"/>
    <n v="202412000058783"/>
    <s v="01 - Viabilización de Línea"/>
    <s v="N/A"/>
    <d v="2024-07-18T00:00:00"/>
    <s v="THAR-057"/>
    <d v="2024-07-18T00:00:00"/>
    <n v="14000000"/>
    <n v="0"/>
    <n v="1197"/>
    <d v="2024-07-26T00:00:00"/>
    <n v="14000000"/>
    <n v="0"/>
    <n v="3897"/>
    <n v="45520"/>
    <n v="14000000"/>
    <n v="0"/>
    <n v="4666667"/>
    <n v="9333333"/>
    <n v="0"/>
    <s v="CONTRATO DE PRESTACION DE SERVICIOS DE APOYO A LA GESTION"/>
    <n v="780"/>
    <s v="CRISTIAN CAMILO PULIDO CRUZ"/>
    <m/>
  </r>
  <r>
    <n v="105"/>
    <s v="0134-105"/>
    <x v="1"/>
    <x v="1"/>
    <s v="Reasentar 2.000 Hogares ubicados en zonas de alto riesgo no mitigable y/o las ordenadas mediante actos administrativos o sentencias judiciales"/>
    <x v="2"/>
    <s v="PM/0208/0102/40020390134"/>
    <x v="8"/>
    <x v="0"/>
    <s v="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
    <s v="1. Contratación directa"/>
    <n v="80121700"/>
    <n v="7500000"/>
    <n v="4"/>
    <n v="30000000"/>
    <s v="JULIO "/>
    <s v="JULIO "/>
    <s v="DIRECCIÓN DE REASENTAMIENTOS"/>
    <s v="GERMAN ALBERTO HERNANDEZ PRIETO"/>
    <s v="DIRECCIÓN DE REASENTAMIENTOS"/>
    <d v="2024-07-15T00:00:00"/>
    <s v=" 202412000058573 "/>
    <s v="01 - Viabilización de Línea"/>
    <s v="N/A"/>
    <d v="2024-07-17T00:00:00"/>
    <s v="THAR-039"/>
    <d v="2024-07-17T00:00:00"/>
    <n v="30000000"/>
    <n v="0"/>
    <n v="1212"/>
    <d v="2024-07-26T00:00:00"/>
    <n v="30000000"/>
    <n v="0"/>
    <n v="3478"/>
    <n v="45512"/>
    <n v="30000000"/>
    <n v="0"/>
    <n v="13250000"/>
    <n v="16750000"/>
    <n v="0"/>
    <s v="CONTRATO DE PRESTACION DE SERVICIOS PROFESIONALES"/>
    <n v="661"/>
    <s v="JUAN MANUEL NOGUERA MARTINEZ"/>
    <m/>
  </r>
  <r>
    <n v="106"/>
    <s v="0134-106"/>
    <x v="1"/>
    <x v="1"/>
    <s v="Reasentar 2.000 Hogares ubicados en zonas de alto riesgo no mitigable y/o las ordenadas mediante actos administrativos o sentencias judiciales"/>
    <x v="2"/>
    <s v="PM/0208/0102/40020390134"/>
    <x v="8"/>
    <x v="0"/>
    <s v="Prestar servicios profesionales desde el componente social, como referente  para comunidades indigenas, apoyando la gestión de las etapas de verificación, prefactibilidad, factibilidad, ejecución y demás establecidas en los procesos y procedimientos de la Dirección de Reasentamientos."/>
    <s v="1. Contratación directa"/>
    <n v="93141506"/>
    <n v="5230000"/>
    <n v="4"/>
    <n v="20920000"/>
    <s v="AGOSTO"/>
    <s v="AGOSTO"/>
    <s v="DIRECCIÓN DE REASENTAMIENTOS"/>
    <s v="GERMAN ALBERTO HERNANDEZ PRIETO"/>
    <s v="DIRECCIÓN DE REASENTAMIENTOS"/>
    <d v="2024-07-22T00:00:00"/>
    <n v="202412000060763"/>
    <s v="01 - Viabilización de Línea"/>
    <s v="No aplica"/>
    <d v="2024-08-16T00:00:00"/>
    <s v="THAR-123"/>
    <d v="2024-08-16T00:00:00"/>
    <n v="20920000"/>
    <n v="0"/>
    <n v="1450"/>
    <d v="2024-08-20T00:00:00"/>
    <n v="20920000"/>
    <n v="0"/>
    <n v="4115"/>
    <n v="45538"/>
    <n v="20920000"/>
    <n v="0"/>
    <n v="4707000"/>
    <n v="16213000"/>
    <n v="0"/>
    <s v="CONTRATO DE PRESTACION DE SERVICIOS PROFESIONALES"/>
    <n v="842"/>
    <s v="RICHARD SAMUEL AJALA TITUAÑA"/>
    <s v="ANULADATHAR-106"/>
  </r>
  <r>
    <n v="107"/>
    <s v="0134-107"/>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50000"/>
    <n v="4"/>
    <n v="29800000"/>
    <s v="JULIO "/>
    <s v="JULIO "/>
    <s v="DIRECCIÓN DE REASENTAMIENTOS"/>
    <s v="GERMAN ALBERTO HERNANDEZ PRIETO"/>
    <s v="DIRECCIÓN DE REASENTAMIENTOS"/>
    <d v="2024-07-22T00:00:00"/>
    <n v="202412000060763"/>
    <s v="01 - Viabilización de Línea"/>
    <s v="No aplica"/>
    <d v="2024-07-23T00:00:00"/>
    <s v="THAR-107"/>
    <d v="2024-07-23T00:00:00"/>
    <n v="29800000"/>
    <n v="0"/>
    <n v="1258"/>
    <d v="2024-07-28T00:00:00"/>
    <n v="29800000"/>
    <n v="0"/>
    <n v="3997"/>
    <n v="45524"/>
    <n v="29800000"/>
    <n v="0"/>
    <n v="8691667"/>
    <n v="21108333"/>
    <n v="0"/>
    <s v="CONTRATO DE PRESTACION DE SERVICIOS PROFESIONALES"/>
    <n v="788"/>
    <s v="ADRIAN MAURICIO BENAVIDES LOPEZ DE MESA"/>
    <m/>
  </r>
  <r>
    <n v="108"/>
    <s v="0134-108"/>
    <x v="1"/>
    <x v="1"/>
    <s v="Reasentar 2.000 Hogares ubicados en zonas de alto riesgo no mitigable y/o las ordenadas mediante actos administrativos o sentencias judiciales"/>
    <x v="2"/>
    <s v="PM/0208/0102/40020390134"/>
    <x v="25"/>
    <x v="0"/>
    <s v="Prestar servicios de apoyo a la gestión desde el componente social en las diferentes etapas del programa de reasentamientos de la Dirección de Reasentamientos de la Caja de Vivienda Popular"/>
    <s v="1. Contratación directa"/>
    <n v="80161504"/>
    <n v="2500000"/>
    <n v="5"/>
    <n v="12500000"/>
    <s v="JULIO "/>
    <s v="JULIO "/>
    <s v="DIRECCIÓN DE REASENTAMIENTOS"/>
    <s v="GERMAN ALBERTO HERNANDEZ PRIETO"/>
    <s v="DIRECCIÓN DE REASENTAMIENTOS"/>
    <d v="2024-07-15T00:00:00"/>
    <s v=" 202412000058573 "/>
    <s v="01 - Viabilización de Línea"/>
    <s v="N/A"/>
    <d v="2024-07-17T00:00:00"/>
    <s v="THAR-040"/>
    <d v="2024-07-17T00:00:00"/>
    <n v="12500000"/>
    <n v="0"/>
    <n v="1213"/>
    <d v="2024-07-26T00:00:00"/>
    <n v="12500000"/>
    <n v="0"/>
    <n v="3418"/>
    <n v="45506"/>
    <n v="12500000"/>
    <n v="0"/>
    <n v="4416667"/>
    <n v="8083333"/>
    <n v="0"/>
    <s v="CONTRATO DE PRESTACION DE SERVICIOS DE APOYO A LA GESTION"/>
    <n v="582"/>
    <s v="JOYCE ALEXANDRA ORTIZ DAZA"/>
    <m/>
  </r>
  <r>
    <n v="109"/>
    <s v="0134-109"/>
    <x v="1"/>
    <x v="1"/>
    <s v="Reasentar 2.000 Hogares ubicados en zonas de alto riesgo no mitigable y/o las ordenadas mediante actos administrativos o sentencias judiciales"/>
    <x v="2"/>
    <s v="PM/0208/0102/40020390134"/>
    <x v="6"/>
    <x v="0"/>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s v="1. Contratación directa"/>
    <n v="81101500"/>
    <n v="6900000"/>
    <n v="5"/>
    <n v="34500000"/>
    <s v="JULIO "/>
    <s v="JULIO "/>
    <s v="DIRECCIÓN DE REASENTAMIENTOS"/>
    <s v="GERMAN ALBERTO HERNANDEZ PRIETO"/>
    <s v="DIRECCIÓN DE REASENTAMIENTOS"/>
    <d v="2024-07-15T00:00:00"/>
    <s v=" 202412000058573 "/>
    <s v="01 - Viabilización de Línea"/>
    <s v="N/A"/>
    <d v="2024-07-17T00:00:00"/>
    <s v="THAR-041"/>
    <d v="2024-07-17T00:00:00"/>
    <n v="34500000"/>
    <n v="0"/>
    <n v="1215"/>
    <d v="2024-07-26T00:00:00"/>
    <n v="34500000"/>
    <n v="0"/>
    <n v="3696"/>
    <n v="45516"/>
    <n v="34500000"/>
    <n v="0"/>
    <n v="11270000"/>
    <n v="23230000"/>
    <n v="0"/>
    <s v="CONTRATO DE PRESTACION DE SERVICIOS PROFESIONALES"/>
    <n v="677"/>
    <s v="ADRIANA  PINEDA VIVAS"/>
    <m/>
  </r>
  <r>
    <n v="110"/>
    <s v="0134-110"/>
    <x v="1"/>
    <x v="1"/>
    <s v="Reasentar 2.000 Hogares ubicados en zonas de alto riesgo no mitigable y/o las ordenadas mediante actos administrativos o sentencias judiciales"/>
    <x v="2"/>
    <s v="PM/0208/0102/40020390134"/>
    <x v="7"/>
    <x v="0"/>
    <s v="Prestar servicios profesionales como abogado a la Dirección Jurídica en los trámites requeridos conforme a las actividades propias de la Dirección de Reasentamientos de la Caja de la Vivienda Popular."/>
    <s v="1. Contratación directa"/>
    <n v="80121703"/>
    <n v="5930000"/>
    <n v="5"/>
    <n v="29650000"/>
    <s v="JULIO "/>
    <s v="JULIO "/>
    <s v="DIRECCIÓN DE REASENTAMIENTOS"/>
    <s v="GERMAN ALBERTO HERNANDEZ PRIETO"/>
    <s v="DIRECCIÓN DE REASENTAMIENTOS"/>
    <d v="2024-07-22T00:00:00"/>
    <n v="202412000060763"/>
    <s v="01 - Viabilización de Línea"/>
    <s v="No aplica"/>
    <d v="2024-07-23T00:00:00"/>
    <s v="THAR-108"/>
    <d v="2024-07-23T00:00:00"/>
    <n v="26685000"/>
    <n v="2965000"/>
    <n v="1259"/>
    <d v="2024-07-28T00:00:00"/>
    <n v="26685000"/>
    <n v="0"/>
    <n v="3860"/>
    <n v="45519"/>
    <n v="26685000"/>
    <n v="0"/>
    <n v="8895000"/>
    <n v="17790000"/>
    <n v="2965000"/>
    <s v="CONTRATO DE PRESTACION DE SERVICIOS PROFESIONALES"/>
    <n v="758"/>
    <s v="MILTON DAVID BECERRA RAMIREZ"/>
    <m/>
  </r>
  <r>
    <n v="111"/>
    <s v="0134-111"/>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8000000"/>
    <n v="5"/>
    <n v="38666667"/>
    <s v="JULIO "/>
    <s v="JULIO "/>
    <s v="DIRECCIÓN DE REASENTAMIENTOS"/>
    <s v="GERMAN ALBERTO HERNANDEZ PRIETO"/>
    <s v="DIRECCIÓN DE REASENTAMIENTOS"/>
    <d v="2024-07-15T00:00:00"/>
    <s v=" 202412000058573 "/>
    <s v="01 - Viabilización de Línea"/>
    <s v="N/A"/>
    <d v="2024-07-17T00:00:00"/>
    <s v="THAR-042"/>
    <d v="2024-07-17T00:00:00"/>
    <n v="38666667"/>
    <n v="0"/>
    <n v="1217"/>
    <d v="2024-07-26T00:00:00"/>
    <n v="38666667"/>
    <n v="0"/>
    <n v="3695"/>
    <n v="45516"/>
    <n v="38666667"/>
    <n v="0"/>
    <n v="5066667"/>
    <n v="33600000"/>
    <n v="0"/>
    <s v="CONTRATO DE PRESTACION DE SERVICIOS PROFESIONALES"/>
    <n v="678"/>
    <s v="FRANCISCO ANDRES LONDOÑO VILLARREAL"/>
    <m/>
  </r>
  <r>
    <n v="112"/>
    <s v="0134-112"/>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s v="1. Contratación directa"/>
    <n v="80161504"/>
    <n v="4500000"/>
    <n v="5"/>
    <n v="16914000"/>
    <s v="JULIO "/>
    <s v="JULIO "/>
    <s v="DIRECCIÓN DE REASENTAMIENTOS"/>
    <s v="GERMAN ALBERTO HERNANDEZ PRIETO"/>
    <s v="DIRECCIÓN DE REASENTAMIENTOS"/>
    <d v="2024-07-15T00:00:00"/>
    <s v=" 202412000058573 "/>
    <s v="01 - Viabilización de Línea"/>
    <s v="N/A"/>
    <d v="2024-07-17T00:00:00"/>
    <s v="THAR-043"/>
    <d v="2024-07-17T00:00:00"/>
    <n v="14466667"/>
    <n v="2447333"/>
    <n v="1218"/>
    <d v="2024-07-26T00:00:00"/>
    <n v="14466667"/>
    <n v="0"/>
    <n v="4024"/>
    <n v="45531"/>
    <n v="14466667"/>
    <n v="0"/>
    <n v="3966667"/>
    <n v="10500000"/>
    <n v="2447333"/>
    <s v="CONTRATO DE PRESTACION DE SERVICIOS DE APOYO A LA GESTION"/>
    <n v="805"/>
    <s v="ALEXANDER  COLORADO ZUÑIGAS"/>
    <s v="Anulación parcial CDP y viabilidad "/>
  </r>
  <r>
    <n v="113"/>
    <s v="0134-113"/>
    <x v="1"/>
    <x v="1"/>
    <s v="Reasentar 2.000 Hogares ubicados en zonas de alto riesgo no mitigable y/o las ordenadas mediante actos administrativos o sentencias judiciales"/>
    <x v="2"/>
    <s v="PM/0208/0102/40020390134"/>
    <x v="27"/>
    <x v="0"/>
    <s v="Prestar servicios de apoyo a la gestión, a la Dirección de Reasentamientos en lo relacionado con proposiciones y requerimientos de Entidades Nacionales y Distritales, conforme los lineamientos de la Dirección General de la Caja de Vivienda Popular"/>
    <s v="1. Contratación directa"/>
    <n v="80161500"/>
    <n v="2910000"/>
    <n v="4"/>
    <n v="11640000"/>
    <s v="AGOSTO"/>
    <s v="AGOSTO"/>
    <s v="DIRECCIÓN DE REASENTAMIENTOS"/>
    <s v="GERMAN ALBERTO HERNANDEZ PRIETO"/>
    <s v="DIRECCIÓN DE REASENTAMIENTOS"/>
    <d v="2024-07-17T00:00:00"/>
    <n v="202412000058783"/>
    <s v="01 - Viabilización de Línea"/>
    <s v="N/A"/>
    <d v="2024-07-18T00:00:00"/>
    <s v="THAR-058"/>
    <d v="2024-07-18T00:00:00"/>
    <n v="11640000"/>
    <n v="0"/>
    <n v="1198"/>
    <d v="2024-07-26T00:00:00"/>
    <n v="11636000"/>
    <n v="4000"/>
    <n v="3778"/>
    <n v="45518"/>
    <n v="11636000"/>
    <n v="0"/>
    <n v="4557433"/>
    <n v="7078567"/>
    <n v="4000"/>
    <s v="CONTRATO DE PRESTACION DE SERVICIOS DE APOYO A LA GESTION"/>
    <n v="735"/>
    <s v="ANDRES MATEO TAUTIVA IZQUIERDO"/>
    <m/>
  </r>
  <r>
    <n v="114"/>
    <s v="0134-114"/>
    <x v="1"/>
    <x v="1"/>
    <s v="Reasentar 2.000 Hogares ubicados en zonas de alto riesgo no mitigable y/o las ordenadas mediante actos administrativos o sentencias judiciales"/>
    <x v="2"/>
    <s v="PM/0208/0102/40020390134"/>
    <x v="27"/>
    <x v="0"/>
    <s v="Prestar servicios de apoyo a la gestión a la Dirección de Reasentamientos conforme los lineamientos de la Dirección General de la Caja de la Vivienda Popular"/>
    <s v="1. Contratación directa"/>
    <n v="80161500"/>
    <n v="2910000"/>
    <n v="4"/>
    <n v="11640000"/>
    <s v="AGOSTO"/>
    <s v="AGOSTO"/>
    <s v="DIRECCIÓN DE REASENTAMIENTOS"/>
    <s v="GERMAN ALBERTO HERNANDEZ PRIETO"/>
    <s v="DIRECCIÓN DE REASENTAMIENTOS"/>
    <d v="2024-07-17T00:00:00"/>
    <n v="202412000058783"/>
    <s v="01 - Viabilización de Línea"/>
    <s v="N/A"/>
    <d v="2024-07-18T00:00:00"/>
    <s v="THAR-059"/>
    <d v="2024-07-18T00:00:00"/>
    <n v="11636000"/>
    <n v="4000"/>
    <n v="1264"/>
    <d v="2024-07-28T00:00:00"/>
    <n v="11636000"/>
    <n v="0"/>
    <n v="3919"/>
    <n v="45520"/>
    <n v="11636000"/>
    <n v="0"/>
    <n v="4363500"/>
    <n v="7272500"/>
    <n v="4000"/>
    <s v="CONTRATO DE PRESTACION DE SERVICIOS DE APOYO A LA GESTION"/>
    <n v="785"/>
    <s v="MIHAILO  MUANOVIC"/>
    <s v="Anulación parcial de CRP y CDP y viabilidad"/>
  </r>
  <r>
    <n v="115"/>
    <s v="0134-115"/>
    <x v="1"/>
    <x v="1"/>
    <s v="Reasentar 2.000 Hogares ubicados en zonas de alto riesgo no mitigable y/o las ordenadas mediante actos administrativos o sentencias judiciales"/>
    <x v="2"/>
    <s v="PM/0208/0102/40020390134"/>
    <x v="8"/>
    <x v="0"/>
    <s v="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
    <s v="1. Contratación directa"/>
    <n v="93141500"/>
    <n v="5000000"/>
    <n v="5"/>
    <n v="25000000"/>
    <s v="AGOSTO"/>
    <s v="AGOSTO"/>
    <s v="DIRECCIÓN DE REASENTAMIENTOS"/>
    <s v="GERMAN ALBERTO HERNANDEZ PRIETO"/>
    <s v="DIRECCIÓN DE REASENTAMIENTOS"/>
    <d v="2024-07-22T00:00:00"/>
    <n v="202412000060763"/>
    <s v="01 - Viabilización de Línea"/>
    <s v="No aplica"/>
    <d v="2024-07-23T00:00:00"/>
    <s v="THAR-109"/>
    <d v="2024-07-23T00:00:00"/>
    <n v="14833333"/>
    <n v="10166667"/>
    <n v="1263"/>
    <d v="2024-07-28T00:00:00"/>
    <n v="14833333"/>
    <n v="0"/>
    <n v="4377"/>
    <m/>
    <n v="14833333"/>
    <n v="0"/>
    <n v="0"/>
    <n v="14833333"/>
    <n v="10166667"/>
    <s v="CONTRATO DE PRESTACION DE SERVICIOS PROFESIONALES"/>
    <n v="901"/>
    <s v="CHRISTIAAN BENJAMIN GALEANO LEMOS"/>
    <m/>
  </r>
  <r>
    <n v="116"/>
    <s v="0134-116"/>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93141500"/>
    <n v="5230000"/>
    <n v="5"/>
    <n v="26150000"/>
    <s v="JULIO "/>
    <s v="JULIO "/>
    <s v="DIRECCIÓN DE REASENTAMIENTOS"/>
    <s v="GERMAN ALBERTO HERNANDEZ PRIETO"/>
    <s v="DIRECCIÓN DE REASENTAMIENTOS"/>
    <d v="2024-07-17T00:00:00"/>
    <n v="202412000058783"/>
    <s v="01 - Viabilización de Línea"/>
    <s v="N/A"/>
    <d v="2024-07-18T00:00:00"/>
    <s v="THAR-060"/>
    <d v="2024-07-18T00:00:00"/>
    <n v="23709333"/>
    <n v="2440667"/>
    <n v="1265"/>
    <d v="2024-07-28T00:00:00"/>
    <n v="23709333"/>
    <n v="0"/>
    <n v="4076"/>
    <n v="45534"/>
    <n v="23709333"/>
    <n v="0"/>
    <n v="5055667"/>
    <n v="18653666"/>
    <n v="2440667"/>
    <s v="CONTRATO DE PRESTACION DE SERVICIOS PROFESIONALES"/>
    <n v="817"/>
    <s v="YALEIDY ANDREA RICO RADA"/>
    <s v="Anulación parcial de CRP y CDP y viabilidad"/>
  </r>
  <r>
    <n v="117"/>
    <s v="0134-117"/>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5200000"/>
    <n v="5"/>
    <n v="26000000"/>
    <s v="AGOSTO"/>
    <s v="JULIO "/>
    <s v="DIRECCIÓN DE REASENTAMIENTOS"/>
    <s v="GERMAN ALBERTO HERNANDEZ PRIETO"/>
    <s v="DIRECCIÓN DE REASENTAMIENTOS"/>
    <d v="2024-07-22T00:00:00"/>
    <n v="202412000060763"/>
    <s v="01 - Viabilización de Línea"/>
    <s v="No aplica"/>
    <d v="2024-07-23T00:00:00"/>
    <s v="THAR-110"/>
    <d v="2024-07-23T00:00:00"/>
    <n v="25278333"/>
    <n v="721667"/>
    <n v="1260"/>
    <d v="2024-07-28T00:00:00"/>
    <n v="25278333"/>
    <n v="0"/>
    <n v="3794"/>
    <n v="45519"/>
    <n v="25278333"/>
    <n v="0"/>
    <n v="8019333"/>
    <n v="17259000"/>
    <n v="721667"/>
    <s v="CONTRATO DE PRESTACION DE SERVICIOS PROFESIONALES"/>
    <n v="723"/>
    <s v="ALEXANDER  RODRIGUEZ NIÑO"/>
    <m/>
  </r>
  <r>
    <n v="118"/>
    <s v="0134-118"/>
    <x v="1"/>
    <x v="1"/>
    <s v="Reasentar 2.000 Hogares ubicados en zonas de alto riesgo no mitigable y/o las ordenadas mediante actos administrativos o sentencias judiciales"/>
    <x v="6"/>
    <s v="PM/0208/0102/40020380134"/>
    <x v="22"/>
    <x v="0"/>
    <s v="Relocalizar de manera transitoria a hogares que pertencen al programa de reasentamientos, por estar localizados en zonas de alto riesgo no mitigable o que han sido ordenados mediante sentencia judicial o acto administrativo."/>
    <s v="10. No aplica"/>
    <s v="No aplica"/>
    <n v="1425097248"/>
    <n v="1"/>
    <n v="1231615083"/>
    <s v="JULIO "/>
    <s v="JULIO "/>
    <s v="DIRECCIÓN DE REASENTAMIENTOS"/>
    <s v="GERMAN ALBERTO HERNANDEZ PRIETO"/>
    <s v="DIRECCIÓN DE REASENTAMIENTOS"/>
    <d v="2024-07-22T00:00:00"/>
    <n v="202412000060523"/>
    <s v="01 - Viabilización de Línea"/>
    <s v="No aplica"/>
    <d v="2024-07-23T00:00:00"/>
    <s v="THAR-066"/>
    <d v="2024-07-23T00:00:00"/>
    <n v="1231517835"/>
    <n v="97248"/>
    <n v="1211"/>
    <d v="2024-07-26T00:00:00"/>
    <n v="1231517835"/>
    <n v="0"/>
    <s v="MULTIPLES REGISTROS"/>
    <n v="45519"/>
    <n v="1096338003"/>
    <n v="135179832"/>
    <n v="1089838003"/>
    <n v="6500000"/>
    <n v="135277080"/>
    <s v="RESOLUCION"/>
    <s v="MULTIPLES RESOLUCIONES"/>
    <s v="MULTIPLES TERCEROS"/>
    <m/>
  </r>
  <r>
    <n v="119"/>
    <s v="0134-119"/>
    <x v="1"/>
    <x v="1"/>
    <s v="Reasentar 2.000 Hogares ubicados en zonas de alto riesgo no mitigable y/o las ordenadas mediante actos administrativos o sentencias judiciales"/>
    <x v="7"/>
    <s v="PM/0208/0102/40020380134"/>
    <x v="22"/>
    <x v="0"/>
    <s v="Relocalizar de manera transitoria a hogares que están ingresando al programa de reasentamientos, por estar localizados en zonas de alto riesgo no mitigable o que han sido ordenados mediante sentencia judicial o acto administrativo."/>
    <s v="10. No aplica"/>
    <s v="No aplica"/>
    <n v="158344139"/>
    <n v="1"/>
    <n v="110344139"/>
    <s v="JULIO "/>
    <s v="JULIO "/>
    <s v="DIRECCIÓN DE REASENTAMIENTOS"/>
    <s v="GERMAN ALBERTO HERNANDEZ PRIETO"/>
    <s v="DIRECCIÓN DE REASENTAMIENTOS"/>
    <d v="2024-07-22T00:00:00"/>
    <n v="202412000060523"/>
    <s v="01 - Viabilización de Línea"/>
    <s v="No aplica"/>
    <d v="2024-07-23T00:00:00"/>
    <s v="THAR-067"/>
    <d v="2024-07-23T00:00:00"/>
    <n v="110000000"/>
    <n v="344139"/>
    <n v="1204"/>
    <d v="2024-07-26T00:00:00"/>
    <n v="110000000"/>
    <n v="0"/>
    <s v="MULTIPLES REGISTROS"/>
    <n v="45537"/>
    <n v="67460000"/>
    <n v="42540000"/>
    <n v="67459992"/>
    <n v="8"/>
    <n v="42884139"/>
    <s v="RESOLUCION"/>
    <s v="MULTIPLES RESOLUCIONES"/>
    <s v="MULTIPLES TERCEROS"/>
    <m/>
  </r>
  <r>
    <n v="120"/>
    <s v="0134-120"/>
    <x v="1"/>
    <x v="1"/>
    <s v="Reasentar 2.000 Hogares ubicados en zonas de alto riesgo no mitigable y/o las ordenadas mediante actos administrativos o sentencias judiciales"/>
    <x v="8"/>
    <s v="PM/0208/0102/40020400134"/>
    <x v="22"/>
    <x v="0"/>
    <s v=" Adquisición de predios localizados zonas de alto riesgo no mitigable o los ordenados mediante sentencias judiciales o actos administrativos."/>
    <s v="10. No aplica"/>
    <s v="No aplica"/>
    <n v="94528680"/>
    <n v="1"/>
    <n v="94528680"/>
    <s v="JULIO "/>
    <s v="JULIO "/>
    <s v="DIRECCIÓN DE REASENTAMIENTOS"/>
    <s v="GERMAN ALBERTO HERNANDEZ PRIETO"/>
    <s v="DIRECCIÓN DE REASENTAMIENTOS"/>
    <d v="2024-07-29T00:00:00"/>
    <n v="202412000062763"/>
    <s v="01 - Viabilización de Línea"/>
    <s v="No aplica"/>
    <d v="2024-07-29T00:00:00"/>
    <s v="THAR-113"/>
    <d v="2024-07-29T00:00:00"/>
    <n v="93488477"/>
    <n v="1040203"/>
    <n v="1306"/>
    <d v="2024-07-30T00:00:00"/>
    <n v="93488477"/>
    <n v="0"/>
    <s v="MULTIPLES REGISTROS"/>
    <n v="45539"/>
    <n v="93488477"/>
    <n v="0"/>
    <n v="93488477"/>
    <n v="0"/>
    <n v="1040203"/>
    <s v="RESOLUCION"/>
    <s v="MULTIPLES RESOLUCIONES"/>
    <s v="MULTIPLES TERCEROS"/>
    <m/>
  </r>
  <r>
    <n v="121"/>
    <s v="0134-121"/>
    <x v="1"/>
    <x v="1"/>
    <s v="Reasentar 2.000 Hogares ubicados en zonas de alto riesgo no mitigable y/o las ordenadas mediante actos administrativos o sentencias judiciales"/>
    <x v="2"/>
    <s v="PM/0208/0102/40020390134"/>
    <x v="27"/>
    <x v="0"/>
    <s v="Prestar servicios profesionales apoyando la gestion administrativa, operativa y contractual que se requiera para el correcto cumplimiento de las metas asignadas a la Direccion de Reasentamiento "/>
    <s v="1. Contratación directa"/>
    <n v="80161500"/>
    <n v="7770000"/>
    <n v="4"/>
    <n v="44918333"/>
    <s v="JULIO "/>
    <s v="JULIO "/>
    <s v="DIRECCIÓN DE REASENTAMIENTOS"/>
    <s v="GERMAN ALBERTO HERNANDEZ PRIETO"/>
    <s v="DIRECCIÓN DE REASENTAMIENTOS"/>
    <d v="2024-07-17T00:00:00"/>
    <n v="202412000059053"/>
    <s v="02 - Creación de Nueva Línea "/>
    <s v="Trasladar de la líneas 13 y 40 recursos por $46,620,000 "/>
    <d v="2024-04-22T00:00:00"/>
    <s v="THAR-064"/>
    <d v="2024-04-22T00:00:00"/>
    <n v="43771000"/>
    <n v="1147333"/>
    <n v="1189"/>
    <d v="2024-07-25T00:00:00"/>
    <n v="43771000"/>
    <n v="0"/>
    <n v="3350"/>
    <n v="45503"/>
    <n v="43771000"/>
    <n v="0"/>
    <n v="16058000"/>
    <n v="27713000"/>
    <n v="1147333"/>
    <s v="CONTRATO DE PRESTACION DE SERVICIOS PROFESIONALES"/>
    <n v="529"/>
    <s v="EDNA MARGARITA SANCHEZ CARO"/>
    <m/>
  </r>
  <r>
    <n v="122"/>
    <s v="0134-122"/>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s v="1. Contratación directa"/>
    <n v="80161504"/>
    <n v="4000000"/>
    <n v="4.25"/>
    <n v="19333333"/>
    <s v="JULIO "/>
    <s v="JULIO "/>
    <s v="DIRECCIÓN DE REASENTAMIENTOS"/>
    <s v="GERMAN ALBERTO HERNANDEZ PRIETO"/>
    <s v="DIRECCIÓN DE REASENTAMIENTOS"/>
    <d v="2024-07-17T00:00:00"/>
    <n v="202412000059053"/>
    <s v="02 - Creación de Nueva Línea "/>
    <s v="de la líneas 02 y 80 recursos por $19,333,333"/>
    <d v="2024-04-22T00:00:00"/>
    <s v="THAR-065"/>
    <d v="2024-04-22T00:00:00"/>
    <n v="19333333"/>
    <n v="0"/>
    <n v="1202"/>
    <d v="2024-07-26T00:00:00"/>
    <n v="19333333"/>
    <n v="0"/>
    <n v="3468"/>
    <n v="45512"/>
    <n v="19333333"/>
    <n v="0"/>
    <n v="6933333"/>
    <n v="12400000"/>
    <n v="0"/>
    <s v="CONTRATO DE PRESTACION DE SERVICIOS DE APOYO A LA GESTION"/>
    <n v="652"/>
    <s v="LYDA LORENA ACEVEDO SILVA"/>
    <m/>
  </r>
  <r>
    <n v="123"/>
    <s v="0134-123"/>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AGOSTO"/>
    <s v="DIRECCIÓN DE REASENTAMIENTOS"/>
    <s v="GERMAN ALBERTO HERNANDEZ PRIETO"/>
    <s v="DIRECCIÓN DE REASENTAMIENTOS"/>
    <d v="2024-07-26T00:00:00"/>
    <n v="202412000062673"/>
    <s v="01 - Viabilización de Línea"/>
    <s v="Recusos de línea 2 $35.276.667) y 62 $2.148.333"/>
    <d v="2024-07-30T00:00:00"/>
    <s v="THAR-115"/>
    <d v="2024-07-30T00:00:00"/>
    <n v="37425000"/>
    <n v="0"/>
    <n v="1338"/>
    <d v="2024-07-31T00:00:00"/>
    <n v="37425000"/>
    <n v="0"/>
    <n v="3781"/>
    <n v="45518"/>
    <n v="37425000"/>
    <n v="0"/>
    <n v="11477000"/>
    <n v="25948000"/>
    <n v="0"/>
    <s v="CONTRATO DE PRESTACION DE SERVICIOS DE APOYO A LA GESTION"/>
    <n v="754"/>
    <s v="HASBLEIDY  PUENTES MONTAÑA"/>
    <m/>
  </r>
  <r>
    <n v="124"/>
    <s v="0134-124"/>
    <x v="1"/>
    <x v="1"/>
    <s v="Reasentar 2.000 Hogares ubicados en zonas de alto riesgo no mitigable y/o las ordenadas mediante actos administrativos o sentencias judiciales"/>
    <x v="5"/>
    <s v="PM/0208/0102/40020390134"/>
    <x v="6"/>
    <x v="0"/>
    <s v="Prestar servicios profesionales a la Dirección de Reasentamientos, apoyando la formulación de estrategias y lineamientos para la ejecucion, seguimiento y control de la gestión técnica dento del proceso de Reasentamiento."/>
    <s v="1. Contratación directa"/>
    <n v="81101500"/>
    <n v="9710000"/>
    <n v="5"/>
    <n v="48550000"/>
    <s v="JULIO "/>
    <s v="AGOSTO"/>
    <s v="DIRECCIÓN DE REASENTAMIENTOS"/>
    <s v="GERMAN ALBERTO HERNANDEZ PRIETO"/>
    <s v="DIRECCIÓN DE REASENTAMIENTOS"/>
    <d v="2024-07-26T00:00:00"/>
    <n v="202412000062673"/>
    <s v="01 - Viabilización de Línea"/>
    <s v="Recursos de línea 13 $ 15.000.000 y 18 $33.550.000"/>
    <d v="2024-07-30T00:00:00"/>
    <s v="THAR-116"/>
    <d v="2024-07-30T00:00:00"/>
    <n v="48545000"/>
    <n v="5000"/>
    <n v="1339"/>
    <d v="2024-07-31T00:00:00"/>
    <n v="48545000"/>
    <n v="0"/>
    <n v="3761"/>
    <n v="45518"/>
    <n v="48545000"/>
    <n v="0"/>
    <n v="14887133"/>
    <n v="33657867"/>
    <n v="5000"/>
    <s v="CONTRATO DE PRESTACION DE SERVICIOS PROFESIONALES"/>
    <n v="744"/>
    <s v="JULIO CESAR GIRALDO GONZALEZ"/>
    <m/>
  </r>
  <r>
    <n v="125"/>
    <s v="0134-125"/>
    <x v="1"/>
    <x v="1"/>
    <s v="Reasentar 2.000 Hogares ubicados en zonas de alto riesgo no mitigable y/o las ordenadas mediante actos administrativos o sentencias judiciales"/>
    <x v="2"/>
    <s v="PM/0208/0102/40020390134"/>
    <x v="25"/>
    <x v="0"/>
    <s v="Prestar servicios profesionales para modelar, planear, desarrollar, implementar y proponer soluciones informáticas que optimice y fortalezca la plataforma tecnológica y el sistema de información misional del proceso de Reasentamientos."/>
    <s v="1. Contratación directa"/>
    <n v="81111500"/>
    <n v="8000000"/>
    <n v="3"/>
    <n v="24000000"/>
    <s v="JULIO "/>
    <s v="JULIO "/>
    <s v="DIRECCIÓN DE REASENTAMIENTOS"/>
    <s v="GERMAN ALBERTO HERNANDEZ PRIETO"/>
    <s v="DIRECCIÓN DE REASENTAMIENTOS"/>
    <d v="2024-07-26T00:00:00"/>
    <n v="202412000062673"/>
    <s v="01 - Viabilización de Línea"/>
    <s v="Recursos de linea 13 $16,000,000 y 69 $8,000,000"/>
    <d v="2024-07-30T00:00:00"/>
    <s v="THAR-117"/>
    <d v="2024-07-30T00:00:00"/>
    <n v="24000000"/>
    <n v="0"/>
    <n v="1340"/>
    <d v="2024-07-31T00:00:00"/>
    <n v="24000000"/>
    <n v="0"/>
    <n v="3784"/>
    <n v="45519"/>
    <n v="24000000"/>
    <n v="0"/>
    <n v="12266667"/>
    <n v="11733333"/>
    <n v="0"/>
    <s v="CONTRATO DE PRESTACION DE SERVICIOS PROFESIONALES"/>
    <n v="774"/>
    <s v="JHON DIEGO MUÑOZ SANCHEZ"/>
    <m/>
  </r>
  <r>
    <n v="126"/>
    <s v="0134-126"/>
    <x v="1"/>
    <x v="1"/>
    <s v="Reasentar 2.000 Hogares ubicados en zonas de alto riesgo no mitigable y/o las ordenadas mediante actos administrativos o sentencias judiciales"/>
    <x v="5"/>
    <s v="PM/0208/0102/40020390134"/>
    <x v="27"/>
    <x v="0"/>
    <s v="Prestar servicios profesionales a la Dirección de Reasentamientos, apoyando la formulación de estrategias y lineamientos para la ejecucion, seguimiento y control de la gestión técnica dentro del proceso de Reasentamiento."/>
    <s v="1. Contratación directa"/>
    <n v="81101500"/>
    <n v="4280000"/>
    <n v="5"/>
    <n v="21400000"/>
    <s v="AGOSTO"/>
    <s v="AGOSTO"/>
    <s v="DIRECCIÓN DE REASENTAMIENTOS"/>
    <s v="GERMAN ALBERTO HERNANDEZ PRIETO"/>
    <s v="DIRECCIÓN DE REASENTAMIENTOS"/>
    <d v="2024-07-26T00:00:00"/>
    <n v="202412000062673"/>
    <s v="01 - Viabilización de Línea"/>
    <s v="Recurso de líneas de la líneas 13 y  95"/>
    <d v="2024-07-30T00:00:00"/>
    <s v="THAR-118"/>
    <d v="2024-07-30T00:00:00"/>
    <n v="21114667"/>
    <n v="285333"/>
    <n v="1341"/>
    <d v="2024-07-31T00:00:00"/>
    <n v="21114667"/>
    <n v="0"/>
    <n v="3772"/>
    <n v="45518"/>
    <n v="21114667"/>
    <n v="0"/>
    <n v="5849333"/>
    <n v="15265334"/>
    <n v="285333"/>
    <s v="CONTRATO DE PRESTACION DE SERVICIOS PROFESIONALES"/>
    <n v="750"/>
    <s v="IVAN DARIO RIVERA SAENZ"/>
    <s v="Anulación parcial de CRP y CDP y viabilidad"/>
  </r>
  <r>
    <n v="127"/>
    <s v="0134-127"/>
    <x v="1"/>
    <x v="1"/>
    <s v="Reasentar 2.000 Hogares ubicados en zonas de alto riesgo no mitigable y/o las ordenadas mediante actos administrativos o sentencias judiciales"/>
    <x v="2"/>
    <s v="PM/0208/0102/40020390134"/>
    <x v="23"/>
    <x v="0"/>
    <s v="Prestar servicios profesionales para realizar la gestión administrativa y financiera asociada a la gestión contractual de la Dirección de Reasentamientos y la Subdirección Administrativa."/>
    <s v="1. Contratación directa"/>
    <n v="80161500"/>
    <n v="10500000"/>
    <n v="3"/>
    <n v="31500000"/>
    <s v="AGOSTO"/>
    <s v="AGOSTO"/>
    <s v="DIRECCIÓN DE REASENTAMIENTOS"/>
    <s v="GERMAN ALBERTO HERNANDEZ PRIETO"/>
    <s v="DIRECCIÓN DE REASENTAMIENTOS"/>
    <d v="2024-08-05T00:00:00"/>
    <n v="202412000065323"/>
    <s v="01 - Viabilización de Línea"/>
    <s v="Recursos de línea 66"/>
    <d v="2024-08-09T00:00:00"/>
    <s v="THAR-121"/>
    <d v="2024-08-09T00:00:00"/>
    <n v="31500000"/>
    <n v="0"/>
    <n v="1437"/>
    <d v="2024-08-09T00:00:00"/>
    <n v="0"/>
    <n v="31500000"/>
    <m/>
    <m/>
    <m/>
    <n v="0"/>
    <m/>
    <n v="0"/>
    <n v="31500000"/>
    <m/>
    <m/>
    <m/>
    <m/>
  </r>
  <r>
    <n v="128"/>
    <s v="0134-128"/>
    <x v="1"/>
    <x v="1"/>
    <s v="Reasentar 2.000 Hogares ubicados en zonas de alto riesgo no mitigable y/o las ordenadas mediante actos administrativos o sentencias judiciales"/>
    <x v="5"/>
    <s v="PM/0208/0102/40020390134"/>
    <x v="20"/>
    <x v="0"/>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8. Régimen Esp. Selección comisionista"/>
    <n v="92121500"/>
    <n v="83000000"/>
    <n v="1"/>
    <n v="83000000"/>
    <s v="AGOSTO"/>
    <s v="AGOSTO"/>
    <s v="DIRECCIÓN DE REASENTAMIENTOS"/>
    <s v="GERMAN ALBERTO HERNANDEZ PRIETO"/>
    <s v="DIRECCIÓN DE REASENTAMIENTOS"/>
    <d v="2024-08-14T00:00:00"/>
    <s v="202412000067383_x000a_"/>
    <s v="01 - Viabilización de Línea"/>
    <s v="Recursos de líneas: 118 $35.000.00 y 119 $ 48.000.000"/>
    <d v="2024-08-16T00:00:00"/>
    <s v="THAR-124"/>
    <d v="2024-08-16T00:00:00"/>
    <n v="83000000"/>
    <n v="0"/>
    <n v="1451"/>
    <d v="2024-08-20T00:00:00"/>
    <n v="83000000"/>
    <n v="0"/>
    <n v="4378"/>
    <m/>
    <n v="83000000"/>
    <n v="0"/>
    <n v="0"/>
    <n v="83000000"/>
    <n v="0"/>
    <s v="CONTRATO DE PRESTACION DE SERVICIOS"/>
    <n v="884"/>
    <s v="TAC SEGURIDAD LTDA"/>
    <m/>
  </r>
  <r>
    <n v="129"/>
    <s v="0134-129"/>
    <x v="1"/>
    <x v="1"/>
    <s v="Reasentar 2.000 Hogares ubicados en zonas de alto riesgo no mitigable y/o las ordenadas mediante actos administrativos o sentencias judiciales"/>
    <x v="4"/>
    <s v="PM/0208/0102/40020390134"/>
    <x v="22"/>
    <x v="0"/>
    <s v="Reubicación definitiva de hogares localizados en zonas de alto riesgo no mitigable o los ordenados mediante sentencias judiciales o actos administrativos"/>
    <s v="10. No aplica"/>
    <s v="No aplica"/>
    <n v="158482165"/>
    <n v="1"/>
    <n v="158482165"/>
    <s v="SEPTIEMBRE"/>
    <s v="SEPTIEMBRE"/>
    <s v="DIRECCIÓN DE REASENTAMIENTOS"/>
    <s v="GERMAN ALBERTO HERNANDEZ PRIETO"/>
    <s v="DIRECCIÓN DE REASENTAMIENTOS"/>
    <d v="2024-08-31T00:00:00"/>
    <n v="202412000070593"/>
    <s v="01 - Viabilización de Línea"/>
    <s v="Recursos linea 118"/>
    <d v="2024-09-03T00:00:00"/>
    <s v="THAR-125"/>
    <d v="2024-09-03T00:00:00"/>
    <n v="158482165"/>
    <n v="0"/>
    <n v="1479"/>
    <d v="2024-09-04T00:00:00"/>
    <n v="158482165"/>
    <n v="0"/>
    <s v="MULTIPLES REGISTROS"/>
    <n v="45551"/>
    <n v="158482165"/>
    <n v="0"/>
    <n v="131425285"/>
    <n v="27056880"/>
    <n v="0"/>
    <s v="RESOLUCION"/>
    <s v="MULTIPLES RESOLUCIONES"/>
    <s v="MULTIPLES TERCEROS"/>
    <m/>
  </r>
  <r>
    <n v="130"/>
    <s v="0134-130"/>
    <x v="1"/>
    <x v="1"/>
    <s v="Reasentar 2.000 Hogares ubicados en zonas de alto riesgo no mitigable y/o las ordenadas mediante actos administrativos o sentencias judiciales"/>
    <x v="2"/>
    <s v="PM/0208/0102/40020390134"/>
    <x v="13"/>
    <x v="0"/>
    <s v="Adición y prórroga al contrato No. CVP-CTO-667-2023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s v="9. Adición"/>
    <s v="No aplica"/>
    <n v="24543750"/>
    <n v="1"/>
    <n v="24543750"/>
    <s v="SEPTIEMBRE"/>
    <s v="SEPTIEMBRE"/>
    <s v="DIRECCIÓN DE REASENTAMIENTOS"/>
    <s v="GERMAN ALBERTO HERNANDEZ PRIETO"/>
    <s v="DIRECCIÓN DE REASENTAMIENTOS"/>
    <d v="2024-09-12T00:00:00"/>
    <n v="202412000073213"/>
    <s v="01 - Viabilización de Línea"/>
    <s v="Recursos de líneas 13,65,67,68,73,75,103 y 111"/>
    <d v="2024-09-12T00:00:00"/>
    <s v="THAR-126"/>
    <d v="2024-09-12T00:00:00"/>
    <n v="24543750"/>
    <n v="0"/>
    <n v="1505"/>
    <d v="2024-09-12T00:00:00"/>
    <n v="24543750"/>
    <n v="0"/>
    <n v="4256"/>
    <n v="45548"/>
    <n v="24543750"/>
    <n v="0"/>
    <n v="0"/>
    <n v="24543750"/>
    <n v="0"/>
    <s v="CONTRATO DE INTERVENTORIA"/>
    <n v="667"/>
    <s v="CONSORCIO DEMOL23"/>
    <m/>
  </r>
  <r>
    <n v="131"/>
    <s v="0134-131"/>
    <x v="1"/>
    <x v="1"/>
    <s v="Reasentar 2.000 Hogares ubicados en zonas de alto riesgo no mitigable y/o las ordenadas mediante actos administrativos o sentencias judiciales"/>
    <x v="2"/>
    <s v="PM/0208/0102/40020390134"/>
    <x v="24"/>
    <x v="0"/>
    <s v="Adición y prorroga al contrato 329-2023 cuyo objeto es &quot;prestar el servicio público de transporte terrestre automotor especial para la Caja de la Vivienda Popular&quot;."/>
    <s v="9. Adición"/>
    <n v="78111800"/>
    <n v="20000000"/>
    <n v="1"/>
    <n v="20000000"/>
    <s v="SEPTIEMBRE"/>
    <s v="SEPTIEMBRE"/>
    <s v="DIRECCIÓN DE REASENTAMIENTOS"/>
    <s v="GERMAN ALBERTO HERNANDEZ PRIETO"/>
    <s v="DIRECCIÓN DE REASENTAMIENTOS"/>
    <d v="2024-09-26T00:00:00"/>
    <s v="202412000076023 / 202412000076933"/>
    <s v="01 - Viabilización de Línea"/>
    <s v="Recursos de linea 11 "/>
    <d v="2024-09-26T00:00:00"/>
    <s v="THAR-129"/>
    <d v="2024-09-26T00:00:00"/>
    <n v="20000000"/>
    <n v="0"/>
    <n v="1533"/>
    <d v="2024-09-26T00:00:00"/>
    <n v="20000000"/>
    <n v="0"/>
    <n v="4437"/>
    <m/>
    <n v="20000000"/>
    <n v="0"/>
    <n v="0"/>
    <n v="20000000"/>
    <n v="0"/>
    <s v="CONTRATO DE PRESTACION DE SERVICIOS"/>
    <n v="329"/>
    <s v="UNIÓN TEMPORAL ALIANZA GALAXIA-PLATINO"/>
    <s v="ANULADA LA THAR-127"/>
  </r>
  <r>
    <n v="132"/>
    <s v="0134-132"/>
    <x v="1"/>
    <x v="1"/>
    <s v="Reasentar 2.000 Hogares ubicados en zonas de alto riesgo no mitigable y/o las ordenadas mediante actos administrativos o sentencias judiciales"/>
    <x v="2"/>
    <s v="PM/0208/0102/40020390134"/>
    <x v="21"/>
    <x v="0"/>
    <s v="Arrendar un stand en el Congreso Colombiano de la Construcción - CCC"/>
    <s v="1. Contratación directa"/>
    <n v="80131505"/>
    <n v="10000000"/>
    <n v="1"/>
    <n v="10000000"/>
    <s v="SEPTIEMBRE"/>
    <s v="SEPTIEMBRE"/>
    <s v="DIRECCIÓN DE REASENTAMIENTOS"/>
    <s v="GERMAN ALBERTO HERNANDEZ PRIETO"/>
    <s v="DIRECCIÓN DE REASENTAMIENTOS"/>
    <d v="2024-09-24T00:00:00"/>
    <n v="202412000076273"/>
    <s v="01 - Viabilización de Línea"/>
    <s v="Recursos línea 20"/>
    <d v="2024-09-25T00:00:00"/>
    <s v="THAR-128"/>
    <d v="2024-09-25T00:00:00"/>
    <n v="10000000"/>
    <n v="0"/>
    <n v="1525"/>
    <d v="2024-09-26T00:00:00"/>
    <n v="10000000"/>
    <n v="0"/>
    <n v="4727"/>
    <m/>
    <n v="10000000"/>
    <n v="0"/>
    <n v="0"/>
    <n v="10000000"/>
    <n v="0"/>
    <s v="CONTRATO DE ARRENDAMIENTO"/>
    <n v="926"/>
    <s v="CAMARA COLOMBIANA DE LA CONSTRUCCION"/>
    <m/>
  </r>
  <r>
    <n v="133"/>
    <s v="0134-133"/>
    <x v="1"/>
    <x v="1"/>
    <s v="Reasentar 2.000 Hogares ubicados en zonas de alto riesgo no mitigable y/o las ordenadas mediante actos administrativos o sentencias judiciales"/>
    <x v="2"/>
    <s v="PM/0208/0102/40020390134"/>
    <x v="22"/>
    <x v="0"/>
    <s v="PASIVOS"/>
    <s v="No aplica"/>
    <s v="No aplica"/>
    <n v="31482860"/>
    <n v="1"/>
    <n v="31482860"/>
    <s v="OCTUBRE"/>
    <s v="OCTUBRE"/>
    <s v="DIRECCIÓN DE REASENTAMIENTOS"/>
    <s v="GERMAN ALBERTO HERNANDEZ PRIETO"/>
    <s v="DIRECCIÓN DE REASENTAMIENTOS"/>
    <m/>
    <m/>
    <m/>
    <m/>
    <m/>
    <m/>
    <m/>
    <m/>
    <n v="31482860"/>
    <m/>
    <m/>
    <m/>
    <n v="0"/>
    <m/>
    <m/>
    <m/>
    <n v="0"/>
    <m/>
    <n v="0"/>
    <n v="31482860"/>
    <m/>
    <m/>
    <m/>
    <m/>
  </r>
  <r>
    <n v="134"/>
    <s v="0134-134"/>
    <x v="1"/>
    <x v="1"/>
    <s v="Reasentar 2.000 Hogares ubicados en zonas de alto riesgo no mitigable y/o las ordenadas mediante actos administrativos o sentencias judiciales"/>
    <x v="2"/>
    <s v="PM/0208/0102/40020390134"/>
    <x v="21"/>
    <x v="0"/>
    <s v="Contratar el suministro de información de mercado de vivienda en Bogotá y los municipios aledaños a través del Sistema de Información Gerencial Actualizado (SIGA)"/>
    <s v="1. Contratación directa"/>
    <n v="80131505"/>
    <n v="6000000"/>
    <n v="1"/>
    <n v="6000000"/>
    <s v="OCTUBRE"/>
    <s v="OCTUBRE"/>
    <s v="DIRECCIÓN DE REASENTAMIENTOS"/>
    <s v="GERMAN ALBERTO HERNANDEZ PRIETO"/>
    <s v="DIRECCIÓN DE REASENTAMIENTOS"/>
    <d v="2024-10-07T00:00:00"/>
    <n v="202412000079213"/>
    <s v="01 - Viabilización de Línea"/>
    <s v="Recursos de linea 20"/>
    <d v="2024-10-15T00:00:00"/>
    <s v="THAR-131"/>
    <d v="2024-10-15T00:00:00"/>
    <n v="6000000"/>
    <n v="0"/>
    <n v="1552"/>
    <d v="2024-10-15T00:00:00"/>
    <n v="6000000"/>
    <n v="0"/>
    <m/>
    <m/>
    <m/>
    <n v="6000000"/>
    <m/>
    <n v="0"/>
    <n v="6000000"/>
    <m/>
    <m/>
    <m/>
    <m/>
  </r>
  <r>
    <n v="135"/>
    <s v="0134-135"/>
    <x v="1"/>
    <x v="1"/>
    <s v="Reasentar 2.000 Hogares ubicados en zonas de alto riesgo no mitigable y/o las ordenadas mediante actos administrativos o sentencias judiciales"/>
    <x v="2"/>
    <s v="PM/0208/0102/40020390134"/>
    <x v="4"/>
    <x v="0"/>
    <s v="Realizar gestiones documentacion, legalización, gestiones notariales y  certificación juridica en la adjudicación de las viviendas para entrega de los predios a los beneficiarios objeto del programa de reasentamientos."/>
    <s v="10. No aplica"/>
    <s v="No aplica"/>
    <n v="5833333.333333333"/>
    <n v="3"/>
    <n v="17500000"/>
    <s v="OCTUBRE"/>
    <s v="OCTUBRE"/>
    <s v="DIRECCIÓN DE REASENTAMIENTOS"/>
    <s v="GERMAN ALBERTO HERNANDEZ PRIETO"/>
    <s v="DIRECCIÓN DE REASENTAMIENTOS"/>
    <d v="2024-10-07T00:00:00"/>
    <n v="202412000079813"/>
    <s v="01 - Viabilización de Línea"/>
    <s v="Recuros de linea 78  y 112"/>
    <d v="2024-10-15T00:00:00"/>
    <s v="THAR-132"/>
    <d v="2024-10-15T00:00:00"/>
    <n v="17500000"/>
    <n v="0"/>
    <n v="1553"/>
    <d v="2024-10-15T00:00:00"/>
    <n v="17500000"/>
    <n v="0"/>
    <m/>
    <m/>
    <m/>
    <n v="17500000"/>
    <m/>
    <n v="0"/>
    <n v="17500000"/>
    <m/>
    <m/>
    <m/>
    <m/>
  </r>
  <r>
    <n v="136"/>
    <s v="0134-136"/>
    <x v="1"/>
    <x v="1"/>
    <s v="Reasentar 2.000 Hogares ubicados en zonas de alto riesgo no mitigable y/o las ordenadas mediante actos administrativos o sentencias judiciales"/>
    <x v="5"/>
    <s v="PM/0208/0102/40020390134"/>
    <x v="13"/>
    <x v="0"/>
    <s v="Adición y prórroga al contrato No. CVP-CTO-667-2023, el cual tiene por objeto: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s v="9. Adición"/>
    <s v="No aplica"/>
    <n v="24543750"/>
    <n v="1"/>
    <n v="24543750"/>
    <s v="OCTUBRE"/>
    <s v="OCTUBRE"/>
    <s v="DIRECCIÓN DE REASENTAMIENTOS"/>
    <s v="GERMAN ALBERTO HERNANDEZ PRIETO"/>
    <s v="DIRECCIÓN DE REASENTAMIENTOS"/>
    <d v="2024-10-10T00:00:00"/>
    <n v="202412000080173"/>
    <s v="01 - Viabilización de Línea"/>
    <s v="Recursos líneas 45,88,96 y 136"/>
    <d v="2024-10-11T00:00:00"/>
    <s v="THAR-130"/>
    <d v="2024-10-11T00:00:00"/>
    <n v="24543750"/>
    <n v="0"/>
    <n v="1550"/>
    <d v="2024-10-11T00:00:00"/>
    <n v="24543750"/>
    <n v="0"/>
    <n v="4706"/>
    <m/>
    <n v="24543750"/>
    <n v="0"/>
    <n v="0"/>
    <n v="24543750"/>
    <n v="0"/>
    <s v="CONTRATO DE INTERVENTORIA"/>
    <n v="667"/>
    <s v="CONSORCIO DEMOL23"/>
    <m/>
  </r>
  <r>
    <n v="137"/>
    <s v="0134-137"/>
    <x v="1"/>
    <x v="1"/>
    <s v="Reasentar 2.000 Hogares ubicados en zonas de alto riesgo no mitigable y/o las ordenadas mediante actos administrativos o sentencias judiciales"/>
    <x v="2"/>
    <s v="PM/0208/0102/40020390134"/>
    <x v="25"/>
    <x v="0"/>
    <s v="Adición y prórroga al contrato No. CVP-CTO-774-2024, el cual tiene por objeto:  Prestar servicios profesionales para modelar, planear, desarrollar, implementar y proponer soluciones informáticas que optimice y fortalezca la plataforma tecnológica y el sistema de información misional del proceso de Reasentamientos."/>
    <s v="9. Adición"/>
    <n v="81111500"/>
    <n v="8000000"/>
    <n v="1.5"/>
    <n v="12000000"/>
    <s v="OCTUBRE"/>
    <s v="OCTUBRE"/>
    <s v="DIRECCIÓN DE REASENTAMIENTOS"/>
    <s v="GERMAN ALBERTO HERNANDEZ PRIETO"/>
    <s v="DIRECCIÓN DE REASENTAMIENTOS"/>
    <d v="2024-10-11T00:00:00"/>
    <n v="202412000080593"/>
    <s v="01 - Viabilización de Línea"/>
    <s v="Recursos de líneas 22,41 y 60"/>
    <d v="2024-01-18T00:00:00"/>
    <s v="THAR-133"/>
    <d v="2024-01-18T00:00:00"/>
    <n v="12000000"/>
    <n v="0"/>
    <n v="1568"/>
    <d v="2024-10-21T00:00:00"/>
    <n v="12000000"/>
    <n v="0"/>
    <m/>
    <m/>
    <m/>
    <n v="12000000"/>
    <m/>
    <n v="0"/>
    <n v="12000000"/>
    <m/>
    <m/>
    <m/>
    <m/>
  </r>
  <r>
    <n v="138"/>
    <s v="0134-138"/>
    <x v="1"/>
    <x v="1"/>
    <s v="Reasentar 2.000 Hogares ubicados en zonas de alto riesgo no mitigable y/o las ordenadas mediante actos administrativos o sentencias judiciales"/>
    <x v="2"/>
    <s v="PM/0208/0102/40020390134"/>
    <x v="23"/>
    <x v="0"/>
    <s v="Prestar servicios profesionales al componente financiero en la formulación de estrategias y lineamientos, seguimiento, acompañamiento y orientación de las actividades de cierre administrativo y depuración de los procesos de la Dirección de Reasentamientos."/>
    <s v="1. Contratación directa"/>
    <n v="84111500"/>
    <n v="10500000"/>
    <n v="2.3333333333333335"/>
    <n v="24500000"/>
    <s v="OCTUBRE"/>
    <s v="OCTUBRE"/>
    <s v="DIRECCIÓN DE REASENTAMIENTOS"/>
    <s v="GERMAN ALBERTO HERNANDEZ PRIETO"/>
    <s v="DIRECCIÓN DE REASENTAMIENTOS"/>
    <d v="2024-10-11T00:00:00"/>
    <n v="202412000080683"/>
    <s v="01 - Viabilización de Línea"/>
    <s v="Recursos de líneas 23,31 y 37"/>
    <d v="2024-10-25T00:00:00"/>
    <s v="THAR-134"/>
    <d v="2024-10-25T00:00:00"/>
    <n v="24500000"/>
    <n v="0"/>
    <n v="1573"/>
    <d v="2024-10-25T00:00:00"/>
    <n v="24500000"/>
    <n v="0"/>
    <n v="4752"/>
    <n v="45596"/>
    <n v="24500000"/>
    <n v="0"/>
    <n v="0"/>
    <n v="24500000"/>
    <n v="0"/>
    <s v="CONTRATO DE PRESTACION DE SERVICIOS PROFESIONALES"/>
    <n v="932"/>
    <s v="LINA MARIA ARIAS ACUÑA"/>
    <m/>
  </r>
  <r>
    <n v="139"/>
    <s v="0134-139"/>
    <x v="1"/>
    <x v="1"/>
    <s v="Reasentar 2.000 Hogares ubicados en zonas de alto riesgo no mitigable y/o las ordenadas mediante actos administrativos o sentencias judiciales"/>
    <x v="2"/>
    <s v="PM/0208/0102/40020390134"/>
    <x v="12"/>
    <x v="0"/>
    <s v="Prestar servicios profesionales para apoyar la correcta ejecución de las actividades de gestión documental, archivo y bodegaje de los expedientes de la Dirección de Reasentamientos."/>
    <s v="1. Contratación directa"/>
    <n v="80161504"/>
    <n v="5500000"/>
    <n v="2.5"/>
    <n v="13750000"/>
    <s v="OCTUBRE"/>
    <s v="OCTUBRE"/>
    <s v="DIRECCIÓN DE REASENTAMIENTOS"/>
    <s v="GERMAN ALBERTO HERNANDEZ PRIETO"/>
    <s v="DIRECCIÓN DE REASENTAMIENTOS"/>
    <d v="2024-10-17T00:00:00"/>
    <n v="202412000081813"/>
    <s v="01 - Viabilización de Línea"/>
    <s v="Recursos de las lineas 14-25-33-44-48-56-57"/>
    <d v="2024-10-25T00:00:00"/>
    <s v="THAR-135"/>
    <d v="2024-10-25T00:00:00"/>
    <n v="13750000"/>
    <n v="0"/>
    <n v="1571"/>
    <d v="2024-10-25T00:00:00"/>
    <n v="13750000"/>
    <n v="0"/>
    <m/>
    <m/>
    <m/>
    <n v="13750000"/>
    <m/>
    <n v="0"/>
    <n v="13750000"/>
    <m/>
    <m/>
    <m/>
    <m/>
  </r>
  <r>
    <n v="140"/>
    <s v="0134-140"/>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s v="1. Contratación directa"/>
    <n v="80161504"/>
    <n v="3500000"/>
    <n v="2.5"/>
    <n v="8750000"/>
    <s v="OCTUBRE"/>
    <s v="OCTUBRE"/>
    <s v="DIRECCIÓN DE REASENTAMIENTOS"/>
    <s v="GERMAN ALBERTO HERNANDEZ PRIETO"/>
    <s v="DIRECCIÓN DE REASENTAMIENTOS"/>
    <d v="2024-10-17T00:00:00"/>
    <n v="202412000081813"/>
    <s v="01 - Viabilización de Línea"/>
    <s v="Recursos de las lineas 67-38-42-55-81-121"/>
    <d v="2024-10-25T00:00:00"/>
    <s v="THAR-136"/>
    <d v="2024-10-25T00:00:00"/>
    <n v="8750000"/>
    <n v="0"/>
    <n v="1572"/>
    <d v="2024-10-25T00:00:00"/>
    <n v="8750000"/>
    <n v="0"/>
    <m/>
    <m/>
    <m/>
    <n v="8750000"/>
    <m/>
    <n v="0"/>
    <n v="8750000"/>
    <m/>
    <m/>
    <m/>
    <m/>
  </r>
  <r>
    <n v="141"/>
    <s v="0134-141"/>
    <x v="1"/>
    <x v="1"/>
    <s v="Reasentar 2.000 Hogares ubicados en zonas de alto riesgo no mitigable y/o las ordenadas mediante actos administrativos o sentencias judiciales"/>
    <x v="2"/>
    <s v="PM/0208/0102/40020390134"/>
    <x v="24"/>
    <x v="0"/>
    <s v="Prestar el servicio público de transporte terrestre automotor especial para la caja de la vivienda popular"/>
    <s v="8. Régimen Esp. Selección comisionista"/>
    <n v="78111800"/>
    <n v="80000000"/>
    <n v="1"/>
    <n v="80000000"/>
    <s v="NOVIEMBRE"/>
    <s v="NOVIEMBRE"/>
    <s v="DIRECCIÓN DE REASENTAMIENTOS"/>
    <s v="GERMAN ALBERTO HERNANDEZ PRIETO"/>
    <s v="DIRECCIÓN DE REASENTAMIENTOS"/>
    <d v="2024-10-29T00:00:00"/>
    <n v="202412000084393"/>
    <s v="01 - Viabilización de Línea"/>
    <s v="Recursos de línea 11"/>
    <d v="2024-10-31T00:00:00"/>
    <s v="THAR-137"/>
    <d v="2024-10-31T00:00:00"/>
    <n v="80000000"/>
    <n v="0"/>
    <n v="1602"/>
    <d v="2024-10-31T00:00:00"/>
    <n v="80000000"/>
    <n v="0"/>
    <m/>
    <m/>
    <m/>
    <n v="80000000"/>
    <m/>
    <n v="0"/>
    <n v="80000000"/>
    <m/>
    <m/>
    <m/>
    <m/>
  </r>
  <r>
    <n v="1"/>
    <s v="006-1"/>
    <x v="2"/>
    <x v="2"/>
    <s v="Construir 3 Ha de espacio público en los territorios priorizados para Mejoramiento Integral de Barrios con el fin de promover espacios seguros"/>
    <x v="9"/>
    <s v="PM/0208/0104/40020190066"/>
    <x v="28"/>
    <x v="0"/>
    <s v="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s v="2. Licitación pública"/>
    <s v="72141000;72141100;72141600"/>
    <n v="911325014"/>
    <n v="1"/>
    <n v="911325014"/>
    <s v="NOVIEMBRE"/>
    <s v="NOVIEMBRE"/>
    <s v="DIRECCIÓN MEJORAMIENTO DE BARRIOS"/>
    <s v="MARÍA MERCEDES MOLINA RENGIFO"/>
    <s v="Dirección de Mejoramiento de Barrios"/>
    <s v="11/07/2024_x000a_04/09/24"/>
    <s v="202415000058213_x000a_202415000071823"/>
    <s v="01 - Viabilización de Línea"/>
    <s v="N/A"/>
    <s v="11/07/2024_x000a_06/09/24"/>
    <s v="MIB-085"/>
    <s v="11/07/2024_x000a_06/09/24"/>
    <n v="911325014"/>
    <n v="0"/>
    <n v="1496"/>
    <d v="2024-09-09T00:00:00"/>
    <n v="911325014"/>
    <n v="0"/>
    <m/>
    <m/>
    <m/>
    <n v="911325014"/>
    <m/>
    <n v="0"/>
    <n v="911325014"/>
    <m/>
    <m/>
    <m/>
    <s v="MIB-001 anulada"/>
  </r>
  <r>
    <n v="2"/>
    <s v="006-2"/>
    <x v="2"/>
    <x v="2"/>
    <s v="Construir 3 Ha de espacio público en los territorios priorizados para Mejoramiento Integral de Barrios con el fin de promover espacios seguros"/>
    <x v="9"/>
    <s v="PM/0208/0104/40020190066"/>
    <x v="3"/>
    <x v="0"/>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n v="8000000"/>
    <n v="6"/>
    <n v="60000000"/>
    <s v="JULIO"/>
    <s v="JULIO"/>
    <s v="DIRECCIÓN MEJORAMIENTO DE BARRIOS"/>
    <s v="MARÍA MERCEDES MOLINA RENGIFO"/>
    <s v="Dirección de Mejoramiento de Barrios"/>
    <d v="2024-07-02T00:00:00"/>
    <n v="202415000056823"/>
    <s v="01 - Viabilización de Línea"/>
    <s v="N/A"/>
    <d v="2024-07-16T00:00:00"/>
    <m/>
    <d v="2024-07-16T00:00:00"/>
    <n v="60000000"/>
    <n v="0"/>
    <n v="872"/>
    <d v="2024-07-17T00:00:00"/>
    <n v="60000000"/>
    <n v="0"/>
    <s v="3063-3766-4133-4664"/>
    <m/>
    <n v="23448900"/>
    <n v="36551100"/>
    <n v="23448900"/>
    <n v="0"/>
    <n v="36551100"/>
    <s v="ORDEN DE PRESTACION DE SERVICIOS"/>
    <n v="23"/>
    <m/>
    <m/>
  </r>
  <r>
    <n v="3"/>
    <s v="006-3"/>
    <x v="2"/>
    <x v="2"/>
    <s v="Construir 3 Ha de espacio público en los territorios priorizados para Mejoramiento Integral de Barrios con el fin de promover espacios seguros"/>
    <x v="9"/>
    <s v="PM/0208/0104/40020190066"/>
    <x v="29"/>
    <x v="0"/>
    <s v="Prestar los servicios profesionales para apoyar en el seguimiento y control de los asuntos administrativos y de gestión que sean requeridos, en el marco de la ejecución de los proyectos a cargo de la Dirección de Mejoramiento de Barrios ."/>
    <s v="1. Contratación directa"/>
    <n v="84111502"/>
    <n v="7300000"/>
    <n v="6"/>
    <n v="40636666"/>
    <s v="JULIO"/>
    <s v="JULIO"/>
    <s v="DIRECCIÓN MEJORAMIENTO DE BARRIOS"/>
    <s v="MARÍA MERCEDES MOLINA RENGIFO"/>
    <s v="Dirección de Mejoramiento de Barrios"/>
    <d v="2024-07-16T00:00:00"/>
    <n v="202415000058723"/>
    <s v="01 - Viabilización de Línea"/>
    <s v="N/A"/>
    <d v="2024-07-16T00:00:00"/>
    <s v="MIB-061"/>
    <d v="2024-07-16T00:00:00"/>
    <n v="40636666"/>
    <n v="0"/>
    <n v="968"/>
    <d v="2024-07-19T00:00:00"/>
    <n v="40636666"/>
    <n v="0"/>
    <n v="3479"/>
    <n v="45512"/>
    <n v="40636666"/>
    <n v="0"/>
    <n v="12896667"/>
    <n v="27739999"/>
    <n v="0"/>
    <s v="CONTRATO DE PRESTACION DE SERVICIOS PROFESIONALES"/>
    <n v="658"/>
    <s v="ANDREA DEL PILAR AGUIRRE JAIMES"/>
    <m/>
  </r>
  <r>
    <n v="4"/>
    <s v="006-4"/>
    <x v="2"/>
    <x v="2"/>
    <s v="Construir 3 Ha de espacio público en los territorios priorizados para Mejoramiento Integral de Barrios con el fin de promover espacios seguros"/>
    <x v="9"/>
    <s v="PM/0208/0104/40020190066"/>
    <x v="29"/>
    <x v="0"/>
    <s v="Prestar los servicios profesionales para apoyar en el seguimiento y control de la ejecución presupuestal y financiera de los recursos a cargo de la Dirección de Mejoramiento de Barrios "/>
    <s v="1. Contratación directa"/>
    <n v="84111502"/>
    <n v="9000000"/>
    <n v="6"/>
    <n v="54600000"/>
    <s v="JULIO"/>
    <s v="JULIO"/>
    <s v="DIRECCIÓN MEJORAMIENTO DE BARRIOS"/>
    <s v="MARÍA MERCEDES MOLINA RENGIFO"/>
    <s v="Dirección de Mejoramiento de Barrios"/>
    <d v="2024-07-16T00:00:00"/>
    <n v="202415000058723"/>
    <s v="01 - Viabilización de Línea"/>
    <s v="N/A"/>
    <d v="2024-07-16T00:00:00"/>
    <s v="MIB-062"/>
    <d v="2024-07-16T00:00:00"/>
    <n v="54600000"/>
    <n v="0"/>
    <n v="963"/>
    <d v="2024-07-19T00:00:00"/>
    <n v="54600000"/>
    <n v="0"/>
    <n v="3284"/>
    <n v="45497"/>
    <n v="54600000"/>
    <n v="0"/>
    <n v="20100000"/>
    <n v="34500000"/>
    <n v="0"/>
    <s v="CONTRATO DE PRESTACION DE SERVICIOS PROFESIONALES"/>
    <n v="487"/>
    <s v="CAROLINA  LOPEZ PALACIO"/>
    <m/>
  </r>
  <r>
    <n v="5"/>
    <s v="006-5"/>
    <x v="2"/>
    <x v="2"/>
    <s v="Construir 3 Ha de espacio público en los territorios priorizados para Mejoramiento Integral de Barrios con el fin de promover espacios seguros"/>
    <x v="9"/>
    <s v="PM/0208/0104/40020190066"/>
    <x v="12"/>
    <x v="0"/>
    <s v="Prestar los servicios de apoyo a la gestión en las actividades logísticas, administrativas y de correspondencia requeridas para la ejecución y el seguimiento de los proyectos y programas a cargo de  la Dirección de Mejoramiento de Barrios"/>
    <s v="1. Contratación directa"/>
    <n v="80161504"/>
    <n v="4000000"/>
    <n v="6"/>
    <n v="24266666"/>
    <s v="JULIO"/>
    <s v="JULIO"/>
    <s v="DIRECCIÓN MEJORAMIENTO DE BARRIOS"/>
    <s v="MARÍA MERCEDES MOLINA RENGIFO"/>
    <s v="Dirección de Mejoramiento de Barrios"/>
    <d v="2024-07-16T00:00:00"/>
    <n v="202415000058723"/>
    <s v="01 - Viabilización de Línea"/>
    <s v="N/A"/>
    <d v="2024-07-16T00:00:00"/>
    <s v="MIB-071"/>
    <d v="2024-07-16T00:00:00"/>
    <n v="24266666"/>
    <n v="0"/>
    <n v="995"/>
    <d v="2024-07-18T00:00:00"/>
    <n v="24266666"/>
    <n v="0"/>
    <n v="3302"/>
    <n v="45499"/>
    <n v="24266666"/>
    <n v="0"/>
    <n v="8666667"/>
    <n v="15599999"/>
    <n v="0"/>
    <s v="CONTRATO DE PRESTACION DE SERVICIOS DE APOYO A LA GESTION"/>
    <n v="497"/>
    <s v="CATERINNE  MILLAN NIETO"/>
    <m/>
  </r>
  <r>
    <n v="6"/>
    <s v="006-6"/>
    <x v="2"/>
    <x v="2"/>
    <s v="Construir 3 Ha de espacio público en los territorios priorizados para Mejoramiento Integral de Barrios con el fin de promover espacios seguros"/>
    <x v="9"/>
    <s v="PM/0208/0104/40020190066"/>
    <x v="25"/>
    <x v="0"/>
    <s v="Prestar los servicios profesionales para apoyar en temas relacionados con planeación y control interno que correspondan a los asuntos relacionados con la misionalidad de la Dirección de Mejoramiento de Barrios"/>
    <s v="1. Contratación directa"/>
    <n v="80161500"/>
    <n v="4280000"/>
    <n v="6"/>
    <n v="25965333"/>
    <s v="JULIO"/>
    <s v="JULIO"/>
    <s v="DIRECCIÓN MEJORAMIENTO DE BARRIOS"/>
    <s v="MARÍA MERCEDES MOLINA RENGIFO"/>
    <s v="Dirección de Mejoramiento de Barrios"/>
    <d v="2024-07-17T00:00:00"/>
    <n v="202415000058723"/>
    <s v="01 - Viabilización de Línea"/>
    <s v="N/A"/>
    <d v="2024-07-17T00:00:00"/>
    <s v="MIB-070"/>
    <d v="2024-07-17T00:00:00"/>
    <n v="25965333"/>
    <n v="0"/>
    <n v="1020"/>
    <d v="2024-07-19T00:00:00"/>
    <n v="25965333"/>
    <n v="0"/>
    <n v="3785"/>
    <n v="45519"/>
    <n v="25965333"/>
    <n v="0"/>
    <n v="6562667"/>
    <n v="19402666"/>
    <n v="0"/>
    <s v="CONTRATO DE PRESTACION DE SERVICIOS PROFESIONALES"/>
    <n v="778"/>
    <s v="JUAN CARLOS MUÑOZ MARTINEZ"/>
    <m/>
  </r>
  <r>
    <n v="7"/>
    <s v="006-7"/>
    <x v="2"/>
    <x v="2"/>
    <s v="Construir 3 Ha de espacio público en los territorios priorizados para Mejoramiento Integral de Barrios con el fin de promover espacios seguros"/>
    <x v="9"/>
    <s v="PM/0208/0104/40020190066"/>
    <x v="25"/>
    <x v="0"/>
    <s v="Prestar los servicios profesionales para apoyar en las actividades administrativas y de gestión e impulso de los asuntos contractuales a cargo de la Dirección de Mejoramiento de Barrios"/>
    <s v="1. Contratación directa"/>
    <n v="80161500"/>
    <n v="5000000"/>
    <n v="6"/>
    <n v="30333333"/>
    <s v="JULIO"/>
    <s v="JULIO"/>
    <s v="DIRECCIÓN MEJORAMIENTO DE BARRIOS"/>
    <s v="MARÍA MERCEDES MOLINA RENGIFO"/>
    <s v="Dirección de Mejoramiento de Barrios"/>
    <d v="2024-07-16T00:00:00"/>
    <n v="202415000058723"/>
    <s v="01 - Viabilización de Línea"/>
    <s v="N/A"/>
    <d v="2024-07-16T00:00:00"/>
    <s v="MIB-063"/>
    <d v="2024-07-16T00:00:00"/>
    <n v="30333333"/>
    <n v="0"/>
    <n v="928"/>
    <d v="2024-07-18T00:00:00"/>
    <n v="30333333"/>
    <n v="0"/>
    <n v="3180"/>
    <n v="45495"/>
    <n v="30333333"/>
    <n v="0"/>
    <n v="11500000"/>
    <n v="18833333"/>
    <n v="0"/>
    <s v="CONTRATO DE PRESTACION DE SERVICIOS PROFESIONALES"/>
    <n v="463"/>
    <s v="JEIMY TATIANA CRUZ BEJARANO"/>
    <m/>
  </r>
  <r>
    <n v="8"/>
    <s v="006-8"/>
    <x v="2"/>
    <x v="2"/>
    <s v="Construir 3 Ha de espacio público en los territorios priorizados para Mejoramiento Integral de Barrios con el fin de promover espacios seguros"/>
    <x v="9"/>
    <s v="PM/0208/0104/40020190066"/>
    <x v="23"/>
    <x v="0"/>
    <s v="Prestar los servicios profesionales para apoyar en la gestión y ejecución  de los recursos asignados para los proyectos y programas a cargo de la Dirección de Mejoramiento de Barrios"/>
    <s v="1. Contratación directa"/>
    <n v="80161500"/>
    <n v="8000000"/>
    <n v="6"/>
    <n v="48533333"/>
    <s v="JULIO"/>
    <s v="JULIO"/>
    <s v="DIRECCIÓN MEJORAMIENTO DE BARRIOS"/>
    <s v="MARÍA MERCEDES MOLINA RENGIFO"/>
    <s v="Dirección de Mejoramiento de Barrios"/>
    <d v="2024-07-16T00:00:00"/>
    <n v="202415000058723"/>
    <s v="01 - Viabilización de Línea"/>
    <s v="N/A"/>
    <d v="2024-07-16T00:00:00"/>
    <s v="MIB-064"/>
    <d v="2024-07-16T00:00:00"/>
    <n v="48533333"/>
    <n v="0"/>
    <n v="965"/>
    <d v="2024-07-19T00:00:00"/>
    <n v="48533333"/>
    <n v="0"/>
    <n v="3452"/>
    <n v="45507"/>
    <n v="48533333"/>
    <n v="0"/>
    <n v="14933333"/>
    <n v="33600000"/>
    <n v="0"/>
    <s v="CONTRATO DE PRESTACION DE SERVICIOS PROFESIONALES"/>
    <n v="621"/>
    <s v="JOAQUIN EDUARDO PERDOMO ARTUNDUAGA"/>
    <m/>
  </r>
  <r>
    <n v="9"/>
    <s v="006-9"/>
    <x v="2"/>
    <x v="2"/>
    <s v="Construir 3 Ha de espacio público en los territorios priorizados para Mejoramiento Integral de Barrios con el fin de promover espacios seguros"/>
    <x v="9"/>
    <s v="PM/0208/0104/40020190066"/>
    <x v="25"/>
    <x v="0"/>
    <s v="Prestar los servicios profesionales para apoyar a la Dirección de Mejoramiento de Barrios de la Caja de Vivienda Popular, en la planeación, seguimiento y control de la ejecución de los proyectos y programas a cargo de la dependencia."/>
    <s v="1. Contratación directa"/>
    <n v="80161500"/>
    <n v="11000000"/>
    <n v="6"/>
    <n v="66733333"/>
    <s v="JULIO"/>
    <s v="JULIO"/>
    <s v="DIRECCIÓN MEJORAMIENTO DE BARRIOS"/>
    <s v="MARÍA MERCEDES MOLINA RENGIFO"/>
    <s v="Dirección de Mejoramiento de Barrios"/>
    <d v="2024-07-16T00:00:00"/>
    <n v="202415000058723"/>
    <s v="01 - Viabilización de Línea"/>
    <s v="N/A"/>
    <d v="2024-07-16T00:00:00"/>
    <s v="MIB-065"/>
    <d v="2024-07-16T00:00:00"/>
    <n v="66733333"/>
    <n v="0"/>
    <n v="952"/>
    <d v="2024-07-18T00:00:00"/>
    <n v="66733333"/>
    <n v="0"/>
    <n v="3212"/>
    <n v="45495"/>
    <n v="66733333"/>
    <n v="0"/>
    <n v="25300000"/>
    <n v="41433333"/>
    <n v="0"/>
    <s v="CONTRATO DE PRESTACION DE SERVICIOS PROFESIONALES"/>
    <n v="464"/>
    <s v="JUAN CARLOS GARCIA DIAZ"/>
    <m/>
  </r>
  <r>
    <n v="10"/>
    <s v="006-10"/>
    <x v="2"/>
    <x v="2"/>
    <s v="Construir 3 Ha de espacio público en los territorios priorizados para Mejoramiento Integral de Barrios con el fin de promover espacios seguros"/>
    <x v="9"/>
    <s v="PM/0208/0104/40020190066"/>
    <x v="29"/>
    <x v="0"/>
    <s v="Prestar los servicios profesionales en materia contable y financiera para la liquidación y trámite de garantías y pagos de los contratos y/o convenios a cargo de la Dirección de Mejoramiento de Barrios."/>
    <s v="1. Contratación directa"/>
    <n v="84111502"/>
    <n v="7000000"/>
    <n v="6"/>
    <n v="42466667"/>
    <s v="JULIO"/>
    <s v="JULIO"/>
    <s v="DIRECCIÓN MEJORAMIENTO DE BARRIOS"/>
    <s v="MARÍA MERCEDES MOLINA RENGIFO"/>
    <s v="Dirección de Mejoramiento de Barrios"/>
    <d v="2024-07-16T00:00:00"/>
    <n v="202415000058723"/>
    <s v="01 - Viabilización de Línea"/>
    <s v="N/A"/>
    <d v="2024-07-16T00:00:00"/>
    <s v="MIB-066"/>
    <d v="2024-07-16T00:00:00"/>
    <n v="42466667"/>
    <n v="0"/>
    <n v="972"/>
    <d v="2024-07-19T00:00:00"/>
    <n v="42466667"/>
    <n v="0"/>
    <n v="3322"/>
    <n v="45501"/>
    <n v="42466667"/>
    <n v="0"/>
    <n v="14000000"/>
    <n v="28466667"/>
    <n v="0"/>
    <s v="CONTRATO DE PRESTACION DE SERVICIOS PROFESIONALES"/>
    <n v="528"/>
    <s v="OSCAR ABIMELEC BALLESTEROS CARRILLO"/>
    <m/>
  </r>
  <r>
    <n v="11"/>
    <s v="006-11"/>
    <x v="2"/>
    <x v="2"/>
    <s v="Construir 3 Ha de espacio público en los territorios priorizados para Mejoramiento Integral de Barrios con el fin de promover espacios seguros"/>
    <x v="9"/>
    <s v="PM/0208/0104/40020190066"/>
    <x v="13"/>
    <x v="0"/>
    <s v="Prestar los servicios profesionales para apoyar a la Dirección de Mejoramiento de Barrios en la_x000a_formulación, medición, seguimiento, articulación y análisis de metas, indicadores, planes y demás instrumentos de planeación que contribuyan al cumplimiento de los objetivos de la dependencia"/>
    <s v="1. Contratación directa"/>
    <n v="81101500"/>
    <n v="8560000"/>
    <n v="6"/>
    <n v="51930667"/>
    <s v="JULIO"/>
    <s v="JULIO"/>
    <s v="DIRECCIÓN MEJORAMIENTO DE BARRIOS"/>
    <s v="MARÍA MERCEDES MOLINA RENGIFO"/>
    <s v="Dirección de Mejoramiento de Barrios"/>
    <d v="2024-07-16T00:00:00"/>
    <n v="202415000058723"/>
    <s v="01 - Viabilización de Línea"/>
    <s v="N/A"/>
    <d v="2024-07-16T00:00:00"/>
    <s v="MIB-067"/>
    <d v="2024-07-16T00:00:00"/>
    <n v="51930667"/>
    <n v="0"/>
    <n v="1023"/>
    <d v="2024-07-19T00:00:00"/>
    <n v="51930667"/>
    <n v="0"/>
    <n v="3310"/>
    <n v="45500"/>
    <n v="41088000"/>
    <n v="10842667"/>
    <n v="18261333"/>
    <n v="22826667"/>
    <n v="10842667"/>
    <s v="CONTRATO DE PRESTACION DE SERVICIOS PROFESIONALES"/>
    <n v="505"/>
    <s v="YASMINI  GUTIERREZ FIGUEREDO"/>
    <m/>
  </r>
  <r>
    <n v="12"/>
    <s v="006-12"/>
    <x v="2"/>
    <x v="2"/>
    <s v="Construir 3 Ha de espacio público en los territorios priorizados para Mejoramiento Integral de Barrios con el fin de promover espacios seguros"/>
    <x v="9"/>
    <s v="PM/0208/0104/40020190066"/>
    <x v="21"/>
    <x v="0"/>
    <s v="Prestar los servicios profesionales para desarrollar las actividades de la estrategia de comunicaciones de la Dirección de Mejoramiento de Barrios"/>
    <s v="1. Contratación directa"/>
    <n v="80141602"/>
    <n v="5000000"/>
    <n v="6"/>
    <n v="30333333"/>
    <s v="JULIO"/>
    <s v="JULIO"/>
    <s v="DIRECCIÓN MEJORAMIENTO DE BARRIOS"/>
    <s v="MARÍA MERCEDES MOLINA RENGIFO"/>
    <s v="Dirección de Mejoramiento de Barrios"/>
    <d v="2024-07-02T00:00:00"/>
    <n v="202415000056823"/>
    <s v="01 - Viabilización de Línea"/>
    <s v="N/A"/>
    <d v="2024-07-16T00:00:00"/>
    <s v="MIB-033"/>
    <d v="2024-07-16T00:00:00"/>
    <n v="30333333"/>
    <n v="0"/>
    <n v="917"/>
    <d v="2024-07-18T00:00:00"/>
    <n v="30333333"/>
    <n v="0"/>
    <n v="3307"/>
    <n v="45499"/>
    <n v="30333333"/>
    <n v="0"/>
    <n v="10833333"/>
    <n v="19500000"/>
    <n v="0"/>
    <s v="CONTRATO DE PRESTACION DE SERVICIOS PROFESIONALES"/>
    <n v="503"/>
    <s v="ELKIN ESNEIDER CORTES NIÑO"/>
    <m/>
  </r>
  <r>
    <n v="13"/>
    <s v="006-13"/>
    <x v="2"/>
    <x v="2"/>
    <s v="Construir 3 Ha de espacio público en los territorios priorizados para Mejoramiento Integral de Barrios con el fin de promover espacios seguros"/>
    <x v="9"/>
    <s v="PM/0208/0104/40020190066"/>
    <x v="7"/>
    <x v="0"/>
    <s v="Prestar los servicios profesionales para apoyar jurídicamente a la Dirección de Mejoramiento de Barrios  en materia de contratación estatal, en el marco de la ejecución de los programas y proyectos a cargo de la dependencia."/>
    <s v="1. Contratación directa"/>
    <n v="80121704"/>
    <n v="8500000"/>
    <n v="6"/>
    <n v="51566667"/>
    <s v="JULIO"/>
    <s v="JULIO"/>
    <s v="DIRECCIÓN MEJORAMIENTO DE BARRIOS"/>
    <s v="MARÍA MERCEDES MOLINA RENGIFO"/>
    <s v="Dirección General"/>
    <d v="2024-07-02T00:00:00"/>
    <n v="202415000056803"/>
    <s v="01 - Viabilización de Línea"/>
    <s v="N/A"/>
    <d v="2024-07-16T00:00:00"/>
    <s v="MIB-003"/>
    <d v="2024-07-16T00:00:00"/>
    <n v="51566667"/>
    <n v="0"/>
    <n v="877"/>
    <d v="2024-07-17T00:00:00"/>
    <n v="51566667"/>
    <n v="0"/>
    <m/>
    <m/>
    <m/>
    <n v="51566667"/>
    <m/>
    <n v="0"/>
    <n v="51566667"/>
    <m/>
    <m/>
    <m/>
    <m/>
  </r>
  <r>
    <n v="14"/>
    <s v="006-14"/>
    <x v="2"/>
    <x v="2"/>
    <s v="Construir 3 Ha de espacio público en los territorios priorizados para Mejoramiento Integral de Barrios con el fin de promover espacios seguros"/>
    <x v="9"/>
    <s v="PM/0208/0104/40020190066"/>
    <x v="30"/>
    <x v="0"/>
    <s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s v="1. Contratación directa"/>
    <n v="80161504"/>
    <n v="3700000"/>
    <n v="6"/>
    <n v="22446667"/>
    <s v="JULIO"/>
    <s v="JULIO"/>
    <s v="DIRECCIÓN MEJORAMIENTO DE BARRIOS"/>
    <s v="MARÍA MERCEDES MOLINA RENGIFO"/>
    <s v="Dirección de Mejoramiento de Barrios"/>
    <d v="2024-07-02T00:00:00"/>
    <n v="202415000056803"/>
    <s v="01 - Viabilización de Línea"/>
    <s v="N/A"/>
    <d v="2024-07-16T00:00:00"/>
    <s v="MIB-004"/>
    <d v="2024-07-16T00:00:00"/>
    <n v="22446667"/>
    <n v="0"/>
    <n v="944"/>
    <d v="2024-07-18T00:00:00"/>
    <n v="22446667"/>
    <n v="0"/>
    <n v="4026"/>
    <n v="45531"/>
    <n v="22446667"/>
    <n v="0"/>
    <n v="3966667"/>
    <n v="18480000"/>
    <n v="0"/>
    <s v="CONTRATO DE PRESTACION DE SERVICIOS DE APOYO A LA GESTION"/>
    <n v="803"/>
    <s v="JULIAN ENRIQUE POSADA PEREZ"/>
    <m/>
  </r>
  <r>
    <n v="15"/>
    <s v="006-15"/>
    <x v="2"/>
    <x v="2"/>
    <s v="Construir 3 Ha de espacio público en los territorios priorizados para Mejoramiento Integral de Barrios con el fin de promover espacios seguros"/>
    <x v="9"/>
    <s v="PM/0208/0104/40020190066"/>
    <x v="30"/>
    <x v="0"/>
    <s v="Prestar los servicios de apoyo a la gestión para ejecutar las actividades de gestión documental y apoyo administrativo para el manejo de la correspondencia y archivos a cargo de la Dirección de Mejoramiento de Barrios "/>
    <s v="1. Contratación directa"/>
    <n v="80161504"/>
    <n v="3500000"/>
    <n v="6"/>
    <n v="21233333"/>
    <s v="JULIO"/>
    <s v="JULIO"/>
    <s v="DIRECCIÓN MEJORAMIENTO DE BARRIOS"/>
    <s v="MARÍA MERCEDES MOLINA RENGIFO"/>
    <s v="Dirección de Mejoramiento de Barrios"/>
    <d v="2024-07-02T00:00:00"/>
    <n v="202415000056823"/>
    <s v="01 - Viabilización de Línea"/>
    <s v="N/A"/>
    <d v="2024-07-16T00:00:00"/>
    <s v="MIB-034"/>
    <d v="2024-07-16T00:00:00"/>
    <n v="21233333"/>
    <n v="0"/>
    <n v="915"/>
    <d v="2024-07-18T00:00:00"/>
    <n v="21233333"/>
    <n v="0"/>
    <n v="4084"/>
    <n v="45537"/>
    <n v="21233333"/>
    <n v="0"/>
    <n v="3266667"/>
    <n v="17966666"/>
    <n v="0"/>
    <s v="CONTRATO DE PRESTACION DE SERVICIOS DE APOYO A LA GESTION"/>
    <n v="824"/>
    <s v="JONATHAN ALEXANDER VILLALOBOS GONZALEZ"/>
    <m/>
  </r>
  <r>
    <n v="16"/>
    <s v="006-16"/>
    <x v="2"/>
    <x v="2"/>
    <s v="Construir 3 Ha de espacio público en los territorios priorizados para Mejoramiento Integral de Barrios con el fin de promover espacios seguros"/>
    <x v="9"/>
    <s v="PM/0208/0104/40020190066"/>
    <x v="31"/>
    <x v="0"/>
    <s v="Prestar los servicios profesionales para apoyar en la estructuración, implementación y seguimiento de la estrategia innovación pública, participación ciudadana y gobierno colaborativo para la Caja de la Vivienda Popular."/>
    <s v="1. Contratación directa"/>
    <n v="81101500"/>
    <n v="12000000"/>
    <n v="6"/>
    <n v="66800000"/>
    <s v="JULIO"/>
    <s v="JULIO"/>
    <s v="DIRECCIÓN MEJORAMIENTO DE BARRIOS"/>
    <s v="MARÍA MERCEDES MOLINA RENGIFO"/>
    <s v="Dirección de Mejoramiento de Barrios"/>
    <d v="2024-07-02T00:00:00"/>
    <n v="202415000056803"/>
    <s v="01 - Viabilización de Línea"/>
    <s v="N/A"/>
    <d v="2024-07-16T00:00:00"/>
    <s v="MIB-005"/>
    <d v="2024-07-16T00:00:00"/>
    <n v="66800000"/>
    <n v="0"/>
    <n v="940"/>
    <d v="2024-07-18T00:00:00"/>
    <n v="66800000"/>
    <n v="0"/>
    <n v="3275"/>
    <n v="45497"/>
    <n v="66800000"/>
    <n v="0"/>
    <n v="26800000"/>
    <n v="40000000"/>
    <n v="0"/>
    <s v="CONTRATO DE PRESTACION DE SERVICIOS PROFESIONALES"/>
    <n v="475"/>
    <s v="HENRY ANDRES GUALDRON VELASCO"/>
    <m/>
  </r>
  <r>
    <n v="17"/>
    <s v="006-17"/>
    <x v="2"/>
    <x v="2"/>
    <s v="Construir 3 Ha de espacio público en los territorios priorizados para Mejoramiento Integral de Barrios con el fin de promover espacios seguros"/>
    <x v="9"/>
    <s v="PM/0208/0104/40020190066"/>
    <x v="31"/>
    <x v="0"/>
    <s v="Prestar los servicios profesionales para apoyar en la implementación y seguimiento de la estrategia de innovación pública de la Caja de la Vivienda Popular ."/>
    <s v="1. Contratación directa"/>
    <n v="81101500"/>
    <n v="8000000"/>
    <n v="6"/>
    <n v="44533333"/>
    <s v="JULIO"/>
    <s v="JULIO"/>
    <s v="DIRECCIÓN MEJORAMIENTO DE BARRIOS"/>
    <s v="MARÍA MERCEDES MOLINA RENGIFO"/>
    <s v="Dirección de Mejoramiento de Barrios"/>
    <d v="2024-07-02T00:00:00"/>
    <n v="202415000056823"/>
    <s v="01 - Viabilización de Línea"/>
    <s v="N/A"/>
    <d v="2024-07-16T00:00:00"/>
    <s v="MIB-035"/>
    <d v="2024-07-16T00:00:00"/>
    <n v="44533333"/>
    <n v="0"/>
    <n v="913"/>
    <d v="2024-07-18T00:00:00"/>
    <n v="44533333"/>
    <n v="0"/>
    <n v="3363"/>
    <n v="45505"/>
    <n v="44533333"/>
    <n v="0"/>
    <n v="16000000"/>
    <n v="28533333"/>
    <n v="0"/>
    <s v="CONTRATO DE PRESTACION DE SERVICIOS PROFESIONALES"/>
    <n v="555"/>
    <s v="IVONNE CRISTINA GIL VENEGAS"/>
    <m/>
  </r>
  <r>
    <n v="18"/>
    <s v="006-18"/>
    <x v="2"/>
    <x v="2"/>
    <s v="Construir 3 Ha de espacio público en los territorios priorizados para Mejoramiento Integral de Barrios con el fin de promover espacios seguros"/>
    <x v="9"/>
    <s v="PM/0208/0104/40020190066"/>
    <x v="13"/>
    <x v="0"/>
    <s v="Prestar los servicios profesionales para apoyar en la implementación y seguimiento de la estrategia de innovación pública de la Caja de la Vivienda Popular ."/>
    <s v="1. Contratación directa"/>
    <n v="81101500"/>
    <n v="8000000"/>
    <n v="6"/>
    <n v="48533333"/>
    <s v="JULIO"/>
    <s v="JULIO"/>
    <s v="DIRECCIÓN MEJORAMIENTO DE BARRIOS"/>
    <s v="MARÍA MERCEDES MOLINA RENGIFO"/>
    <s v="Dirección de Mejoramiento de Barrios"/>
    <d v="2024-07-02T00:00:00"/>
    <n v="202415000056803"/>
    <s v="01 - Viabilización de Línea"/>
    <s v="N/A"/>
    <d v="2024-07-16T00:00:00"/>
    <s v="MIB-006"/>
    <d v="2024-07-16T00:00:00"/>
    <n v="48533333"/>
    <n v="0"/>
    <n v="942"/>
    <d v="2024-07-18T00:00:00"/>
    <n v="48533333"/>
    <n v="0"/>
    <n v="3343"/>
    <n v="45503"/>
    <n v="44533333"/>
    <n v="4000000"/>
    <n v="16000000"/>
    <n v="28533333"/>
    <n v="4000000"/>
    <s v="CONTRATO DE PRESTACION DE SERVICIOS PROFESIONALES"/>
    <n v="517"/>
    <s v="SANTIAGO  ORTEGA GONZALEZ"/>
    <m/>
  </r>
  <r>
    <n v="19"/>
    <s v="006-19"/>
    <x v="2"/>
    <x v="2"/>
    <s v="Construir 3 Ha de espacio público en los territorios priorizados para Mejoramiento Integral de Barrios con el fin de promover espacios seguros"/>
    <x v="9"/>
    <s v="PM/0208/0104/40020190066"/>
    <x v="7"/>
    <x v="0"/>
    <s v="Prestar los servicios profesionales en materia jurídica para la atención y seguimiento de los asuntos relacionados con entes de control y agenda legislativa a cargo de la Dirección de Mejoramiento de Barrios."/>
    <s v="1. Contratación directa"/>
    <n v="80121704"/>
    <n v="8560000"/>
    <n v="6"/>
    <n v="51930667"/>
    <s v="JULIO"/>
    <s v="JULIO"/>
    <s v="DIRECCIÓN MEJORAMIENTO DE BARRIOS"/>
    <s v="MARÍA MERCEDES MOLINA RENGIFO"/>
    <s v="Dirección de Mejoramiento de Barrios"/>
    <d v="2024-07-02T00:00:00"/>
    <n v="202415000056803"/>
    <s v="01 - Viabilización de Línea"/>
    <s v="N/A"/>
    <d v="2024-07-16T00:00:00"/>
    <s v="MIB-007"/>
    <d v="2024-07-16T00:00:00"/>
    <n v="51930667"/>
    <n v="0"/>
    <n v="934"/>
    <d v="2024-07-18T00:00:00"/>
    <n v="51930667"/>
    <n v="0"/>
    <n v="3287"/>
    <n v="45497"/>
    <n v="51930667"/>
    <n v="0"/>
    <n v="19117333"/>
    <n v="32813334"/>
    <n v="0"/>
    <s v="CONTRATO DE PRESTACION DE SERVICIOS PROFESIONALES"/>
    <n v="476"/>
    <s v="CAMILA ANDREA LOPEZ ESTEBAN"/>
    <m/>
  </r>
  <r>
    <n v="20"/>
    <s v="006-20"/>
    <x v="2"/>
    <x v="2"/>
    <s v="Construir 3 Ha de espacio público en los territorios priorizados para Mejoramiento Integral de Barrios con el fin de promover espacios seguros"/>
    <x v="9"/>
    <s v="PM/0208/0104/40020190066"/>
    <x v="7"/>
    <x v="0"/>
    <s v="Prestar los servicios profesionales jurídicos especializados a la Dirección de Mejoramiento de Barrios en materia de derecho administrativo y de contratación estatal, así como en los demás asuntos de especial complejidad."/>
    <s v="1. Contratación directa"/>
    <n v="80121704"/>
    <n v="14400000"/>
    <n v="6"/>
    <n v="80160000"/>
    <s v="JULIO"/>
    <s v="JULIO"/>
    <s v="DIRECCIÓN MEJORAMIENTO DE BARRIOS"/>
    <s v="MARÍA MERCEDES MOLINA RENGIFO"/>
    <s v="Dirección de Mejoramiento de Barrios"/>
    <d v="2024-07-02T00:00:00"/>
    <n v="202415000056803"/>
    <s v="01 - Viabilización de Línea"/>
    <s v="N/A"/>
    <d v="2024-07-16T00:00:00"/>
    <s v="MIB-008"/>
    <d v="2024-07-16T00:00:00"/>
    <n v="80160000"/>
    <n v="0"/>
    <n v="938"/>
    <d v="2024-07-18T00:00:00"/>
    <n v="80160000"/>
    <n v="0"/>
    <n v="3410"/>
    <n v="45506"/>
    <n v="80160000"/>
    <n v="0"/>
    <n v="28320000"/>
    <n v="51840000"/>
    <n v="0"/>
    <s v="CONTRATO DE PRESTACION DE SERVICIOS PROFESIONALES"/>
    <n v="589"/>
    <s v="CLAUDIA MARITZA DUEÑAS VALDERRAMA"/>
    <m/>
  </r>
  <r>
    <n v="21"/>
    <s v="006-21"/>
    <x v="2"/>
    <x v="2"/>
    <s v="Construir 3 Ha de espacio público en los territorios priorizados para Mejoramiento Integral de Barrios con el fin de promover espacios seguros"/>
    <x v="9"/>
    <s v="PM/0208/0104/40020190066"/>
    <x v="7"/>
    <x v="0"/>
    <s v="Prestar los servicios profesionales para apoyar jurídicamente la ejecución, supervisión y liquidación de los contratos y/o convenios a cargo de la dependencia "/>
    <s v="1. Contratación directa"/>
    <n v="80121704"/>
    <n v="8560000"/>
    <n v="6"/>
    <n v="51930667"/>
    <s v="JULIO"/>
    <s v="JULIO"/>
    <s v="DIRECCIÓN MEJORAMIENTO DE BARRIOS"/>
    <s v="MARÍA MERCEDES MOLINA RENGIFO"/>
    <s v="Dirección de Mejoramiento de Barrios"/>
    <d v="2024-07-02T00:00:00"/>
    <n v="202415000056803"/>
    <s v="01 - Viabilización de Línea"/>
    <s v="N/A"/>
    <d v="2024-07-16T00:00:00"/>
    <s v="MIB-009"/>
    <d v="2024-07-16T00:00:00"/>
    <n v="51930667"/>
    <n v="0"/>
    <n v="930"/>
    <d v="2024-07-18T00:00:00"/>
    <n v="51930667"/>
    <n v="0"/>
    <n v="3280"/>
    <n v="45497"/>
    <n v="51930667"/>
    <n v="0"/>
    <n v="18832000"/>
    <n v="33098667"/>
    <n v="0"/>
    <s v="CONTRATO DE PRESTACION DE SERVICIOS PROFESIONALES"/>
    <n v="484"/>
    <s v="LAURA DIOCITA ALEJANDRA SANCHEZ FORERO"/>
    <m/>
  </r>
  <r>
    <n v="22"/>
    <s v="006-22"/>
    <x v="2"/>
    <x v="2"/>
    <s v="Construir 3 Ha de espacio público en los territorios priorizados para Mejoramiento Integral de Barrios con el fin de promover espacios seguros"/>
    <x v="9"/>
    <s v="PM/0208/0104/40020190066"/>
    <x v="7"/>
    <x v="0"/>
    <s v="Prestar los servicios profesionales para apoyar jurídicamente en las diferentes etapas de los procesos de selección y supervisión de los contratos a cargo de la Dirección de Mejoramiento de Barrios"/>
    <s v="1. Contratación directa"/>
    <n v="80121704"/>
    <n v="12000000"/>
    <n v="6"/>
    <n v="72800000"/>
    <s v="JULIO"/>
    <s v="JULIO"/>
    <s v="DIRECCIÓN MEJORAMIENTO DE BARRIOS"/>
    <s v="MARÍA MERCEDES MOLINA RENGIFO"/>
    <s v="Dirección de Mejoramiento de Barrios"/>
    <d v="2024-07-02T00:00:00"/>
    <n v="202415000056823"/>
    <s v="01 - Viabilización de Línea"/>
    <s v="N/A"/>
    <d v="2024-07-16T00:00:00"/>
    <s v="MIB-036"/>
    <d v="2024-07-16T00:00:00"/>
    <n v="72800000"/>
    <n v="0"/>
    <n v="921"/>
    <d v="2024-07-18T00:00:00"/>
    <n v="72800000"/>
    <n v="0"/>
    <n v="3279"/>
    <n v="45497"/>
    <n v="72800000"/>
    <n v="0"/>
    <n v="26800000"/>
    <n v="46000000"/>
    <n v="0"/>
    <s v="CONTRATO DE PRESTACION DE SERVICIOS PROFESIONALES"/>
    <n v="481"/>
    <s v="PAOLA ANDREA ROJAS MESA"/>
    <m/>
  </r>
  <r>
    <n v="23"/>
    <s v="006-23"/>
    <x v="2"/>
    <x v="2"/>
    <s v="Construir 3 Ha de espacio público en los territorios priorizados para Mejoramiento Integral de Barrios con el fin de promover espacios seguros"/>
    <x v="9"/>
    <s v="PM/0208/0104/40020190066"/>
    <x v="7"/>
    <x v="0"/>
    <s v="Prestar servicios profesionales desde el componente jurídico para brindar apoyo en las actuaciones que se adelanten en el proceso de gestión contractual para la Dirección de Mejoramiento de Barrios."/>
    <s v="1. Contratación directa"/>
    <n v="80121704"/>
    <n v="10000000"/>
    <n v="6"/>
    <n v="55666667"/>
    <s v="JULIO"/>
    <s v="JULIO"/>
    <s v="DIRECCIÓN MEJORAMIENTO DE BARRIOS"/>
    <s v="MARÍA MERCEDES MOLINA RENGIFO"/>
    <s v="Dirección de Mejoramiento de Barrios"/>
    <d v="2024-07-17T00:00:00"/>
    <n v="202415000056823"/>
    <s v="01 - Viabilización de Línea"/>
    <s v="N/A"/>
    <d v="2024-07-22T00:00:00"/>
    <s v="MIB-078"/>
    <d v="2024-07-22T00:00:00"/>
    <n v="55666667"/>
    <n v="0"/>
    <n v="1092"/>
    <d v="2024-07-24T00:00:00"/>
    <n v="55666667"/>
    <n v="0"/>
    <n v="3374"/>
    <n v="45506"/>
    <n v="55666667"/>
    <n v="0"/>
    <n v="20000000"/>
    <n v="35666667"/>
    <n v="0"/>
    <s v="CONTRATO DE PRESTACION DE SERVICIOS PROFESIONALES"/>
    <n v="574"/>
    <s v="GUILLERMO ALFONSO AGUANCHA BAUTE"/>
    <m/>
  </r>
  <r>
    <n v="24"/>
    <s v="006-24"/>
    <x v="2"/>
    <x v="2"/>
    <s v="Construir 3 Ha de espacio público en los territorios priorizados para Mejoramiento Integral de Barrios con el fin de promover espacios seguros"/>
    <x v="9"/>
    <s v="PM/0208/0104/40020190066"/>
    <x v="21"/>
    <x v="0"/>
    <s v="Prestación de servicios profesionales para apoyar a la Caja de la Vivienda Popular en la divulgación y fortalecimiento de las herramientas de comunicación,en el marco de la ejecución del nuevo plan de desarrollo."/>
    <s v="1. Contratación directa"/>
    <n v="80141602"/>
    <n v="8000000"/>
    <s v="6 y 17 dias"/>
    <n v="44533333"/>
    <s v="AGOSTO"/>
    <s v="AGOSTO"/>
    <s v="DIRECCIÓN MEJORAMIENTO DE BARRIOS"/>
    <s v="MARÍA MERCEDES MOLINA RENGIFO"/>
    <s v="Dirección de Mejoramiento de Barrios"/>
    <d v="2024-07-17T00:00:00"/>
    <n v="202415000058913"/>
    <s v="01 - Viabilización de Línea"/>
    <s v="línea 006-78 $2.783.333"/>
    <d v="2024-07-23T00:00:00"/>
    <s v="MIB-080"/>
    <d v="2024-07-23T00:00:00"/>
    <n v="44533333"/>
    <n v="0"/>
    <n v="1094"/>
    <d v="2024-07-24T00:00:00"/>
    <n v="44533333"/>
    <n v="0"/>
    <n v="3376"/>
    <n v="45506"/>
    <n v="44533333"/>
    <n v="0"/>
    <n v="15733333"/>
    <n v="28800000"/>
    <n v="0"/>
    <s v="CONTRATO DE PRESTACION DE SERVICIOS PROFESIONALES"/>
    <n v="561"/>
    <s v="NELLY CECILIA FABRA GUTIERREZ"/>
    <s v="MIB-037 (anulada) por solicitud de la DMB via correo electronico"/>
  </r>
  <r>
    <n v="25"/>
    <s v="006-25"/>
    <x v="2"/>
    <x v="2"/>
    <s v="Construir 3 Ha de espacio público en los territorios priorizados para Mejoramiento Integral de Barrios con el fin de promover espacios seguros"/>
    <x v="9"/>
    <s v="PM/0208/0104/40020190066"/>
    <x v="8"/>
    <x v="0"/>
    <s v="Prestar los servicios profesionales para apoyar la ejecución y seguimiento del componente social de los contratos de infraestructura de la Dirección de Mejoramiento de Barrios."/>
    <s v="1. Contratación directa"/>
    <n v="93141500"/>
    <n v="4000000"/>
    <n v="6"/>
    <n v="24266667"/>
    <s v="JULIO"/>
    <s v="JULIO"/>
    <s v="DIRECCIÓN MEJORAMIENTO DE BARRIOS"/>
    <s v="MARÍA MERCEDES MOLINA RENGIFO"/>
    <s v="Dirección de Mejoramiento de Barrios"/>
    <d v="2024-07-02T00:00:00"/>
    <n v="202415000056823"/>
    <s v="01 - Viabilización de Línea"/>
    <s v="N/A"/>
    <d v="2024-07-16T00:00:00"/>
    <s v="MIB-038"/>
    <d v="2024-07-16T00:00:00"/>
    <n v="24266667"/>
    <n v="0"/>
    <n v="908"/>
    <d v="2024-07-18T00:00:00"/>
    <n v="24266667"/>
    <n v="0"/>
    <n v="3364"/>
    <n v="45505"/>
    <n v="24266667"/>
    <n v="0"/>
    <n v="8000000"/>
    <n v="16266667"/>
    <n v="0"/>
    <s v="CONTRATO DE PRESTACION DE SERVICIOS PROFESIONALES"/>
    <n v="544"/>
    <s v="VALERIA  BENAVIDES PEDRAZA"/>
    <m/>
  </r>
  <r>
    <n v="26"/>
    <s v="006-26"/>
    <x v="2"/>
    <x v="2"/>
    <s v="Construir 3 Ha de espacio público en los territorios priorizados para Mejoramiento Integral de Barrios con el fin de promover espacios seguros"/>
    <x v="9"/>
    <s v="PM/0208/0104/40020190066"/>
    <x v="8"/>
    <x v="0"/>
    <s v="Prestar los servicios profesionales para apoyar a la Dirección de Mejoramiento de Barrios de la Caja de Vivienda Popular, en la gestión y seguimiento de la sostenibilidad y estabilidad de las obras de los proyectos a cargo de la dependencia."/>
    <s v="1. Contratación directa"/>
    <n v="93141500"/>
    <n v="3700000"/>
    <n v="6"/>
    <n v="20596667"/>
    <s v="JULIO"/>
    <s v="JULIO"/>
    <s v="DIRECCIÓN MEJORAMIENTO DE BARRIOS"/>
    <s v="MARÍA MERCEDES MOLINA RENGIFO"/>
    <s v="Dirección de Mejoramiento de Barrios"/>
    <d v="2024-07-02T00:00:00"/>
    <n v="202415000056803"/>
    <s v="01 - Viabilización de Línea"/>
    <s v="N/A"/>
    <d v="2024-07-16T00:00:00"/>
    <s v="MIB-010"/>
    <d v="2024-07-16T00:00:00"/>
    <n v="20596667"/>
    <n v="0"/>
    <n v="932"/>
    <d v="2024-07-18T00:00:00"/>
    <n v="20596667"/>
    <n v="0"/>
    <n v="3700"/>
    <n v="45516"/>
    <n v="20596667"/>
    <n v="0"/>
    <n v="5920000"/>
    <n v="14676667"/>
    <n v="0"/>
    <s v="CONTRATO DE PRESTACION DE SERVICIOS PROFESIONALES"/>
    <n v="695"/>
    <s v="CAROLL EDITH CHAVES BLANCO"/>
    <m/>
  </r>
  <r>
    <n v="27"/>
    <s v="006-27"/>
    <x v="2"/>
    <x v="2"/>
    <s v="Construir 3 Ha de espacio público en los territorios priorizados para Mejoramiento Integral de Barrios con el fin de promover espacios seguros"/>
    <x v="9"/>
    <s v="PM/0208/0104/40020190066"/>
    <x v="8"/>
    <x v="0"/>
    <s v="Prestar los servicios de apoyo a la gestión de la Dirección de Barrios mediante el acompañamiento al procedimiento &quot;seguimiento y control a la estabilidad y sostenibilidad de la obra”."/>
    <s v="1. Contratación directa"/>
    <n v="93141500"/>
    <n v="3160000"/>
    <n v="6"/>
    <n v="19170667"/>
    <s v="JULIO"/>
    <s v="JULIO"/>
    <s v="DIRECCIÓN MEJORAMIENTO DE BARRIOS"/>
    <s v="MARÍA MERCEDES MOLINA RENGIFO"/>
    <s v="Dirección de Mejoramiento de Barrios"/>
    <d v="2024-07-02T00:00:00"/>
    <n v="202415000056823"/>
    <s v="01 - Viabilización de Línea"/>
    <s v="N/A"/>
    <d v="2024-07-16T00:00:00"/>
    <s v="MIB-039"/>
    <d v="2024-07-16T00:00:00"/>
    <n v="19170667"/>
    <n v="0"/>
    <n v="910"/>
    <d v="2024-07-18T00:00:00"/>
    <n v="19170667"/>
    <n v="0"/>
    <m/>
    <m/>
    <m/>
    <n v="19170667"/>
    <m/>
    <n v="0"/>
    <n v="19170667"/>
    <m/>
    <m/>
    <m/>
    <m/>
  </r>
  <r>
    <n v="28"/>
    <s v="006-28"/>
    <x v="2"/>
    <x v="2"/>
    <s v="Construir 3 Ha de espacio público en los territorios priorizados para Mejoramiento Integral de Barrios con el fin de promover espacios seguros"/>
    <x v="9"/>
    <s v="PM/0208/0104/40020190066"/>
    <x v="8"/>
    <x v="0"/>
    <s v="Prestar los servicios profesionales a la Dirección de Mejoramiento de Barrios para apoyar desde el componente social la supervisión de los contratos a cargo de la dependencia"/>
    <s v="1. Contratación directa"/>
    <n v="93141500"/>
    <n v="3800000"/>
    <n v="6"/>
    <n v="23053333"/>
    <s v="JULIO"/>
    <s v="JULIO"/>
    <s v="DIRECCIÓN MEJORAMIENTO DE BARRIOS"/>
    <s v="MARÍA MERCEDES MOLINA RENGIFO"/>
    <s v="Dirección de Mejoramiento de Barrios"/>
    <d v="2024-07-02T00:00:00"/>
    <n v="202415000056803"/>
    <s v="01 - Viabilización de Línea"/>
    <s v="N/A"/>
    <d v="2024-07-16T00:00:00"/>
    <s v="MIB-011"/>
    <d v="2024-07-16T00:00:00"/>
    <n v="23053333"/>
    <n v="0"/>
    <n v="936"/>
    <d v="2024-07-18T00:00:00"/>
    <n v="23053333"/>
    <n v="0"/>
    <n v="4472"/>
    <n v="45572"/>
    <n v="23053333"/>
    <n v="0"/>
    <n v="0"/>
    <n v="23053333"/>
    <n v="0"/>
    <s v="CONTRATO DE PRESTACION DE SERVICIOS PROFESIONALES"/>
    <n v="913"/>
    <s v="LINA MILDRE MARTINEZ FLOREZ"/>
    <m/>
  </r>
  <r>
    <n v="29"/>
    <s v="006-29"/>
    <x v="2"/>
    <x v="2"/>
    <s v="Construir 3 Ha de espacio público en los territorios priorizados para Mejoramiento Integral de Barrios con el fin de promover espacios seguros"/>
    <x v="9"/>
    <s v="PM/0208/0104/40020190066"/>
    <x v="8"/>
    <x v="0"/>
    <s v="Prestar los servicios profesionales para apoyar el seguimiento a la estrategia social dentro de los contratos de infraestructura a cargo de la Dirección de Mejoramiento de Barrios ."/>
    <s v="1. Contratación directa"/>
    <n v="93141500"/>
    <n v="10000000"/>
    <n v="6"/>
    <n v="60666667"/>
    <s v="JULIO"/>
    <s v="JULIO"/>
    <s v="DIRECCIÓN MEJORAMIENTO DE BARRIOS"/>
    <s v="MARÍA MERCEDES MOLINA RENGIFO"/>
    <s v="Dirección de Mejoramiento de Barrios"/>
    <d v="2024-07-02T00:00:00"/>
    <n v="202415000056823"/>
    <s v="01 - Viabilización de Línea"/>
    <s v="N/A"/>
    <d v="2024-07-16T00:00:00"/>
    <s v="MIB-040"/>
    <d v="2024-07-16T00:00:00"/>
    <n v="60666667"/>
    <n v="0"/>
    <n v="905"/>
    <d v="2024-07-18T00:00:00"/>
    <n v="60666667"/>
    <n v="0"/>
    <n v="3213"/>
    <n v="45495"/>
    <n v="60666667"/>
    <n v="0"/>
    <n v="23000000"/>
    <n v="37666667"/>
    <n v="0"/>
    <s v="CONTRATO DE PRESTACION DE SERVICIOS PROFESIONALES"/>
    <n v="466"/>
    <s v="IVAN  PERDOMO LONDOÑO"/>
    <m/>
  </r>
  <r>
    <n v="30"/>
    <s v="006-30"/>
    <x v="2"/>
    <x v="2"/>
    <s v="Construir 3 Ha de espacio público en los territorios priorizados para Mejoramiento Integral de Barrios con el fin de promover espacios seguros"/>
    <x v="9"/>
    <s v="PM/0208/0104/40020190066"/>
    <x v="8"/>
    <x v="0"/>
    <s v="Prestar los servicios profesionales para apoyar la estructuración y/o supervisión del componente social de  los contratos a cargo de la Dirección de Mejoramiento de Barrios"/>
    <s v="1. Contratación directa"/>
    <n v="93141500"/>
    <n v="4000000"/>
    <n v="6"/>
    <n v="24266667"/>
    <s v="JULIO"/>
    <s v="JULIO"/>
    <s v="DIRECCIÓN MEJORAMIENTO DE BARRIOS"/>
    <s v="MARÍA MERCEDES MOLINA RENGIFO"/>
    <s v="Dirección de Mejoramiento de Barrios"/>
    <d v="2024-07-02T00:00:00"/>
    <n v="202415000056803"/>
    <s v="01 - Viabilización de Línea"/>
    <s v="N/A"/>
    <d v="2024-07-16T00:00:00"/>
    <s v="MIB-012"/>
    <d v="2024-07-16T00:00:00"/>
    <n v="24266667"/>
    <n v="0"/>
    <n v="926"/>
    <d v="2024-07-18T00:00:00"/>
    <n v="24266667"/>
    <n v="0"/>
    <n v="3395"/>
    <n v="45506"/>
    <n v="24266667"/>
    <n v="0"/>
    <n v="7886667"/>
    <n v="16380000"/>
    <n v="0"/>
    <s v="CONTRATO DE PRESTACION DE SERVICIOS PROFESIONALES"/>
    <n v="556"/>
    <s v="KAREN NATHALY MUÑOZ SANCHEZ"/>
    <m/>
  </r>
  <r>
    <n v="31"/>
    <s v="006-31"/>
    <x v="2"/>
    <x v="2"/>
    <s v="Construir 3 Ha de espacio público en los territorios priorizados para Mejoramiento Integral de Barrios con el fin de promover espacios seguros"/>
    <x v="9"/>
    <s v="PM/0208/0104/40020190066"/>
    <x v="8"/>
    <x v="0"/>
    <s v="Prestar los servicios profesionales para apoyar el seguimiento a la ejecución de la estrategia social de los proyectos a cargo de la Dirección de Mejoramiento de Barrios"/>
    <s v="1. Contratación directa"/>
    <n v="93141500"/>
    <n v="3700000"/>
    <n v="6"/>
    <n v="20596667"/>
    <s v="JULIO"/>
    <s v="JULIO"/>
    <s v="DIRECCIÓN MEJORAMIENTO DE BARRIOS"/>
    <s v="MARÍA MERCEDES MOLINA RENGIFO"/>
    <s v="Dirección de Mejoramiento de Barrios"/>
    <d v="2024-07-02T00:00:00"/>
    <n v="202415000056803"/>
    <s v="01 - Viabilización de Línea"/>
    <s v="N/A"/>
    <d v="2024-07-16T00:00:00"/>
    <s v="MIB-013"/>
    <d v="2024-07-16T00:00:00"/>
    <n v="20596667"/>
    <n v="0"/>
    <n v="918"/>
    <d v="2024-07-18T00:00:00"/>
    <n v="20596667"/>
    <n v="0"/>
    <n v="3377"/>
    <n v="45506"/>
    <n v="20596667"/>
    <n v="0"/>
    <n v="7266667"/>
    <n v="13330000"/>
    <n v="0"/>
    <s v="CONTRATO DE PRESTACION DE SERVICIOS PROFESIONALES"/>
    <n v="564"/>
    <s v="NORMA TATIANA PATIÑO MARTINEZ"/>
    <m/>
  </r>
  <r>
    <n v="32"/>
    <s v="006-32"/>
    <x v="2"/>
    <x v="2"/>
    <s v="Construir 3 Ha de espacio público en los territorios priorizados para Mejoramiento Integral de Barrios con el fin de promover espacios seguros"/>
    <x v="9"/>
    <s v="PM/0208/0104/40020190066"/>
    <x v="8"/>
    <x v="0"/>
    <s v="Prestar los servicios profesionales para apoyar el seguimiento a la ejecución de la estrategia social de los contratos a cargo de la Dirección de Mejoramiento de Barrios"/>
    <s v="1. Contratación directa"/>
    <n v="93141500"/>
    <n v="3700000"/>
    <n v="6"/>
    <n v="20596667"/>
    <s v="JULIO"/>
    <s v="JULIO"/>
    <s v="DIRECCIÓN MEJORAMIENTO DE BARRIOS"/>
    <s v="MARÍA MERCEDES MOLINA RENGIFO"/>
    <s v="Dirección de Mejoramiento de Barrios"/>
    <d v="2024-07-02T00:00:00"/>
    <n v="202415000056823"/>
    <s v="01 - Viabilización de Línea"/>
    <s v="N/A"/>
    <d v="2024-07-16T00:00:00"/>
    <s v="MIB-041"/>
    <d v="2024-07-16T00:00:00"/>
    <n v="20596667"/>
    <n v="0"/>
    <n v="903"/>
    <d v="2024-07-17T00:00:00"/>
    <n v="20596667"/>
    <n v="0"/>
    <n v="3378"/>
    <n v="45506"/>
    <n v="20596667"/>
    <n v="0"/>
    <n v="7276667"/>
    <n v="13320000"/>
    <n v="0"/>
    <s v="CONTRATO DE PRESTACION DE SERVICIOS PROFESIONALES"/>
    <n v="473"/>
    <s v="LISSETH KARINE AMAYA VELANDIA"/>
    <m/>
  </r>
  <r>
    <n v="33"/>
    <s v="006-33"/>
    <x v="2"/>
    <x v="2"/>
    <s v="Construir 3 Ha de espacio público en los territorios priorizados para Mejoramiento Integral de Barrios con el fin de promover espacios seguros"/>
    <x v="9"/>
    <s v="PM/0208/0104/40020190066"/>
    <x v="8"/>
    <x v="0"/>
    <s v="Prestar los servicios profesionales para apoyar la estructuración y/o supervisión del componente social de  los contratos a cargo de la Dirección de Mejoramiento de Barrios"/>
    <s v="1. Contratación directa"/>
    <n v="93141500"/>
    <n v="4000000"/>
    <n v="6"/>
    <n v="24266667"/>
    <s v="JULIO"/>
    <s v="JULIO"/>
    <s v="DIRECCIÓN MEJORAMIENTO DE BARRIOS"/>
    <s v="MARÍA MERCEDES MOLINA RENGIFO"/>
    <s v="Dirección de Mejoramiento de Barrios"/>
    <d v="2024-07-02T00:00:00"/>
    <n v="202415000056823"/>
    <s v="01 - Viabilización de Línea"/>
    <s v="N/A"/>
    <d v="2024-07-16T00:00:00"/>
    <s v="MIB-042"/>
    <d v="2024-07-16T00:00:00"/>
    <n v="24266667"/>
    <n v="0"/>
    <n v="898"/>
    <d v="2024-07-18T00:00:00"/>
    <n v="24266667"/>
    <n v="0"/>
    <n v="3743"/>
    <n v="45517"/>
    <n v="24266667"/>
    <n v="0"/>
    <n v="6400000"/>
    <n v="17866667"/>
    <n v="0"/>
    <s v="CONTRATO DE PRESTACION DE SERVICIOS PROFESIONALES"/>
    <n v="725"/>
    <s v="PAULA DANIELA GARAVITO SIERRA"/>
    <m/>
  </r>
  <r>
    <n v="34"/>
    <s v="006-34"/>
    <x v="2"/>
    <x v="2"/>
    <s v="Construir 3 Ha de espacio público en los territorios priorizados para Mejoramiento Integral de Barrios con el fin de promover espacios seguros"/>
    <x v="9"/>
    <s v="PM/0208/0104/40020190066"/>
    <x v="32"/>
    <x v="0"/>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500000"/>
    <n v="6"/>
    <n v="39433333"/>
    <s v="JULIO"/>
    <s v="JULIO"/>
    <s v="DIRECCIÓN MEJORAMIENTO DE BARRIOS"/>
    <s v="MARÍA MERCEDES MOLINA RENGIFO"/>
    <s v="Dirección de Mejoramiento de Barrios"/>
    <d v="2024-07-02T00:00:00"/>
    <n v="202415000056823"/>
    <s v="01 - Viabilización de Línea"/>
    <s v="N/A"/>
    <d v="2024-07-16T00:00:00"/>
    <s v="MIB-043"/>
    <d v="2024-07-16T00:00:00"/>
    <n v="39433333"/>
    <n v="0"/>
    <n v="900"/>
    <d v="2024-07-18T00:00:00"/>
    <n v="39433333"/>
    <n v="0"/>
    <n v="3313"/>
    <n v="45500"/>
    <n v="39433333"/>
    <n v="0"/>
    <n v="13433333"/>
    <n v="26000000"/>
    <n v="0"/>
    <s v="CONTRATO DE PRESTACION DE SERVICIOS PROFESIONALES"/>
    <n v="516"/>
    <s v="ANA MARIA BERMUDEZ ANDRADE"/>
    <m/>
  </r>
  <r>
    <n v="35"/>
    <s v="006-35"/>
    <x v="2"/>
    <x v="2"/>
    <s v="Construir 3 Ha de espacio público en los territorios priorizados para Mejoramiento Integral de Barrios con el fin de promover espacios seguros"/>
    <x v="9"/>
    <s v="PM/0208/0104/40020190066"/>
    <x v="32"/>
    <x v="0"/>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500000"/>
    <n v="6"/>
    <n v="39433333"/>
    <s v="JULIO"/>
    <s v="JULIO"/>
    <s v="DIRECCIÓN MEJORAMIENTO DE BARRIOS"/>
    <s v="MARÍA MERCEDES MOLINA RENGIFO"/>
    <s v="Dirección de Mejoramiento de Barrios"/>
    <d v="2024-07-02T00:00:00"/>
    <n v="202415000056823"/>
    <s v="01 - Viabilización de Línea"/>
    <s v="N/A"/>
    <d v="2024-07-16T00:00:00"/>
    <s v="MIB-044"/>
    <d v="2024-07-16T00:00:00"/>
    <n v="39433333"/>
    <n v="0"/>
    <n v="896"/>
    <d v="2024-07-17T00:00:00"/>
    <n v="39433333"/>
    <n v="0"/>
    <n v="3347"/>
    <n v="45503"/>
    <n v="39433333"/>
    <n v="0"/>
    <n v="13216667"/>
    <n v="26216666"/>
    <n v="0"/>
    <s v="CONTRATO DE PRESTACION DE SERVICIOS PROFESIONALES"/>
    <n v="512"/>
    <s v="CRISTIAN ALEJANDRO PAYAN MARTINEZ"/>
    <m/>
  </r>
  <r>
    <n v="36"/>
    <s v="006-36"/>
    <x v="2"/>
    <x v="2"/>
    <s v="Construir 3 Ha de espacio público en los territorios priorizados para Mejoramiento Integral de Barrios con el fin de promover espacios seguros"/>
    <x v="9"/>
    <s v="PM/0208/0104/40020190066"/>
    <x v="32"/>
    <x v="0"/>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750000"/>
    <n v="6"/>
    <n v="40950000"/>
    <s v="JULIO"/>
    <s v="JULIO"/>
    <s v="DIRECCIÓN MEJORAMIENTO DE BARRIOS"/>
    <s v="MARÍA MERCEDES MOLINA RENGIFO"/>
    <s v="Dirección de Mejoramiento de Barrios"/>
    <d v="2024-07-16T00:00:00"/>
    <n v="202415000058723"/>
    <s v="01 - Viabilización de Línea"/>
    <s v="N/A"/>
    <d v="2024-07-16T00:00:00"/>
    <s v="MIB-068"/>
    <d v="2024-07-16T00:00:00"/>
    <n v="40950000"/>
    <n v="0"/>
    <n v="970"/>
    <d v="2024-07-19T00:00:00"/>
    <n v="40950000"/>
    <n v="0"/>
    <n v="3384"/>
    <n v="45506"/>
    <n v="40950000"/>
    <n v="0"/>
    <n v="13275000"/>
    <n v="27675000"/>
    <n v="0"/>
    <s v="CONTRATO DE PRESTACION DE SERVICIOS PROFESIONALES"/>
    <n v="565"/>
    <s v="WENDY CAMILA PARDO GONZALEZ"/>
    <m/>
  </r>
  <r>
    <n v="37"/>
    <s v="006-37"/>
    <x v="2"/>
    <x v="2"/>
    <s v="Construir 3 Ha de espacio público en los territorios priorizados para Mejoramiento Integral de Barrios con el fin de promover espacios seguros"/>
    <x v="9"/>
    <s v="PM/0208/0104/40020190066"/>
    <x v="31"/>
    <x v="0"/>
    <s v="Prestar los servicios profesionales para apoyar técnicamente la formulación, ejecución y/o supervisión de los proyectos de infraestructura a cargo de la Dirección de Mejoramiento de Barrios."/>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45"/>
    <d v="2024-07-16T00:00:00"/>
    <n v="45500000"/>
    <n v="0"/>
    <n v="894"/>
    <d v="2024-07-17T00:00:00"/>
    <n v="45500000"/>
    <n v="0"/>
    <n v="3345"/>
    <n v="45503"/>
    <n v="45500000"/>
    <n v="0"/>
    <n v="15250000"/>
    <n v="30250000"/>
    <n v="0"/>
    <s v="CONTRATO DE PRESTACION DE SERVICIOS PROFESIONALES"/>
    <n v="515"/>
    <s v="OMAR ENRIQUE CORONADO BECERRA"/>
    <m/>
  </r>
  <r>
    <n v="38"/>
    <s v="006-38"/>
    <x v="2"/>
    <x v="2"/>
    <s v="Construir 3 Ha de espacio público en los territorios priorizados para Mejoramiento Integral de Barrios con el fin de promover espacios seguros"/>
    <x v="9"/>
    <s v="PM/0208/0104/40020190066"/>
    <x v="31"/>
    <x v="0"/>
    <s v="Prestar los servicios profesionales para apoyar las actividades técnicas relacionadas con el banco de proyectos y en el seguimiento a los convenios a cargo de la Dirección de Mejoramiento de Barrios "/>
    <s v="1. Contratación directa"/>
    <n v="81101500"/>
    <n v="4300000"/>
    <n v="6"/>
    <n v="26086667"/>
    <s v="JULIO"/>
    <s v="JULIO"/>
    <s v="DIRECCIÓN MEJORAMIENTO DE BARRIOS"/>
    <s v="MARÍA MERCEDES MOLINA RENGIFO"/>
    <s v="Dirección de Mejoramiento de Barrios"/>
    <d v="2024-07-02T00:00:00"/>
    <n v="202415000056803"/>
    <s v="01 - Viabilización de Línea"/>
    <s v="N/A"/>
    <d v="2024-07-16T00:00:00"/>
    <s v="MIB-014"/>
    <d v="2024-07-16T00:00:00"/>
    <n v="26086667"/>
    <n v="0"/>
    <n v="920"/>
    <d v="2024-07-18T00:00:00"/>
    <n v="26086667"/>
    <n v="0"/>
    <n v="3273"/>
    <n v="45497"/>
    <n v="26086667"/>
    <n v="0"/>
    <n v="9603333"/>
    <n v="16483334"/>
    <n v="0"/>
    <s v="CONTRATO DE PRESTACION DE SERVICIOS PROFESIONALES"/>
    <n v="478"/>
    <s v="ADRIANA ANGELICA LEON BLANCO"/>
    <m/>
  </r>
  <r>
    <n v="39"/>
    <s v="006-39"/>
    <x v="2"/>
    <x v="2"/>
    <s v="Construir 3 Ha de espacio público en los territorios priorizados para Mejoramiento Integral de Barrios con el fin de promover espacios seguros"/>
    <x v="9"/>
    <s v="PM/0208/0104/40020190066"/>
    <x v="13"/>
    <x v="0"/>
    <s v="Prestar los servicios profesionales para apoyar técnicamente a la Dirección de Mejoramiento de Barrios desde el componente geotécnico, para brindar el acompañamiento en la formulación, evaluación, ejecución y desarrollo de los proyectos constructivos que le sean asignados."/>
    <s v="1. Contratación directa"/>
    <n v="81101500"/>
    <n v="9500000"/>
    <n v="6"/>
    <n v="57633333"/>
    <s v="JULIO"/>
    <s v="JULIO"/>
    <s v="DIRECCIÓN MEJORAMIENTO DE BARRIOS"/>
    <s v="MARÍA MERCEDES MOLINA RENGIFO"/>
    <s v="Dirección de Mejoramiento de Barrios"/>
    <d v="2024-07-02T00:00:00"/>
    <n v="202415000056803"/>
    <s v="01 - Viabilización de Línea"/>
    <s v="N/A"/>
    <d v="2024-07-16T00:00:00"/>
    <s v="MIB-015"/>
    <d v="2024-07-16T00:00:00"/>
    <n v="57633333"/>
    <n v="0"/>
    <n v="924"/>
    <d v="2024-07-18T00:00:00"/>
    <n v="57633333"/>
    <n v="0"/>
    <n v="3744"/>
    <n v="45517"/>
    <n v="57633333"/>
    <n v="0"/>
    <n v="15200000"/>
    <n v="42433333"/>
    <n v="0"/>
    <s v="CONTRATO DE PRESTACION DE SERVICIOS PROFESIONALES"/>
    <n v="724"/>
    <s v="CARLOS HECTOR CASTRO"/>
    <m/>
  </r>
  <r>
    <n v="40"/>
    <s v="006-40"/>
    <x v="2"/>
    <x v="2"/>
    <s v="Construir 3 Ha de espacio público en los territorios priorizados para Mejoramiento Integral de Barrios con el fin de promover espacios seguros"/>
    <x v="9"/>
    <s v="PM/0208/0104/40020190066"/>
    <x v="31"/>
    <x v="0"/>
    <s v="Prestar los servicios profesionales a la Dirección de Mejoramiento de Barrios para realizar el seguimiento técnico a los proyectos a cargo de la dependencia "/>
    <s v="1. Contratación directa"/>
    <n v="81101500"/>
    <n v="6500000"/>
    <n v="6"/>
    <n v="39433333"/>
    <s v="JULIO"/>
    <s v="JULIO"/>
    <s v="DIRECCIÓN MEJORAMIENTO DE BARRIOS"/>
    <s v="MARÍA MERCEDES MOLINA RENGIFO"/>
    <s v="Dirección de Mejoramiento de Barrios"/>
    <d v="2024-07-02T00:00:00"/>
    <n v="202415000056823"/>
    <s v="01 - Viabilización de Línea"/>
    <s v="N/A"/>
    <d v="2024-07-16T00:00:00"/>
    <s v="MIB-046"/>
    <d v="2024-07-16T00:00:00"/>
    <n v="39433333"/>
    <n v="0"/>
    <n v="892"/>
    <d v="2024-07-17T00:00:00"/>
    <n v="39433333"/>
    <n v="0"/>
    <n v="3708"/>
    <n v="45516"/>
    <n v="39433333"/>
    <n v="0"/>
    <n v="10400000"/>
    <n v="29033333"/>
    <n v="0"/>
    <s v="CONTRATO DE PRESTACION DE SERVICIOS PROFESIONALES"/>
    <n v="701"/>
    <s v="LIBIETH LORENA CASAS ALDANA"/>
    <m/>
  </r>
  <r>
    <n v="41"/>
    <s v="006-41"/>
    <x v="2"/>
    <x v="2"/>
    <s v="Construir 3 Ha de espacio público en los territorios priorizados para Mejoramiento Integral de Barrios con el fin de promover espacios seguros"/>
    <x v="9"/>
    <s v="PM/0208/0104/40020190066"/>
    <x v="13"/>
    <x v="0"/>
    <s v="Prestar los servicios profesionales para apoyar técnicamente en materia topográfica en la formulación, ejecución de los proyectos a cargo de la Dirección de Mejoramiento de Barrios."/>
    <s v="1. Contratación directa"/>
    <n v="81101500"/>
    <n v="4300000"/>
    <n v="6"/>
    <n v="26086667"/>
    <s v="JULIO"/>
    <s v="JULIO"/>
    <s v="DIRECCIÓN MEJORAMIENTO DE BARRIOS"/>
    <s v="MARÍA MERCEDES MOLINA RENGIFO"/>
    <s v="Dirección de Mejoramiento de Barrios"/>
    <d v="2024-07-16T00:00:00"/>
    <n v="202415000058723"/>
    <s v="01 - Viabilización de Línea"/>
    <s v="N/A"/>
    <d v="2024-07-16T00:00:00"/>
    <s v="MIB-069"/>
    <d v="2024-07-16T00:00:00"/>
    <n v="26086667"/>
    <n v="0"/>
    <n v="1019"/>
    <d v="2024-07-19T00:00:00"/>
    <n v="26086667"/>
    <n v="0"/>
    <n v="3285"/>
    <n v="45497"/>
    <n v="26086667"/>
    <n v="0"/>
    <n v="9603333"/>
    <n v="16483334"/>
    <n v="0"/>
    <s v="CONTRATO DE PRESTACION DE SERVICIOS PROFESIONALES"/>
    <n v="500"/>
    <s v="ANGELA MARCELA TOVAR BETANCOURT"/>
    <m/>
  </r>
  <r>
    <n v="42"/>
    <s v="006-42"/>
    <x v="2"/>
    <x v="2"/>
    <s v="Construir 3 Ha de espacio público en los territorios priorizados para Mejoramiento Integral de Barrios con el fin de promover espacios seguros"/>
    <x v="9"/>
    <s v="PM/0208/0104/40020190066"/>
    <x v="31"/>
    <x v="0"/>
    <s v="Prestar los servicios profesionales para apoyar técnicamente el proceso de liquidación y cierre de los contratos a cargo de la Dirección de Mejoramiento de Barrios"/>
    <s v="1. Contratación directa"/>
    <n v="81101500"/>
    <n v="6414840"/>
    <n v="6"/>
    <n v="35709276"/>
    <s v="JULIO"/>
    <s v="JULIO"/>
    <s v="DIRECCIÓN MEJORAMIENTO DE BARRIOS"/>
    <s v="MARÍA MERCEDES MOLINA RENGIFO"/>
    <s v="Dirección de Mejoramiento de Barrios"/>
    <d v="2024-07-02T00:00:00"/>
    <n v="202415000056803"/>
    <s v="01 - Viabilización de Línea"/>
    <s v="N/A"/>
    <d v="2024-07-16T00:00:00"/>
    <s v="MIB-016"/>
    <d v="2024-07-16T00:00:00"/>
    <n v="35709276"/>
    <n v="0"/>
    <n v="919"/>
    <d v="2024-07-18T00:00:00"/>
    <n v="35709276"/>
    <n v="0"/>
    <n v="3295"/>
    <n v="45498"/>
    <n v="35709276"/>
    <n v="0"/>
    <n v="14112648"/>
    <n v="21596628"/>
    <n v="0"/>
    <s v="CONTRATO DE PRESTACION DE SERVICIOS PROFESIONALES"/>
    <n v="489"/>
    <s v="ANGELA PATRICIA GALINDO CARO"/>
    <m/>
  </r>
  <r>
    <n v="43"/>
    <s v="006-43"/>
    <x v="2"/>
    <x v="2"/>
    <s v="Construir 3 Ha de espacio público en los territorios priorizados para Mejoramiento Integral de Barrios con el fin de promover espacios seguros"/>
    <x v="9"/>
    <s v="PM/0208/0104/40020190066"/>
    <x v="13"/>
    <x v="0"/>
    <s v="Prestar los servicios profesionales para apoyar las actividades técnicas y de gestión para la ejecución y supervisión de los contratos y proyectos a cargo de la Dirección de Mejoramiento de Barrios"/>
    <s v="1. Contratación directa"/>
    <n v="81101500"/>
    <n v="3528162"/>
    <n v="6"/>
    <n v="19640102"/>
    <s v="JULIO"/>
    <s v="JULIO"/>
    <s v="DIRECCIÓN MEJORAMIENTO DE BARRIOS"/>
    <s v="MARÍA MERCEDES MOLINA RENGIFO"/>
    <s v="Dirección de Mejoramiento de Barrios"/>
    <d v="2024-07-02T00:00:00"/>
    <n v="202415000056803"/>
    <s v="01 - Viabilización de Línea"/>
    <s v="N/A"/>
    <d v="2024-07-16T00:00:00"/>
    <s v="MIB-017"/>
    <d v="2024-07-16T00:00:00"/>
    <n v="19640102"/>
    <n v="0"/>
    <n v="916"/>
    <d v="2024-07-18T00:00:00"/>
    <n v="19640102"/>
    <n v="0"/>
    <n v="4258"/>
    <n v="45548"/>
    <n v="19640102"/>
    <n v="0"/>
    <n v="1646400"/>
    <n v="17993702"/>
    <n v="0"/>
    <s v="CONTRATO DE PRESTACION DE SERVICIOS PROFESIONALES"/>
    <n v="875"/>
    <s v="BRAYAM ARTURO GUZMAN RODRIGUEZ"/>
    <m/>
  </r>
  <r>
    <n v="44"/>
    <s v="006-44"/>
    <x v="2"/>
    <x v="2"/>
    <s v="Construir 3 Ha de espacio público en los territorios priorizados para Mejoramiento Integral de Barrios con el fin de promover espacios seguros"/>
    <x v="9"/>
    <s v="PM/0208/0104/40020190066"/>
    <x v="13"/>
    <x v="0"/>
    <s v="Prestar los servicios profesionales para apoyar técnicamente la elaboración y/o revisión y análisis de los documentos que le sean solicitados, así como la supervisión de los proyectos a cargo de la_x000a_Dirección de Mejoramiento de Barrios."/>
    <s v="1. Contratación directa"/>
    <n v="81101500"/>
    <n v="6420000"/>
    <n v="6"/>
    <n v="35738000"/>
    <s v="JULIO"/>
    <s v="JULIO"/>
    <s v="DIRECCIÓN MEJORAMIENTO DE BARRIOS"/>
    <s v="MARÍA MERCEDES MOLINA RENGIFO"/>
    <s v="Dirección de Mejoramiento de Barrios"/>
    <d v="2024-07-02T00:00:00"/>
    <n v="202415000056803"/>
    <s v="01 - Viabilización de Línea"/>
    <s v="N/A"/>
    <d v="2024-07-16T00:00:00"/>
    <s v="MIB-018"/>
    <d v="2024-07-16T00:00:00"/>
    <n v="35738000"/>
    <n v="0"/>
    <n v="914"/>
    <d v="2024-07-18T00:00:00"/>
    <n v="35738000"/>
    <n v="0"/>
    <n v="3272"/>
    <n v="45497"/>
    <n v="35738000"/>
    <n v="0"/>
    <n v="14338000"/>
    <n v="21400000"/>
    <n v="0"/>
    <s v="CONTRATO DE PRESTACION DE SERVICIOS PROFESIONALES"/>
    <n v="477"/>
    <s v="DANIEL FELIPE RAMIREZ JIMENEZ"/>
    <m/>
  </r>
  <r>
    <n v="45"/>
    <s v="006-45"/>
    <x v="2"/>
    <x v="2"/>
    <s v="Construir 3 Ha de espacio público en los territorios priorizados para Mejoramiento Integral de Barrios con el fin de promover espacios seguros"/>
    <x v="9"/>
    <s v="PM/0208/0104/40020190066"/>
    <x v="13"/>
    <x v="0"/>
    <s v="Prestar los servicios profesionales para apoyar técnicamente la supervisión y liquidación de contratos a cargo de la Dirección de Mejoramiento de Barrios"/>
    <s v="1. Contratación directa"/>
    <n v="81101500"/>
    <n v="8000000"/>
    <n v="6"/>
    <n v="48533333"/>
    <s v="JULIO"/>
    <s v="JULIO"/>
    <s v="DIRECCIÓN MEJORAMIENTO DE BARRIOS"/>
    <s v="MARÍA MERCEDES MOLINA RENGIFO"/>
    <s v="Dirección de Mejoramiento de Barrios"/>
    <d v="2024-07-02T00:00:00"/>
    <n v="202415000056803"/>
    <s v="01 - Viabilización de Línea"/>
    <s v="N/A"/>
    <d v="2024-07-16T00:00:00"/>
    <s v="MIB-019"/>
    <d v="2024-07-16T00:00:00"/>
    <n v="48533333"/>
    <n v="0"/>
    <n v="909"/>
    <d v="2024-07-18T00:00:00"/>
    <n v="48533333"/>
    <n v="0"/>
    <n v="3271"/>
    <n v="45497"/>
    <n v="48533333"/>
    <n v="0"/>
    <n v="17866667"/>
    <n v="30666666"/>
    <n v="0"/>
    <s v="CONTRATO DE PRESTACION DE SERVICIOS PROFESIONALES"/>
    <n v="474"/>
    <s v="DARIO FERNANDO ALBA RODRIGUEZ"/>
    <m/>
  </r>
  <r>
    <n v="46"/>
    <s v="006-46"/>
    <x v="2"/>
    <x v="2"/>
    <s v="Construir 3 Ha de espacio público en los territorios priorizados para Mejoramiento Integral de Barrios con el fin de promover espacios seguros"/>
    <x v="9"/>
    <s v="PM/0208/0104/40020190066"/>
    <x v="31"/>
    <x v="0"/>
    <s v="Prestar los servicios profesionales para apoyar técnicamente a la Dirección de Mejoramiento de Barrios en la revisión de los proyectos reportados en el banco de proyectos y  en el seguimiento de los proyectos  a cargo de la dependencia. "/>
    <s v="1. Contratación directa"/>
    <n v="81101500"/>
    <n v="7000000"/>
    <n v="6"/>
    <n v="38966667"/>
    <s v="JULIO"/>
    <s v="JULIO"/>
    <s v="DIRECCIÓN MEJORAMIENTO DE BARRIOS"/>
    <s v="MARÍA MERCEDES MOLINA RENGIFO"/>
    <s v="Dirección de Mejoramiento de Barrios"/>
    <d v="2024-07-02T00:00:00"/>
    <n v="202415000056803"/>
    <s v="01 - Viabilización de Línea"/>
    <s v="N/A"/>
    <d v="2024-07-16T00:00:00"/>
    <s v="MIB-020"/>
    <d v="2024-07-16T00:00:00"/>
    <n v="38966667"/>
    <n v="0"/>
    <n v="907"/>
    <d v="2024-07-18T00:00:00"/>
    <n v="38966667"/>
    <n v="0"/>
    <n v="3458"/>
    <n v="45507"/>
    <n v="38966667"/>
    <n v="0"/>
    <n v="12945413"/>
    <n v="26021254"/>
    <n v="0"/>
    <s v="CONTRATO DE PRESTACION DE SERVICIOS PROFESIONALES"/>
    <n v="636"/>
    <s v="DIANA ALEXANDRA LUENGAS LUNA"/>
    <m/>
  </r>
  <r>
    <n v="47"/>
    <s v="006-47"/>
    <x v="2"/>
    <x v="2"/>
    <s v="Construir 3 Ha de espacio público en los territorios priorizados para Mejoramiento Integral de Barrios con el fin de promover espacios seguros"/>
    <x v="9"/>
    <s v="PM/0208/0104/40020190066"/>
    <x v="13"/>
    <x v="0"/>
    <s v="Prestar los servicios profesionales para apoyar técnicamente la consolidación de la información de Previabilidad que requiera la Dirección de Mejoramiento de Barrios."/>
    <s v="1. Contratación directa"/>
    <n v="81101500"/>
    <n v="3530000"/>
    <n v="6"/>
    <n v="21415333"/>
    <s v="JULIO"/>
    <s v="JULIO"/>
    <s v="DIRECCIÓN MEJORAMIENTO DE BARRIOS"/>
    <s v="MARÍA MERCEDES MOLINA RENGIFO"/>
    <s v="Dirección de Mejoramiento de Barrios"/>
    <d v="2024-07-02T00:00:00"/>
    <n v="202415000056803"/>
    <s v="01 - Viabilización de Línea"/>
    <s v="N/A"/>
    <d v="2024-07-16T00:00:00"/>
    <s v="MIB-021"/>
    <d v="2024-07-16T00:00:00"/>
    <n v="21415333"/>
    <n v="0"/>
    <n v="912"/>
    <d v="2024-07-18T00:00:00"/>
    <n v="21415333"/>
    <n v="0"/>
    <n v="3270"/>
    <n v="45497"/>
    <n v="21415333"/>
    <n v="0"/>
    <n v="8119000"/>
    <n v="13296333"/>
    <n v="0"/>
    <s v="CONTRATO DE PRESTACION DE SERVICIOS PROFESIONALES"/>
    <n v="467"/>
    <s v="DIEGO FERNANDO GUARIN MARIN"/>
    <m/>
  </r>
  <r>
    <n v="48"/>
    <s v="006-48"/>
    <x v="2"/>
    <x v="2"/>
    <s v="Construir 3 Ha de espacio público en los territorios priorizados para Mejoramiento Integral de Barrios con el fin de promover espacios seguros"/>
    <x v="9"/>
    <s v="PM/0208/0104/40020190066"/>
    <x v="31"/>
    <x v="0"/>
    <s v="Prestar los servicios profesionales para apoyar técnicamente la formulación, ejecución y/o supervisión de los proyectos de infraestructura a cargo de la Dirección de Mejoramiento de Barrios."/>
    <s v="1. Contratación directa"/>
    <n v="81101500"/>
    <n v="7500000"/>
    <n v="6"/>
    <n v="41750000"/>
    <s v="JULIO"/>
    <s v="JULIO"/>
    <s v="DIRECCIÓN MEJORAMIENTO DE BARRIOS"/>
    <s v="MARÍA MERCEDES MOLINA RENGIFO"/>
    <s v="Dirección de Mejoramiento de Barrios"/>
    <d v="2024-07-02T00:00:00"/>
    <n v="202415000056823"/>
    <s v="01 - Viabilización de Línea"/>
    <s v="N/A"/>
    <d v="2024-07-16T00:00:00"/>
    <s v="MIB-047"/>
    <d v="2024-07-16T00:00:00"/>
    <n v="41750000"/>
    <n v="0"/>
    <n v="890"/>
    <d v="2024-07-17T00:00:00"/>
    <n v="41750000"/>
    <n v="0"/>
    <n v="3323"/>
    <n v="45501"/>
    <n v="41750000"/>
    <n v="0"/>
    <n v="15000000"/>
    <n v="26750000"/>
    <n v="0"/>
    <s v="CONTRATO DE PRESTACION DE SERVICIOS PROFESIONALES"/>
    <n v="518"/>
    <s v="EDWIN ARIEL ULLOA CALVO"/>
    <m/>
  </r>
  <r>
    <n v="49"/>
    <s v="006-49"/>
    <x v="2"/>
    <x v="2"/>
    <s v="Construir 3 Ha de espacio público en los territorios priorizados para Mejoramiento Integral de Barrios con el fin de promover espacios seguros"/>
    <x v="9"/>
    <s v="PM/0208/0104/40020190066"/>
    <x v="13"/>
    <x v="0"/>
    <s v="Prestar los servicios profesionales para apoyar técnicamente en el componente de vías y transporte la formulación, evaluación, ejecución y/o seguimiento de los proyectos en la Dirección de Mejoramiento de Barrios"/>
    <s v="1. Contratación directa"/>
    <n v="81101500"/>
    <n v="7490000"/>
    <n v="6"/>
    <n v="41694333"/>
    <s v="JULIO"/>
    <s v="JULIO"/>
    <s v="DIRECCIÓN MEJORAMIENTO DE BARRIOS"/>
    <s v="MARÍA MERCEDES MOLINA RENGIFO"/>
    <s v="Dirección de Mejoramiento de Barrios"/>
    <d v="2024-07-02T00:00:00"/>
    <n v="202415000056823"/>
    <s v="01 - Viabilización de Línea"/>
    <s v="N/A"/>
    <d v="2024-07-16T00:00:00"/>
    <s v="MIB-048"/>
    <d v="2024-07-16T00:00:00"/>
    <n v="41694333"/>
    <n v="0"/>
    <n v="888"/>
    <d v="2024-07-17T00:00:00"/>
    <n v="41694333"/>
    <n v="0"/>
    <n v="3308"/>
    <n v="45499"/>
    <n v="41694333"/>
    <n v="0"/>
    <n v="14980000"/>
    <n v="26714333"/>
    <n v="0"/>
    <s v="CONTRATO DE PRESTACION DE SERVICIOS PROFESIONALES"/>
    <n v="511"/>
    <s v="ESMERALDA FABIOLA MONROY RODRIGUEZ"/>
    <m/>
  </r>
  <r>
    <n v="50"/>
    <s v="006-50"/>
    <x v="2"/>
    <x v="2"/>
    <s v="Construir 3 Ha de espacio público en los territorios priorizados para Mejoramiento Integral de Barrios con el fin de promover espacios seguros"/>
    <x v="9"/>
    <s v="PM/0208/0104/40020190066"/>
    <x v="31"/>
    <x v="0"/>
    <s v="Prestar los servicios de apoyo a la gestión en las actividades técnicas y de gestión requeridas para la ejecución o seguimiento de los proyectos de infraestructura a cargo de la Dirección de Mejoramiento de Barrios."/>
    <s v="1. Contratación directa"/>
    <n v="81101500"/>
    <n v="2570000"/>
    <n v="6"/>
    <n v="16705000"/>
    <s v="JULIO"/>
    <s v="JULIO"/>
    <s v="DIRECCIÓN MEJORAMIENTO DE BARRIOS"/>
    <s v="MARÍA MERCEDES MOLINA RENGIFO"/>
    <s v="Dirección de Mejoramiento de Barrios"/>
    <d v="2024-07-02T00:00:00"/>
    <n v="202415000056803"/>
    <s v="01 - Viabilización de Línea"/>
    <s v="N/A"/>
    <d v="2024-07-16T00:00:00"/>
    <s v="MIB-022"/>
    <d v="2024-07-16T00:00:00"/>
    <n v="16705000"/>
    <n v="0"/>
    <n v="906"/>
    <d v="2024-07-18T00:00:00"/>
    <n v="16705000"/>
    <n v="0"/>
    <n v="3276"/>
    <n v="45497"/>
    <n v="15591333"/>
    <n v="1113667"/>
    <n v="5739667"/>
    <n v="9851666"/>
    <n v="1113667"/>
    <s v="CONTRATO DE PRESTACION DE SERVICIOS DE APOYO A LA GESTION"/>
    <n v="472"/>
    <s v="GERALDINE  SIERRA BUITRAGO"/>
    <m/>
  </r>
  <r>
    <n v="51"/>
    <s v="006-51"/>
    <x v="2"/>
    <x v="2"/>
    <s v="Construir 3 Ha de espacio público en los territorios priorizados para Mejoramiento Integral de Barrios con el fin de promover espacios seguros"/>
    <x v="9"/>
    <s v="PM/0208/0104/40020190066"/>
    <x v="13"/>
    <x v="0"/>
    <s v="Prestar los servicios profesionales para apoyar técnicamente en materia de hidrología e hidráulica, para la formulación, evaluación, ejecución y/o seguimiento de los proyectos  en la Dirección de Mejoramiento de Barrios"/>
    <s v="1. Contratación directa"/>
    <n v="81101500"/>
    <n v="8600000"/>
    <n v="6"/>
    <n v="52173333"/>
    <s v="JULIO"/>
    <s v="JULIO"/>
    <s v="DIRECCIÓN MEJORAMIENTO DE BARRIOS"/>
    <s v="MARÍA MERCEDES MOLINA RENGIFO"/>
    <s v="Dirección de Mejoramiento de Barrios"/>
    <d v="2024-07-02T00:00:00"/>
    <n v="202415000056823"/>
    <s v="01 - Viabilización de Línea"/>
    <s v="N/A"/>
    <d v="2024-07-16T00:00:00"/>
    <s v="MIB-049"/>
    <d v="2024-07-16T00:00:00"/>
    <n v="52173333"/>
    <n v="0"/>
    <n v="887"/>
    <d v="2024-07-17T00:00:00"/>
    <n v="52173333"/>
    <n v="0"/>
    <n v="3281"/>
    <n v="45497"/>
    <n v="52173333"/>
    <n v="0"/>
    <n v="18920000"/>
    <n v="33253333"/>
    <n v="0"/>
    <s v="CONTRATO DE PRESTACION DE SERVICIOS PROFESIONALES"/>
    <n v="480"/>
    <s v="HECTOR ALFONSO ESCOBAR FLOREZ"/>
    <m/>
  </r>
  <r>
    <n v="52"/>
    <s v="006-52"/>
    <x v="2"/>
    <x v="2"/>
    <s v="Construir 3 Ha de espacio público en los territorios priorizados para Mejoramiento Integral de Barrios con el fin de promover espacios seguros"/>
    <x v="9"/>
    <s v="PM/0208/0104/40020190066"/>
    <x v="13"/>
    <x v="0"/>
    <s v="Prestar los servicios profesionales para apoyar las actividades técnicas y administrativa de los proyectos de infraestructura a cargo de la Dirección de Mejoramiento de Barrios"/>
    <s v="1. Contratación directa"/>
    <n v="81101500"/>
    <n v="4770000"/>
    <n v="6"/>
    <n v="26553000"/>
    <s v="JULIO"/>
    <s v="JULIO"/>
    <s v="DIRECCIÓN MEJORAMIENTO DE BARRIOS"/>
    <s v="MARÍA MERCEDES MOLINA RENGIFO"/>
    <s v="Dirección de Mejoramiento de Barrios"/>
    <d v="2024-07-02T00:00:00"/>
    <n v="202415000056823"/>
    <s v="01 - Viabilización de Línea"/>
    <s v="N/A"/>
    <d v="2024-07-16T00:00:00"/>
    <s v="MIB-050"/>
    <d v="2024-07-16T00:00:00"/>
    <n v="26553000"/>
    <n v="0"/>
    <n v="889"/>
    <d v="2024-07-17T00:00:00"/>
    <n v="26553000"/>
    <n v="0"/>
    <n v="4257"/>
    <n v="45548"/>
    <n v="26553000"/>
    <n v="0"/>
    <n v="1960000"/>
    <n v="24593000"/>
    <n v="0"/>
    <s v="CONTRATO DE PRESTACION DE SERVICIOS PROFESIONALES"/>
    <n v="874"/>
    <s v="SANTIAGO  CARDONA PINEDA"/>
    <m/>
  </r>
  <r>
    <n v="53"/>
    <s v="006-53"/>
    <x v="2"/>
    <x v="2"/>
    <s v="Construir 3 Ha de espacio público en los territorios priorizados para Mejoramiento Integral de Barrios con el fin de promover espacios seguros"/>
    <x v="9"/>
    <s v="PM/0208/0104/40020190066"/>
    <x v="13"/>
    <x v="0"/>
    <s v="Prestar servicios profesionales para apoyar a la Dirección de Mejoramiento de Barrios desde el componente eléctrico  la formulación, evaluación, ejecución y desarrollo de los proyectos constructivos que le sean asignados."/>
    <s v="1. Contratación directa"/>
    <n v="81101500"/>
    <n v="6500000"/>
    <n v="6"/>
    <n v="39433333"/>
    <s v="JULIO"/>
    <s v="JULIO"/>
    <s v="DIRECCIÓN MEJORAMIENTO DE BARRIOS"/>
    <s v="MARÍA MERCEDES MOLINA RENGIFO"/>
    <s v="Dirección de Mejoramiento de Barrios"/>
    <d v="2024-07-02T00:00:00"/>
    <n v="202415000056803"/>
    <s v="01 - Viabilización de Línea"/>
    <s v="N/A"/>
    <d v="2024-07-16T00:00:00"/>
    <s v="MIB-023"/>
    <d v="2024-07-16T00:00:00"/>
    <n v="39433333"/>
    <n v="0"/>
    <n v="902"/>
    <d v="2024-07-17T00:00:00"/>
    <n v="39433333"/>
    <n v="0"/>
    <n v="3742"/>
    <n v="45517"/>
    <n v="39433333"/>
    <n v="0"/>
    <n v="10400000"/>
    <n v="29033333"/>
    <n v="0"/>
    <s v="CONTRATO DE PRESTACION DE SERVICIOS PROFESIONALES"/>
    <n v="736"/>
    <s v="JAIME ANDRES CANON VERGARA"/>
    <m/>
  </r>
  <r>
    <n v="54"/>
    <s v="006-54"/>
    <x v="2"/>
    <x v="2"/>
    <s v="Construir 3 Ha de espacio público en los territorios priorizados para Mejoramiento Integral de Barrios con el fin de promover espacios seguros"/>
    <x v="9"/>
    <s v="PM/0208/0104/40020190066"/>
    <x v="13"/>
    <x v="0"/>
    <s v="Prestar los servicios profesionales para la programación, seguimiento y control de la ejecución, estabilidad y sostenibilidad de los proyectos de infraestructura a cargo de la Dirección de Mejoramiento de Barrios"/>
    <s v="1. Contratación directa"/>
    <n v="81101500"/>
    <n v="10000000"/>
    <n v="6"/>
    <n v="55666667"/>
    <s v="JULIO"/>
    <s v="JULIO"/>
    <s v="DIRECCIÓN MEJORAMIENTO DE BARRIOS"/>
    <s v="MARÍA MERCEDES MOLINA RENGIFO"/>
    <s v="Dirección de Mejoramiento de Barrios"/>
    <d v="2024-07-02T00:00:00"/>
    <n v="202415000056803"/>
    <s v="01 - Viabilización de Línea"/>
    <s v="N/A"/>
    <d v="2024-07-16T00:00:00"/>
    <s v="MIB-024"/>
    <d v="2024-07-16T00:00:00"/>
    <n v="55666667"/>
    <n v="0"/>
    <n v="1028"/>
    <d v="2024-07-19T00:00:00"/>
    <n v="55666667"/>
    <n v="0"/>
    <n v="3360"/>
    <n v="45505"/>
    <n v="55666667"/>
    <n v="0"/>
    <n v="20000000"/>
    <n v="35666667"/>
    <n v="0"/>
    <s v="CONTRATO DE PRESTACION DE SERVICIOS PROFESIONALES"/>
    <n v="557"/>
    <s v="JORGE FERNANDO MURILLO HEREDIA"/>
    <m/>
  </r>
  <r>
    <n v="55"/>
    <s v="006-55"/>
    <x v="2"/>
    <x v="2"/>
    <s v="Construir 3 Ha de espacio público en los territorios priorizados para Mejoramiento Integral de Barrios con el fin de promover espacios seguros"/>
    <x v="9"/>
    <s v="PM/0208/0104/40020190066"/>
    <x v="31"/>
    <x v="0"/>
    <s v="Prestar los servicios profesionales para apoyar técnicamente en la revisión y análisis de los proyectos reportados en el banco de proyectos y en la ejecución y/o seguimiento de los proyectos de infraestructura a cargo de la Dirección de Mejoramiento de Barrios. "/>
    <s v="1. Contratación directa"/>
    <n v="81101500"/>
    <n v="7490000"/>
    <n v="6"/>
    <n v="45439333"/>
    <s v="JULIO"/>
    <s v="JULIO"/>
    <s v="DIRECCIÓN MEJORAMIENTO DE BARRIOS"/>
    <s v="MARÍA MERCEDES MOLINA RENGIFO"/>
    <s v="Dirección de Mejoramiento de Barrios"/>
    <d v="2024-07-02T00:00:00"/>
    <n v="202415000056803"/>
    <s v="01 - Viabilización de Línea"/>
    <s v="N/A"/>
    <d v="2024-07-16T00:00:00"/>
    <s v="MIB-025"/>
    <d v="2024-07-16T00:00:00"/>
    <n v="45439333"/>
    <n v="0"/>
    <n v="904"/>
    <d v="2024-07-18T00:00:00"/>
    <n v="45439333"/>
    <n v="0"/>
    <n v="3274"/>
    <n v="45497"/>
    <n v="45439333"/>
    <n v="0"/>
    <n v="16727667"/>
    <n v="28711666"/>
    <n v="0"/>
    <s v="CONTRATO DE PRESTACION DE SERVICIOS PROFESIONALES"/>
    <n v="470"/>
    <s v="JOSE DAVID CUBILLOS PARRA"/>
    <m/>
  </r>
  <r>
    <n v="56"/>
    <s v="006-56"/>
    <x v="2"/>
    <x v="2"/>
    <s v="Construir 3 Ha de espacio público en los territorios priorizados para Mejoramiento Integral de Barrios con el fin de promover espacios seguros"/>
    <x v="9"/>
    <s v="PM/0208/0104/40020190066"/>
    <x v="13"/>
    <x v="0"/>
    <s v="Prestar los servicios profesionales a la Dirección de Mejoramiento de Barrios para apoyar las actividades técnicas y de gestión requeridas para la ejecución y supervisión de los proyectos a cargo de la dependencia "/>
    <s v="1. Contratación directa"/>
    <n v="81101500"/>
    <n v="3800000"/>
    <n v="6"/>
    <n v="23053333"/>
    <s v="JULIO"/>
    <s v="JULIO"/>
    <s v="DIRECCIÓN MEJORAMIENTO DE BARRIOS"/>
    <s v="MARÍA MERCEDES MOLINA RENGIFO"/>
    <s v="Dirección de Mejoramiento de Barrios"/>
    <d v="2024-07-02T00:00:00"/>
    <n v="202415000056803"/>
    <s v="01 - Viabilización de Línea"/>
    <s v="N/A"/>
    <d v="2024-07-16T00:00:00"/>
    <s v="MIB-026"/>
    <d v="2024-07-16T00:00:00"/>
    <n v="23053333"/>
    <n v="0"/>
    <n v="901"/>
    <d v="2024-07-17T00:00:00"/>
    <n v="23053333"/>
    <n v="0"/>
    <m/>
    <m/>
    <m/>
    <n v="23053333"/>
    <m/>
    <n v="0"/>
    <n v="23053333"/>
    <m/>
    <m/>
    <m/>
    <m/>
  </r>
  <r>
    <n v="57"/>
    <s v="006-57"/>
    <x v="2"/>
    <x v="2"/>
    <s v="Construir 3 Ha de espacio público en los territorios priorizados para Mejoramiento Integral de Barrios con el fin de promover espacios seguros"/>
    <x v="9"/>
    <s v="PM/0208/0104/40020190066"/>
    <x v="13"/>
    <x v="0"/>
    <s v="Prestar los servicios profesionales para apoyar técnicamente en la formulación, proyección, ajuste y revisión de los presupuestos y análisis de costos y del sector para la Dirección de Mejoramiento de Barrios."/>
    <s v="1. Contratación directa"/>
    <n v="81101500"/>
    <n v="8560000"/>
    <n v="6"/>
    <n v="47650667"/>
    <s v="JULIO"/>
    <s v="JULIO"/>
    <s v="DIRECCIÓN MEJORAMIENTO DE BARRIOS"/>
    <s v="MARÍA MERCEDES MOLINA RENGIFO"/>
    <s v="Dirección de Mejoramiento de Barrios"/>
    <d v="2024-07-02T00:00:00"/>
    <n v="202415000056823"/>
    <s v="01 - Viabilización de Línea"/>
    <s v="N/A"/>
    <d v="2024-07-16T00:00:00"/>
    <s v="MIB-051"/>
    <d v="2024-07-16T00:00:00"/>
    <n v="47650667"/>
    <n v="0"/>
    <n v="886"/>
    <d v="2024-07-17T00:00:00"/>
    <n v="47650667"/>
    <n v="0"/>
    <n v="3278"/>
    <n v="45497"/>
    <n v="47650667"/>
    <n v="0"/>
    <n v="18832000"/>
    <n v="28818667"/>
    <n v="0"/>
    <s v="CONTRATO DE PRESTACION DE SERVICIOS PROFESIONALES"/>
    <n v="483"/>
    <s v="LAURA MILENA RAMIREZ QUIMBAYO"/>
    <m/>
  </r>
  <r>
    <n v="58"/>
    <s v="006-58"/>
    <x v="2"/>
    <x v="2"/>
    <s v="Construir 3 Ha de espacio público en los territorios priorizados para Mejoramiento Integral de Barrios con el fin de promover espacios seguros"/>
    <x v="9"/>
    <s v="PM/0208/0104/40020190066"/>
    <x v="31"/>
    <x v="0"/>
    <s v="Prestar los servicios profesionales para apoyar en materia urbanística a la Dirección de Mejoramiento de Barrios, articulando y gestionando actividades necesarias para el desarrollo de los proyectos de infraestructura ."/>
    <s v="1. Contratación directa"/>
    <n v="81101500"/>
    <n v="11500000"/>
    <n v="6"/>
    <n v="69766667"/>
    <s v="JULIO"/>
    <s v="JULIO"/>
    <s v="DIRECCIÓN MEJORAMIENTO DE BARRIOS"/>
    <s v="MARÍA MERCEDES MOLINA RENGIFO"/>
    <s v="Dirección de Mejoramiento de Barrios"/>
    <d v="2024-07-02T00:00:00"/>
    <n v="202415000056823"/>
    <s v="01 - Viabilización de Línea"/>
    <s v="N/A"/>
    <d v="2024-07-16T00:00:00"/>
    <s v="MIB-052"/>
    <d v="2024-07-16T00:00:00"/>
    <n v="69766667"/>
    <n v="0"/>
    <n v="885"/>
    <d v="2024-07-17T00:00:00"/>
    <n v="69766667"/>
    <n v="0"/>
    <n v="3277"/>
    <n v="45497"/>
    <n v="69766667"/>
    <n v="0"/>
    <n v="25300000"/>
    <n v="44466667"/>
    <n v="0"/>
    <s v="CONTRATO DE PRESTACION DE SERVICIOS PROFESIONALES"/>
    <n v="482"/>
    <s v="MARTHA CAROLINA CARMONA FLOREZ"/>
    <m/>
  </r>
  <r>
    <n v="59"/>
    <s v="006-59"/>
    <x v="2"/>
    <x v="2"/>
    <s v="Construir 3 Ha de espacio público en los territorios priorizados para Mejoramiento Integral de Barrios con el fin de promover espacios seguros"/>
    <x v="9"/>
    <s v="PM/0208/0104/40020190066"/>
    <x v="13"/>
    <x v="0"/>
    <s v="Prestar los servicios profesionales para administrar el sistema de información geográfica, localización y clasificación poblacional para los proyectos de infraestructura a cargo de la Dirección de Mejoramiento de Barrios de la caja de la vivienda popular "/>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53"/>
    <d v="2024-07-16T00:00:00"/>
    <n v="45500000"/>
    <n v="0"/>
    <n v="882"/>
    <d v="2024-07-17T00:00:00"/>
    <n v="45500000"/>
    <n v="0"/>
    <n v="3707"/>
    <n v="45516"/>
    <n v="45500000"/>
    <n v="0"/>
    <n v="12000000"/>
    <n v="33500000"/>
    <n v="0"/>
    <s v="CONTRATO DE PRESTACION DE SERVICIOS PROFESIONALES"/>
    <n v="706"/>
    <s v="JOSE ALEJANDRO GARZON GANTIVA"/>
    <m/>
  </r>
  <r>
    <n v="60"/>
    <s v="006-60"/>
    <x v="2"/>
    <x v="2"/>
    <s v="Construir 3 Ha de espacio público en los territorios priorizados para Mejoramiento Integral de Barrios con el fin de promover espacios seguros"/>
    <x v="9"/>
    <s v="PM/0208/0104/40020190066"/>
    <x v="31"/>
    <x v="0"/>
    <s v="Prestar los servicios profesionales especializados para apoyar en las actividades derivadas de la ejecución de los proyectos de infraestructura a cargo de la Dirección de Mejoramiento de Barrios."/>
    <s v="1. Contratación directa"/>
    <n v="81101500"/>
    <n v="14400000"/>
    <n v="6"/>
    <n v="80160000"/>
    <s v="JULIO"/>
    <s v="JULIO"/>
    <s v="DIRECCIÓN MEJORAMIENTO DE BARRIOS"/>
    <s v="MARÍA MERCEDES MOLINA RENGIFO"/>
    <s v="Dirección de Mejoramiento de Barrios"/>
    <d v="2024-07-02T00:00:00"/>
    <n v="202415000056803"/>
    <s v="01 - Viabilización de Línea"/>
    <s v="N/A"/>
    <d v="2024-07-16T00:00:00"/>
    <s v="MIB-027"/>
    <d v="2024-07-16T00:00:00"/>
    <n v="80160000"/>
    <n v="0"/>
    <n v="895"/>
    <d v="2024-07-17T00:00:00"/>
    <n v="80160000"/>
    <n v="0"/>
    <n v="3456"/>
    <n v="45507"/>
    <n v="80160000"/>
    <n v="0"/>
    <n v="26880000"/>
    <n v="53280000"/>
    <n v="0"/>
    <s v="CONTRATO DE PRESTACION DE SERVICIOS PROFESIONALES"/>
    <n v="624"/>
    <s v="OMAR REINALDO ACEVEDO CASTRO"/>
    <m/>
  </r>
  <r>
    <n v="61"/>
    <s v="006-61"/>
    <x v="2"/>
    <x v="2"/>
    <s v="Construir 3 Ha de espacio público en los territorios priorizados para Mejoramiento Integral de Barrios con el fin de promover espacios seguros"/>
    <x v="9"/>
    <s v="PM/0208/0104/40020190066"/>
    <x v="13"/>
    <x v="0"/>
    <s v="Prestar los servicios profesionales para apoyar a la Dirección de Mejoramiento de Barrios desde el componente urbanístico para la formulación, evaluación, ejecución y desarrollo de los proyectos que le sean asignados."/>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54"/>
    <d v="2024-07-16T00:00:00"/>
    <n v="45500000"/>
    <n v="0"/>
    <n v="884"/>
    <d v="2024-07-17T00:00:00"/>
    <n v="45500000"/>
    <n v="0"/>
    <n v="4077"/>
    <n v="45534"/>
    <n v="45500000"/>
    <n v="0"/>
    <n v="7000000"/>
    <n v="38500000"/>
    <n v="0"/>
    <s v="CONTRATO DE PRESTACION DE SERVICIOS PROFESIONALES"/>
    <n v="822"/>
    <s v="RENATO  GONZALEZ CRUZ"/>
    <m/>
  </r>
  <r>
    <n v="62"/>
    <s v="006-62"/>
    <x v="2"/>
    <x v="2"/>
    <s v="Construir 3 Ha de espacio público en los territorios priorizados para Mejoramiento Integral de Barrios con el fin de promover espacios seguros"/>
    <x v="9"/>
    <s v="PM/0208/0104/40020190066"/>
    <x v="13"/>
    <x v="0"/>
    <s v="Prestar los servicios profesionales para apoyar las actividades técnicas y de gestión requeridas en el proceso de ejecución y supervisión de los contratos a cargo de la Dirección de Mejoramiento de Barrios"/>
    <s v="1. Contratación directa"/>
    <n v="81101500"/>
    <n v="4100000"/>
    <n v="6"/>
    <n v="24873333"/>
    <s v="JULIO"/>
    <s v="JULIO"/>
    <s v="DIRECCIÓN MEJORAMIENTO DE BARRIOS"/>
    <s v="MARÍA MERCEDES MOLINA RENGIFO"/>
    <s v="Dirección de Mejoramiento de Barrios"/>
    <d v="2024-07-02T00:00:00"/>
    <n v="202415000056803"/>
    <s v="01 - Viabilización de Línea"/>
    <s v="N/A"/>
    <d v="2024-07-16T00:00:00"/>
    <s v="MIB-028"/>
    <d v="2024-07-16T00:00:00"/>
    <n v="24873333"/>
    <n v="0"/>
    <n v="893"/>
    <d v="2024-07-17T00:00:00"/>
    <n v="24873333"/>
    <n v="0"/>
    <n v="3215"/>
    <n v="45496"/>
    <n v="24873333"/>
    <n v="0"/>
    <n v="9293333"/>
    <n v="15580000"/>
    <n v="0"/>
    <s v="CONTRATO DE PRESTACION DE SERVICIOS PROFESIONALES"/>
    <n v="468"/>
    <s v="SERGIO ALEJANDRO GOMEZ SOSA"/>
    <m/>
  </r>
  <r>
    <n v="63"/>
    <s v="006-63"/>
    <x v="2"/>
    <x v="2"/>
    <s v="Construir 3 Ha de espacio público en los territorios priorizados para Mejoramiento Integral de Barrios con el fin de promover espacios seguros"/>
    <x v="9"/>
    <s v="PM/0208/0104/40020190066"/>
    <x v="13"/>
    <x v="0"/>
    <s v="Prestar los servicios profesionales para apoyar técnicamente a la Dirección de Mejoramiento de Barrios en el campo de estructuras para  la formulación, evaluación, ejecución y desarrollo de los proyectos asignados a la dependencia "/>
    <s v="1. Contratación directa"/>
    <n v="81101500"/>
    <n v="8900000"/>
    <n v="6"/>
    <n v="53993333"/>
    <s v="JULIO"/>
    <s v="JULIO"/>
    <s v="DIRECCIÓN MEJORAMIENTO DE BARRIOS"/>
    <s v="MARÍA MERCEDES MOLINA RENGIFO"/>
    <s v="Dirección de Mejoramiento de Barrios"/>
    <d v="2024-07-02T00:00:00"/>
    <n v="202415000056823"/>
    <s v="01 - Viabilización de Línea"/>
    <s v="N/A"/>
    <d v="2024-07-16T00:00:00"/>
    <s v="MIB-055"/>
    <d v="2024-07-16T00:00:00"/>
    <n v="53993333"/>
    <n v="0"/>
    <n v="883"/>
    <d v="2024-07-17T00:00:00"/>
    <n v="53993333"/>
    <n v="0"/>
    <n v="3767"/>
    <n v="45518"/>
    <n v="53993333"/>
    <n v="0"/>
    <n v="13646667"/>
    <n v="40346666"/>
    <n v="0"/>
    <s v="CONTRATO DE PRESTACION DE SERVICIOS PROFESIONALES"/>
    <n v="746"/>
    <s v="JAVIER OSWALDO SANCHEZ LAGOS"/>
    <m/>
  </r>
  <r>
    <n v="64"/>
    <s v="006-64"/>
    <x v="2"/>
    <x v="2"/>
    <s v="Construir 3 Ha de espacio público en los territorios priorizados para Mejoramiento Integral de Barrios con el fin de promover espacios seguros"/>
    <x v="9"/>
    <s v="PM/0208/0104/40020190066"/>
    <x v="13"/>
    <x v="0"/>
    <s v="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
    <s v="1. Contratación directa"/>
    <n v="81101500"/>
    <n v="8553120"/>
    <n v="6"/>
    <n v="51888928"/>
    <s v="JULIO"/>
    <s v="JULIO"/>
    <s v="DIRECCIÓN MEJORAMIENTO DE BARRIOS"/>
    <s v="MARÍA MERCEDES MOLINA RENGIFO"/>
    <s v="Dirección de Mejoramiento de Barrios"/>
    <d v="2024-07-02T00:00:00"/>
    <n v="202415000056823"/>
    <s v="01 - Viabilización de Línea"/>
    <s v="N/A"/>
    <d v="2024-07-16T00:00:00"/>
    <s v="MIB-072"/>
    <d v="2024-07-16T00:00:00"/>
    <n v="51888928"/>
    <n v="0"/>
    <n v="1090"/>
    <d v="2024-07-24T00:00:00"/>
    <n v="51888928"/>
    <n v="0"/>
    <n v="3362"/>
    <n v="45505"/>
    <n v="51566667"/>
    <n v="322261"/>
    <n v="17000000"/>
    <n v="34566667"/>
    <n v="322261"/>
    <s v="CONTRATO DE PRESTACION DE SERVICIOS PROFESIONALES"/>
    <n v="542"/>
    <s v="YANDHY TATIANA ROBELTO GARRIDO"/>
    <m/>
  </r>
  <r>
    <n v="65"/>
    <s v="006-65"/>
    <x v="2"/>
    <x v="2"/>
    <s v="Construir 3 Ha de espacio público en los territorios priorizados para Mejoramiento Integral de Barrios con el fin de promover espacios seguros"/>
    <x v="9"/>
    <s v="PM/0208/0104/40020190066"/>
    <x v="25"/>
    <x v="0"/>
    <s v="Prestar los servicios Profesionales  para ejecutar las actividades de administrativas  del cargue registro  y control de los expedientes contractuales a cargo  de la Dirección de Mejoramiento de Barrios"/>
    <s v="1. Contratación directa"/>
    <n v="80161504"/>
    <n v="7000000"/>
    <n v="6"/>
    <n v="42466667"/>
    <s v="JULIO"/>
    <s v="JULIO"/>
    <s v="DIRECCIÓN MEJORAMIENTO DE BARRIOS"/>
    <s v="MARÍA MERCEDES MOLINA RENGIFO"/>
    <s v="Dirección de Mejoramiento de Barrios"/>
    <d v="2024-07-02T00:00:00"/>
    <n v="202415000056823"/>
    <s v="01 - Viabilización de Línea"/>
    <s v="N/A"/>
    <d v="2024-07-16T00:00:00"/>
    <s v="MIB-073"/>
    <d v="2024-07-16T00:00:00"/>
    <n v="42466667"/>
    <n v="0"/>
    <n v="1091"/>
    <d v="2024-07-24T00:00:00"/>
    <n v="42466667"/>
    <n v="0"/>
    <m/>
    <m/>
    <m/>
    <n v="42466667"/>
    <m/>
    <n v="0"/>
    <n v="42466667"/>
    <m/>
    <m/>
    <m/>
    <m/>
  </r>
  <r>
    <n v="66"/>
    <s v="006-66"/>
    <x v="2"/>
    <x v="2"/>
    <s v="Construir 3 Ha de espacio público en los territorios priorizados para Mejoramiento Integral de Barrios con el fin de promover espacios seguros"/>
    <x v="9"/>
    <s v="PM/0208/0104/40020190066"/>
    <x v="30"/>
    <x v="0"/>
    <s v="Prestar los servicios Profesionales  para ejecutar las actividades de apoyo administrativo y archivos a cargo de la Dirección de Mejoramiento de Barrios"/>
    <s v="1. Contratación directa"/>
    <n v="80161504"/>
    <n v="5000000"/>
    <n v="6"/>
    <n v="30333333"/>
    <s v="JULIO"/>
    <s v="JULIO"/>
    <s v="DIRECCIÓN MEJORAMIENTO DE BARRIOS"/>
    <s v="MARÍA MERCEDES MOLINA RENGIFO"/>
    <s v="Dirección de Mejoramiento de Barrios"/>
    <d v="2024-07-02T00:00:00"/>
    <n v="202415000056823"/>
    <s v="01 - Viabilización de Línea"/>
    <s v="N/A"/>
    <d v="2024-07-16T00:00:00"/>
    <s v="MIB-056"/>
    <d v="2024-07-16T00:00:00"/>
    <n v="30333333"/>
    <n v="0"/>
    <n v="881"/>
    <d v="2024-07-17T00:00:00"/>
    <n v="30333333"/>
    <n v="0"/>
    <n v="4446"/>
    <n v="45569"/>
    <n v="30333333"/>
    <n v="0"/>
    <n v="0"/>
    <n v="30333333"/>
    <n v="0"/>
    <s v="CONTRATO DE PRESTACION DE SERVICIOS PROFESIONALES"/>
    <n v="909"/>
    <s v="KAROL LORENA TENJO LOPEZ"/>
    <m/>
  </r>
  <r>
    <n v="67"/>
    <s v="006-67"/>
    <x v="2"/>
    <x v="2"/>
    <s v="Construir 3 Ha de espacio público en los territorios priorizados para Mejoramiento Integral de Barrios con el fin de promover espacios seguros"/>
    <x v="9"/>
    <s v="PM/0208/0104/40020190066"/>
    <x v="13"/>
    <x v="0"/>
    <s v="Prestar los servicios profesionales especializados para apoyar a la caja de la vivienda popular en la coordinación técnica de las actividades derivadas de la ejecución de los proyectos de infraestructura a cargo de la dirección de Mejoramiento de Barrios."/>
    <s v="1. Contratación directa"/>
    <n v="81101500"/>
    <n v="9500000"/>
    <n v="6"/>
    <n v="57633333"/>
    <s v="JULIO"/>
    <s v="JULIO"/>
    <s v="DIRECCIÓN MEJORAMIENTO DE BARRIOS"/>
    <s v="MARÍA MERCEDES MOLINA RENGIFO"/>
    <s v="Dirección de Mejoramiento de Barrios"/>
    <d v="2024-07-02T00:00:00"/>
    <n v="202415000056803"/>
    <s v="01 - Viabilización de Línea"/>
    <s v="N/A"/>
    <d v="2024-07-16T00:00:00"/>
    <s v="MIB-029"/>
    <d v="2024-07-16T00:00:00"/>
    <n v="57633333"/>
    <n v="0"/>
    <n v="891"/>
    <d v="2024-07-17T00:00:00"/>
    <n v="57633333"/>
    <n v="0"/>
    <m/>
    <m/>
    <m/>
    <n v="57633333"/>
    <m/>
    <n v="0"/>
    <n v="57633333"/>
    <m/>
    <m/>
    <m/>
    <m/>
  </r>
  <r>
    <n v="68"/>
    <s v="006-68"/>
    <x v="2"/>
    <x v="2"/>
    <s v="Construir 3 Ha de espacio público en los territorios priorizados para Mejoramiento Integral de Barrios con el fin de promover espacios seguros"/>
    <x v="9"/>
    <s v="PM/0208/0104/40020190066"/>
    <x v="30"/>
    <x v="0"/>
    <s v="Prestar los servicios de apoyo a la gestión para ejecutar las actividades de gestión documental y apoyo administrativo para el manejo de la correspondencia y archivos a cargo de la Dirección de Mejoramiento de Barrios"/>
    <s v="1. Contratación directa"/>
    <n v="80161504"/>
    <n v="3500000"/>
    <n v="6"/>
    <n v="21233333"/>
    <s v="JULIO"/>
    <s v="JULIO"/>
    <s v="DIRECCIÓN MEJORAMIENTO DE BARRIOS"/>
    <s v="MARÍA MERCEDES MOLINA RENGIFO"/>
    <s v="Dirección de Mejoramiento de Barrios"/>
    <d v="2024-07-02T00:00:00"/>
    <n v="202415000056803"/>
    <s v="01 - Viabilización de Línea"/>
    <s v="N/A"/>
    <d v="2024-07-16T00:00:00"/>
    <s v="MIB-030"/>
    <d v="2024-07-16T00:00:00"/>
    <n v="21233333"/>
    <n v="0"/>
    <n v="897"/>
    <d v="2024-07-17T00:00:00"/>
    <n v="21233333"/>
    <n v="0"/>
    <n v="3453"/>
    <n v="45507"/>
    <n v="21233333"/>
    <n v="0"/>
    <n v="6533333"/>
    <n v="14700000"/>
    <n v="0"/>
    <s v="CONTRATO DE PRESTACION DE SERVICIOS DE APOYO A LA GESTION"/>
    <n v="627"/>
    <s v="LINA MARIA HERNANDEZ IBAÑEZ"/>
    <m/>
  </r>
  <r>
    <n v="69"/>
    <s v="006-69"/>
    <x v="2"/>
    <x v="2"/>
    <s v="Construir 3 Ha de espacio público en los territorios priorizados para Mejoramiento Integral de Barrios con el fin de promover espacios seguros"/>
    <x v="9"/>
    <s v="PM/0208/0104/40020190066"/>
    <x v="30"/>
    <x v="0"/>
    <s v="Prestar los servicios de apoyo a la gestión para ejecutar las actividades de gestión documental y apoyo administrativo para el manejo de la correspondencia y archivos a cargo de la Dirección de Mejoramiento de Barrios"/>
    <s v="1. Contratación directa"/>
    <n v="80161504"/>
    <n v="3500000"/>
    <n v="6"/>
    <n v="21233333"/>
    <s v="JULIO"/>
    <s v="JULIO"/>
    <s v="DIRECCIÓN MEJORAMIENTO DE BARRIOS"/>
    <s v="MARÍA MERCEDES MOLINA RENGIFO"/>
    <s v="Dirección de Mejoramiento de Barrios"/>
    <d v="2024-07-02T00:00:00"/>
    <n v="202415000056823"/>
    <s v="01 - Viabilización de Línea"/>
    <s v="N/A"/>
    <d v="2024-07-16T00:00:00"/>
    <s v="MIB-057"/>
    <d v="2024-07-16T00:00:00"/>
    <n v="21233333"/>
    <n v="0"/>
    <n v="880"/>
    <d v="2024-07-17T00:00:00"/>
    <n v="21233333"/>
    <n v="0"/>
    <n v="4423"/>
    <n v="45568"/>
    <n v="21233333"/>
    <n v="0"/>
    <n v="0"/>
    <n v="21233333"/>
    <n v="0"/>
    <s v="CONTRATO DE PRESTACION DE SERVICIOS DE APOYO A LA GESTION"/>
    <n v="906"/>
    <s v="MIGUEL ANGEL BELTRAN LOPEZ"/>
    <m/>
  </r>
  <r>
    <n v="70"/>
    <s v="006-70"/>
    <x v="2"/>
    <x v="2"/>
    <s v="Construir 3 Ha de espacio público en los territorios priorizados para Mejoramiento Integral de Barrios con el fin de promover espacios seguros"/>
    <x v="9"/>
    <s v="PM/0208/0104/40020190066"/>
    <x v="33"/>
    <x v="0"/>
    <s v="Prestar el servicio público de transporte terrestre automotor especial para la caja de la vivienda popular"/>
    <s v="8. Régimen Esp. Selección comisionista"/>
    <n v="78111800"/>
    <n v="120000000"/>
    <n v="1"/>
    <n v="100000000"/>
    <s v="JULIO"/>
    <s v="JULIO"/>
    <s v="DIRECCIÓN MEJORAMIENTO DE BARRIOS"/>
    <s v="MARÍA MERCEDES MOLINA RENGIFO"/>
    <s v="Dirección de Mejoramiento de Barrios"/>
    <s v="02/07/2024_x000a_02/08/2024"/>
    <s v="202415000056823_x000a_202415000064903"/>
    <s v="01 - Viabilización de Línea"/>
    <s v="N/A"/>
    <s v="16/07/2024_x000a_08-08-24"/>
    <s v="MIB-089"/>
    <s v="08/08/2024_x000a_25-10-24"/>
    <n v="80000000"/>
    <n v="20000000"/>
    <n v="1575"/>
    <d v="2024-10-29T00:00:00"/>
    <n v="80000000"/>
    <n v="0"/>
    <m/>
    <m/>
    <m/>
    <n v="80000000"/>
    <m/>
    <n v="0"/>
    <n v="100000000"/>
    <m/>
    <m/>
    <m/>
    <s v="MIB-058 anulada 05-08-24_x000a_Se anula la viabilidad MIB-081 por solicitud de la DMB 25-10-24_x000a_"/>
  </r>
  <r>
    <n v="71"/>
    <s v="006-71"/>
    <x v="2"/>
    <x v="2"/>
    <s v="Construir 3 Ha de espacio público en los territorios priorizados para Mejoramiento Integral de Barrios con el fin de promover espacios seguros"/>
    <x v="9"/>
    <s v="PM/0208/0104/40020190066"/>
    <x v="21"/>
    <x v="0"/>
    <s v="Contratar los servicios integrales de un operador logístico que lleve a cabo las actividades que requiera la caja de la vivienda popular y que permita divulgar los avances de los diferentes programas misionales de la entidad"/>
    <s v="8. Régimen Esp. Selección comisionista"/>
    <s v="81141601; 80141902; 56101600; 52161500; 45111700; 90111600"/>
    <n v="100000000"/>
    <s v="hasta el 31 de diciembre del 2024 o hasta agotar recursos, lo primero que ocurra."/>
    <n v="90000000"/>
    <s v="JULIO"/>
    <s v="JULIO"/>
    <s v="DIRECCIÓN MEJORAMIENTO DE BARRIOS"/>
    <s v="MARÍA MERCEDES MOLINA RENGIFO"/>
    <s v="Dirección de Mejoramiento de Barrios"/>
    <d v="2024-07-23T00:00:00"/>
    <n v="202415000061153"/>
    <s v="01 - Viabilización de Línea"/>
    <s v="N/A"/>
    <d v="2007-04-23T00:00:00"/>
    <s v="MIB-079"/>
    <d v="2007-04-23T00:00:00"/>
    <n v="20000000"/>
    <n v="70000000"/>
    <n v="1093"/>
    <d v="2024-07-24T00:00:00"/>
    <n v="20000000"/>
    <n v="0"/>
    <n v="4374"/>
    <n v="45565"/>
    <n v="20000000"/>
    <n v="0"/>
    <n v="0"/>
    <n v="20000000"/>
    <n v="70000000"/>
    <s v="CONTRATO DE PRESTACION DE SERVICIOS"/>
    <n v="806"/>
    <s v="DOUGLAS TRADE S A S"/>
    <m/>
  </r>
  <r>
    <n v="72"/>
    <s v="006-72"/>
    <x v="2"/>
    <x v="2"/>
    <s v="Construir 3 Ha de espacio público en los territorios priorizados para Mejoramiento Integral de Barrios con el fin de promover espacios seguros"/>
    <x v="9"/>
    <s v="PM/0208/0104/40020190066"/>
    <x v="29"/>
    <x v="0"/>
    <s v="Prestación de servicios profesionales contables para la Dirección de Mejoramiento de Barrios"/>
    <s v="1. Contratación directa"/>
    <n v="84111502"/>
    <n v="10000000"/>
    <n v="2"/>
    <n v="20666667"/>
    <s v="JULIO"/>
    <s v="JULIO"/>
    <s v="DIRECCIÓN MEJORAMIENTO DE BARRIOS"/>
    <s v="MARÍA MERCEDES MOLINA RENGIFO"/>
    <s v="Dirección de Mejoramiento de Barrios"/>
    <d v="2024-07-02T00:00:00"/>
    <n v="202415000056823"/>
    <s v="01 - Viabilización de Línea"/>
    <s v="N/A"/>
    <d v="2024-07-16T00:00:00"/>
    <s v="MIB-059"/>
    <d v="2024-07-16T00:00:00"/>
    <n v="20666667"/>
    <n v="0"/>
    <m/>
    <m/>
    <m/>
    <n v="20666667"/>
    <m/>
    <m/>
    <m/>
    <n v="0"/>
    <m/>
    <n v="0"/>
    <n v="20666667"/>
    <m/>
    <m/>
    <m/>
    <m/>
  </r>
  <r>
    <n v="73"/>
    <s v="006-73"/>
    <x v="2"/>
    <x v="2"/>
    <s v="Construir 3 Ha de espacio público en los territorios priorizados para Mejoramiento Integral de Barrios con el fin de promover espacios seguros"/>
    <x v="9"/>
    <s v="PM/0208/0104/40020190066"/>
    <x v="13"/>
    <x v="0"/>
    <s v="Prestación de servicios profesionales de ingeniería para la Dirección de Mejoramiento de Barrios"/>
    <s v="1. Contratación directa"/>
    <n v="81101500"/>
    <n v="10000000"/>
    <n v="5"/>
    <n v="54884406"/>
    <s v="JULIO"/>
    <s v="JULIO"/>
    <s v="DIRECCIÓN MEJORAMIENTO DE BARRIOS"/>
    <s v="MARÍA MERCEDES MOLINA RENGIFO"/>
    <s v="Dirección de Mejoramiento de Barrios"/>
    <d v="2024-07-02T00:00:00"/>
    <n v="202415000056803"/>
    <s v="01 - Viabilización de Línea"/>
    <s v="N/A"/>
    <d v="2024-07-16T00:00:00"/>
    <s v="MIB-031"/>
    <d v="2024-07-16T00:00:00"/>
    <n v="54884406"/>
    <n v="0"/>
    <n v="899"/>
    <d v="2024-07-18T00:00:00"/>
    <n v="54884406"/>
    <n v="0"/>
    <m/>
    <m/>
    <m/>
    <n v="54884406"/>
    <m/>
    <n v="0"/>
    <n v="54884406"/>
    <m/>
    <m/>
    <m/>
    <m/>
  </r>
  <r>
    <n v="74"/>
    <s v="006-74"/>
    <x v="2"/>
    <x v="2"/>
    <s v="Construir 3 Ha de espacio público en los territorios priorizados para Mejoramiento Integral de Barrios con el fin de promover espacios seguros"/>
    <x v="9"/>
    <s v="PM/0208/0104/40020190066"/>
    <x v="31"/>
    <x v="0"/>
    <s v="Prestación de servicios profesionales de arquitectura para la Dirección de Mejoramiento de Barrios"/>
    <s v="1. Contratación directa"/>
    <n v="81101500"/>
    <n v="10000000"/>
    <n v="6"/>
    <n v="60666667"/>
    <s v="JULIO"/>
    <s v="JULIO"/>
    <s v="DIRECCIÓN MEJORAMIENTO DE BARRIOS"/>
    <s v="MARÍA MERCEDES MOLINA RENGIFO"/>
    <s v="Dirección de Mejoramiento de Barrios"/>
    <m/>
    <m/>
    <m/>
    <m/>
    <m/>
    <m/>
    <m/>
    <m/>
    <n v="60666667"/>
    <m/>
    <m/>
    <m/>
    <n v="0"/>
    <m/>
    <m/>
    <m/>
    <n v="0"/>
    <m/>
    <n v="0"/>
    <n v="60666667"/>
    <m/>
    <m/>
    <m/>
    <m/>
  </r>
  <r>
    <n v="75"/>
    <s v="006-75"/>
    <x v="2"/>
    <x v="2"/>
    <s v="Construir 3 Ha de espacio público en los territorios priorizados para Mejoramiento Integral de Barrios con el fin de promover espacios seguros"/>
    <x v="9"/>
    <s v="PM/0208/0104/40020190066"/>
    <x v="7"/>
    <x v="0"/>
    <s v="Prestación de servicios profesionales jurídicos para la Dirección de Mejoramiento de Barrios"/>
    <s v="10. No aplica"/>
    <s v="No aplica"/>
    <n v="0"/>
    <n v="0"/>
    <n v="0"/>
    <s v="NO APLICA"/>
    <s v="NO APLICA"/>
    <s v="DIRECCIÓN MEJORAMIENTO DE BARRIOS"/>
    <s v="MARÍA MERCEDES MOLINA RENGIFO"/>
    <s v="Dirección de Mejoramiento de Barrios"/>
    <m/>
    <m/>
    <m/>
    <m/>
    <m/>
    <m/>
    <m/>
    <m/>
    <n v="0"/>
    <m/>
    <m/>
    <m/>
    <n v="0"/>
    <m/>
    <m/>
    <m/>
    <n v="0"/>
    <m/>
    <n v="0"/>
    <n v="0"/>
    <m/>
    <m/>
    <m/>
    <m/>
  </r>
  <r>
    <n v="76"/>
    <s v="006-76"/>
    <x v="2"/>
    <x v="2"/>
    <s v="Construir 3 Ha de espacio público en los territorios priorizados para Mejoramiento Integral de Barrios con el fin de promover espacios seguros"/>
    <x v="9"/>
    <s v="PM/0208/0104/40020190066"/>
    <x v="29"/>
    <x v="0"/>
    <s v="Prestación de servicios profesionales de contaduría pública para la Dirección de Mejoramiento de Barrios"/>
    <s v="1. Contratación directa"/>
    <n v="84111502"/>
    <n v="10000000"/>
    <n v="4"/>
    <n v="416667"/>
    <s v="JULIO"/>
    <s v="JULIO"/>
    <s v="DIRECCIÓN MEJORAMIENTO DE BARRIOS"/>
    <s v="MARÍA MERCEDES MOLINA RENGIFO"/>
    <s v="Dirección de Mejoramiento de Barrios"/>
    <m/>
    <m/>
    <m/>
    <m/>
    <m/>
    <m/>
    <m/>
    <m/>
    <n v="416667"/>
    <m/>
    <m/>
    <m/>
    <n v="0"/>
    <m/>
    <m/>
    <m/>
    <n v="0"/>
    <m/>
    <n v="0"/>
    <n v="416667"/>
    <m/>
    <m/>
    <m/>
    <m/>
  </r>
  <r>
    <n v="77"/>
    <s v="006-77"/>
    <x v="2"/>
    <x v="2"/>
    <s v="Construir 3 Ha de espacio público en los territorios priorizados para Mejoramiento Integral de Barrios con el fin de promover espacios seguros"/>
    <x v="9"/>
    <s v="PM/0208/0104/40020190066"/>
    <x v="13"/>
    <x v="0"/>
    <s v="Prestación de servicios profesionales del componente técnico para la Dirección de Mejoramiento de Barrios"/>
    <s v="1. Contratación directa"/>
    <n v="81101500"/>
    <n v="10000000"/>
    <n v="6"/>
    <n v="45073334"/>
    <s v="JULIO"/>
    <s v="JULIO"/>
    <s v="DIRECCIÓN MEJORAMIENTO DE BARRIOS"/>
    <s v="MARÍA MERCEDES MOLINA RENGIFO"/>
    <s v="Dirección de Mejoramiento de Barrios"/>
    <m/>
    <m/>
    <m/>
    <m/>
    <m/>
    <m/>
    <m/>
    <m/>
    <n v="45073334"/>
    <m/>
    <m/>
    <m/>
    <n v="0"/>
    <m/>
    <m/>
    <m/>
    <n v="0"/>
    <m/>
    <n v="0"/>
    <n v="45073334"/>
    <m/>
    <m/>
    <m/>
    <m/>
  </r>
  <r>
    <n v="78"/>
    <s v="006-78"/>
    <x v="2"/>
    <x v="2"/>
    <s v="Construir 3 Ha de espacio público en los territorios priorizados para Mejoramiento Integral de Barrios con el fin de promover espacios seguros"/>
    <x v="9"/>
    <s v="PM/0208/0104/40020190066"/>
    <x v="31"/>
    <x v="0"/>
    <s v="Prestación de servicios profesionales del componente técnico y de arquitectura para la Dirección de Mejoramiento de Barrios"/>
    <s v="1. Contratación directa"/>
    <n v="81101500"/>
    <n v="10000000"/>
    <n v="6"/>
    <n v="57883334"/>
    <s v="JULIO"/>
    <s v="JULIO"/>
    <s v="DIRECCIÓN MEJORAMIENTO DE BARRIOS"/>
    <s v="MARÍA MERCEDES MOLINA RENGIFO"/>
    <s v="Dirección de Mejoramiento de Barrios"/>
    <m/>
    <m/>
    <m/>
    <m/>
    <m/>
    <m/>
    <m/>
    <m/>
    <n v="57883334"/>
    <m/>
    <m/>
    <m/>
    <n v="0"/>
    <m/>
    <m/>
    <m/>
    <n v="0"/>
    <m/>
    <n v="0"/>
    <n v="57883334"/>
    <m/>
    <m/>
    <m/>
    <m/>
  </r>
  <r>
    <n v="79"/>
    <s v="006-79"/>
    <x v="2"/>
    <x v="2"/>
    <s v="Construir 3 Ha de espacio público en los territorios priorizados para Mejoramiento Integral de Barrios con el fin de promover espacios seguros"/>
    <x v="9"/>
    <s v="PM/0208/0104/40020190066"/>
    <x v="25"/>
    <x v="0"/>
    <s v="Prestación de servicios profesionales del componente administrativo para la Dirección de Mejoramiento de Barrios"/>
    <s v="1. Contratación directa"/>
    <n v="80161500"/>
    <n v="12000000"/>
    <n v="3"/>
    <n v="38826904"/>
    <s v="JULIO"/>
    <s v="JULIO"/>
    <s v="DIRECCIÓN MEJORAMIENTO DE BARRIOS"/>
    <s v="MARÍA MERCEDES MOLINA RENGIFO"/>
    <s v="Dirección de Mejoramiento de Barrios"/>
    <m/>
    <m/>
    <m/>
    <m/>
    <m/>
    <m/>
    <m/>
    <m/>
    <n v="38826904"/>
    <m/>
    <m/>
    <m/>
    <n v="0"/>
    <m/>
    <m/>
    <m/>
    <n v="0"/>
    <m/>
    <n v="0"/>
    <n v="38826904"/>
    <m/>
    <m/>
    <m/>
    <m/>
  </r>
  <r>
    <n v="80"/>
    <s v="006-80"/>
    <x v="2"/>
    <x v="2"/>
    <s v="Construir 3 Ha de espacio público en los territorios priorizados para Mejoramiento Integral de Barrios con el fin de promover espacios seguros"/>
    <x v="9"/>
    <s v="PM/0208/0104/40020190066"/>
    <x v="13"/>
    <x v="0"/>
    <s v="Ahorro del 10% para la reducción del gasto en contratos de prestación de servicios profesionales y de apoyo a la gestión en cumplimiento del artículo 6 del Decreto 062 de 2024."/>
    <s v="10. No aplica"/>
    <s v="No aplica"/>
    <n v="0"/>
    <n v="0"/>
    <n v="0"/>
    <s v="NO APLICA"/>
    <s v="NO APLICA"/>
    <s v="DIRECCIÓN MEJORAMIENTO DE BARRIOS"/>
    <s v="MARÍA MERCEDES MOLINA RENGIFO"/>
    <s v="Dirección de Mejoramiento de Barrios"/>
    <d v="2024-07-02T00:00:00"/>
    <n v="202415000056823"/>
    <s v="01 - Viabilización de Línea"/>
    <s v="N/A"/>
    <d v="2024-07-16T00:00:00"/>
    <s v="MIB-060"/>
    <d v="2024-07-16T00:00:00"/>
    <n v="0"/>
    <n v="0"/>
    <n v="879"/>
    <d v="2024-07-17T00:00:00"/>
    <n v="0"/>
    <n v="0"/>
    <m/>
    <m/>
    <m/>
    <n v="0"/>
    <m/>
    <n v="0"/>
    <n v="0"/>
    <m/>
    <m/>
    <m/>
    <m/>
  </r>
  <r>
    <n v="81"/>
    <s v="006-81"/>
    <x v="2"/>
    <x v="2"/>
    <s v="Construir 3 Ha de espacio público en los territorios priorizados para Mejoramiento Integral de Barrios con el fin de promover espacios seguros"/>
    <x v="9"/>
    <s v="PM/0208/0104/40020190066"/>
    <x v="13"/>
    <x v="4"/>
    <s v="Pago de pasivo exigible a nombre de Claudia Quiroga"/>
    <s v="10. No aplica"/>
    <s v="No aplica"/>
    <n v="1069140"/>
    <n v="1"/>
    <n v="1069140"/>
    <s v="JULIO"/>
    <s v="JULIO"/>
    <s v="DIRECCIÓN MEJORAMIENTO DE BARRIOS"/>
    <s v="MARÍA MERCEDES MOLINA RENGIFO"/>
    <s v="Dirección de Mejoramiento de Barrios"/>
    <d v="2024-07-16T00:00:00"/>
    <n v="202415000058583"/>
    <s v="01 - Viabilización de Línea"/>
    <s v="N/A"/>
    <d v="2024-07-22T00:00:00"/>
    <s v="MIB-074"/>
    <d v="2024-07-22T00:00:00"/>
    <n v="1069140"/>
    <n v="0"/>
    <n v="1056"/>
    <d v="2024-07-23T00:00:00"/>
    <n v="1069140"/>
    <n v="0"/>
    <n v="3990"/>
    <n v="45524"/>
    <n v="1069140"/>
    <n v="0"/>
    <n v="1069140"/>
    <n v="0"/>
    <n v="0"/>
    <s v="RESOLUCION"/>
    <n v="919"/>
    <s v="CLAUDIA MARCELA QUIROGA HERNANDEZ"/>
    <m/>
  </r>
  <r>
    <n v="82"/>
    <s v="006-82"/>
    <x v="2"/>
    <x v="2"/>
    <s v="Construir 3 Ha de espacio público en los territorios priorizados para Mejoramiento Integral de Barrios con el fin de promover espacios seguros"/>
    <x v="9"/>
    <s v="PM/0208/0104/40020190066"/>
    <x v="7"/>
    <x v="4"/>
    <s v="Pago de pasivo exigible a nombre de Chrístian Alexis Valderrama"/>
    <s v="10. No aplica"/>
    <s v="No aplica"/>
    <n v="1035997"/>
    <n v="1"/>
    <n v="1035997"/>
    <s v="JULIO"/>
    <s v="JULIO"/>
    <s v="DIRECCIÓN MEJORAMIENTO DE BARRIOS"/>
    <s v="MARÍA MERCEDES MOLINA RENGIFO"/>
    <s v="Dirección de Mejoramiento de Barrios"/>
    <d v="2024-07-16T00:00:00"/>
    <n v="202415000058583"/>
    <s v="01 - Viabilización de Línea"/>
    <s v="N/A"/>
    <d v="2024-07-22T00:00:00"/>
    <s v="MIB-075"/>
    <d v="2024-07-22T00:00:00"/>
    <n v="1035997"/>
    <n v="0"/>
    <n v="1443"/>
    <d v="2024-08-15T00:00:00"/>
    <n v="1035997"/>
    <n v="0"/>
    <n v="4438"/>
    <n v="45568"/>
    <n v="1035997"/>
    <n v="0"/>
    <n v="1035997"/>
    <n v="0"/>
    <n v="0"/>
    <s v="RESOLUCION"/>
    <n v="1039"/>
    <s v="CHRISTIAN ALEXIS VALDERRAMA TORRES"/>
    <m/>
  </r>
  <r>
    <n v="83"/>
    <s v="006-83"/>
    <x v="2"/>
    <x v="2"/>
    <s v="Construir 3 Ha de espacio público en los territorios priorizados para Mejoramiento Integral de Barrios con el fin de promover espacios seguros"/>
    <x v="9"/>
    <s v="PM/0208/0104/40020190066"/>
    <x v="13"/>
    <x v="4"/>
    <s v="Pago de pasivo exigible a nombre de Jairo Leonardo Vivas"/>
    <s v="10. No aplica"/>
    <s v="No aplica"/>
    <n v="491804"/>
    <n v="1"/>
    <n v="491804"/>
    <s v="AGOSTO"/>
    <s v="AGOSTO"/>
    <s v="DIRECCIÓN MEJORAMIENTO DE BARRIOS"/>
    <s v="MARÍA MERCEDES MOLINA RENGIFO"/>
    <s v="Dirección de Mejoramiento de Barrios"/>
    <m/>
    <m/>
    <m/>
    <m/>
    <m/>
    <m/>
    <m/>
    <m/>
    <n v="491804"/>
    <m/>
    <m/>
    <m/>
    <n v="0"/>
    <m/>
    <m/>
    <m/>
    <n v="0"/>
    <m/>
    <n v="0"/>
    <n v="491804"/>
    <m/>
    <m/>
    <m/>
    <m/>
  </r>
  <r>
    <n v="84"/>
    <s v="006-84"/>
    <x v="2"/>
    <x v="2"/>
    <s v="Construir 3 Ha de espacio público en los territorios priorizados para Mejoramiento Integral de Barrios con el fin de promover espacios seguros"/>
    <x v="9"/>
    <s v="PM/0208/0104/40020190066"/>
    <x v="28"/>
    <x v="4"/>
    <s v="Pago de pasivo exigible a nombre de GNG Ingeniería"/>
    <s v="10. No aplica"/>
    <s v="No aplica"/>
    <n v="132222724"/>
    <n v="1"/>
    <n v="132222724"/>
    <s v="AGOSTO"/>
    <s v="AGOSTO"/>
    <s v="DIRECCIÓN MEJORAMIENTO DE BARRIOS"/>
    <s v="MARÍA MERCEDES MOLINA RENGIFO"/>
    <s v="Dirección de Mejoramiento de Barrios"/>
    <m/>
    <m/>
    <m/>
    <m/>
    <m/>
    <m/>
    <m/>
    <m/>
    <n v="132222724"/>
    <m/>
    <m/>
    <m/>
    <n v="0"/>
    <m/>
    <m/>
    <m/>
    <n v="0"/>
    <m/>
    <n v="0"/>
    <n v="132222724"/>
    <m/>
    <m/>
    <m/>
    <m/>
  </r>
  <r>
    <n v="85"/>
    <s v="006-85"/>
    <x v="2"/>
    <x v="2"/>
    <s v="Construir 3 Ha de espacio público en los territorios priorizados para Mejoramiento Integral de Barrios con el fin de promover espacios seguros"/>
    <x v="9"/>
    <s v="PM/0208/0104/40020190066"/>
    <x v="28"/>
    <x v="4"/>
    <s v="Pago de pasivo exigible a nombre de AB 003"/>
    <s v="10. No aplica"/>
    <s v="No aplica"/>
    <n v="860024395"/>
    <n v="1"/>
    <n v="860024395"/>
    <s v="AGOSTO"/>
    <s v="AGOSTO"/>
    <s v="DIRECCIÓN MEJORAMIENTO DE BARRIOS"/>
    <s v="MARÍA MERCEDES MOLINA RENGIFO"/>
    <s v="Dirección de Mejoramiento de Barrios"/>
    <m/>
    <m/>
    <m/>
    <m/>
    <m/>
    <m/>
    <m/>
    <m/>
    <n v="860024395"/>
    <m/>
    <m/>
    <m/>
    <n v="0"/>
    <m/>
    <m/>
    <m/>
    <n v="0"/>
    <m/>
    <n v="0"/>
    <n v="860024395"/>
    <m/>
    <m/>
    <m/>
    <m/>
  </r>
  <r>
    <n v="86"/>
    <s v="006-86"/>
    <x v="2"/>
    <x v="2"/>
    <s v="Construir 3 Ha de espacio público en los territorios priorizados para Mejoramiento Integral de Barrios con el fin de promover espacios seguros"/>
    <x v="9"/>
    <s v="PM/0208/0104/40020190066"/>
    <x v="28"/>
    <x v="4"/>
    <s v="Pago de pasivo exigible a nombre de Consorcio Aldebarán"/>
    <s v="10. No aplica"/>
    <s v="No aplica"/>
    <n v="469272000"/>
    <n v="1"/>
    <n v="469272000"/>
    <s v="DICIEMBRE"/>
    <s v="DICIEMBRE"/>
    <s v="DIRECCIÓN MEJORAMIENTO DE BARRIOS"/>
    <s v="MARÍA MERCEDES MOLINA RENGIFO"/>
    <s v="Dirección de Mejoramiento de Barrios"/>
    <m/>
    <m/>
    <m/>
    <m/>
    <m/>
    <m/>
    <m/>
    <m/>
    <n v="469272000"/>
    <m/>
    <m/>
    <m/>
    <n v="0"/>
    <m/>
    <m/>
    <m/>
    <n v="0"/>
    <m/>
    <n v="0"/>
    <n v="469272000"/>
    <m/>
    <m/>
    <m/>
    <m/>
  </r>
  <r>
    <n v="87"/>
    <s v="006-87"/>
    <x v="2"/>
    <x v="2"/>
    <s v="Construir 3 Ha de espacio público en los territorios priorizados para Mejoramiento Integral de Barrios con el fin de promover espacios seguros"/>
    <x v="9"/>
    <s v="PM/0208/0104/40020190066"/>
    <x v="28"/>
    <x v="4"/>
    <s v="Pago de pasivo exigible a nombre de Proes Ingeniería SAS con NIT 901286572"/>
    <s v="10. No aplica"/>
    <s v="No aplica"/>
    <n v="712665317"/>
    <n v="1"/>
    <n v="712665317"/>
    <s v="SEPTIEMBRE"/>
    <s v="SEPTIEMBRE"/>
    <s v="DIRECCIÓN MEJORAMIENTO DE BARRIOS"/>
    <s v="MARÍA MERCEDES MOLINA RENGIFO"/>
    <s v="Dirección de Mejoramiento de Barrios"/>
    <d v="2024-07-16T00:00:00"/>
    <n v="202415000058583"/>
    <s v="01 - Viabilización de Línea"/>
    <s v="N/A"/>
    <d v="2024-07-22T00:00:00"/>
    <s v="MIB-076"/>
    <d v="2024-07-22T00:00:00"/>
    <n v="209087245"/>
    <n v="503578072"/>
    <n v="1055"/>
    <d v="2024-07-23T00:00:00"/>
    <n v="209087245"/>
    <n v="0"/>
    <n v="4017"/>
    <n v="45526"/>
    <n v="205253258"/>
    <n v="3833987"/>
    <n v="205253258"/>
    <n v="0"/>
    <n v="507412059"/>
    <s v="RESOLUCION"/>
    <n v="931"/>
    <s v="PROES INGENIERIA SAS"/>
    <m/>
  </r>
  <r>
    <n v="88"/>
    <s v="006-88"/>
    <x v="2"/>
    <x v="2"/>
    <s v="Construir 3 Ha de espacio público en los territorios priorizados para Mejoramiento Integral de Barrios con el fin de promover espacios seguros"/>
    <x v="9"/>
    <s v="PM/0208/0104/40020190066"/>
    <x v="28"/>
    <x v="4"/>
    <s v="Pago de pasivo exigible a nombre de Consorcio Pro Caracolí con NIT 901657498."/>
    <s v="10. No aplica"/>
    <s v="No aplica"/>
    <n v="5218533547"/>
    <n v="1"/>
    <n v="5188143700"/>
    <s v="SEPTIEMBRE"/>
    <s v="SEPTIEMBRE"/>
    <s v="DIRECCIÓN MEJORAMIENTO DE BARRIOS"/>
    <s v="MARÍA MERCEDES MOLINA RENGIFO"/>
    <s v="Dirección de Mejoramiento de Barrios"/>
    <d v="2024-07-16T00:00:00"/>
    <n v="202415000058583"/>
    <s v="01 - Viabilización de Línea"/>
    <s v="N/A"/>
    <d v="2024-07-22T00:00:00"/>
    <s v="MIB-077"/>
    <d v="2024-07-22T00:00:00"/>
    <n v="1627102199"/>
    <n v="3561041501"/>
    <n v="1053"/>
    <d v="2024-07-23T00:00:00"/>
    <n v="1627102199"/>
    <n v="0"/>
    <n v="4016"/>
    <n v="45526"/>
    <n v="1627102199"/>
    <n v="0"/>
    <n v="1627102198"/>
    <n v="1"/>
    <n v="3561041501"/>
    <s v="RESOLUCION"/>
    <n v="932"/>
    <s v="CONSORCIO PRO CARACOLI"/>
    <m/>
  </r>
  <r>
    <n v="89"/>
    <s v="006-89"/>
    <x v="2"/>
    <x v="2"/>
    <s v="Construir 3 Ha de espacio público en los territorios priorizados para Mejoramiento Integral de Barrios con el fin de promover espacios seguros"/>
    <x v="9"/>
    <s v="PM/0208/0104/40020190066"/>
    <x v="31"/>
    <x v="0"/>
    <s v="Pago de pasivo exigible a nombre de Sandra Milena Atuesta"/>
    <s v="10. No aplica"/>
    <s v="No aplica"/>
    <n v="1247330"/>
    <n v="1"/>
    <n v="1247330"/>
    <s v="SEPTIEMBRE"/>
    <s v="SEPTIEMBRE"/>
    <s v="DIRECCIÓN MEJORAMIENTO DE BARRIOS"/>
    <s v="MARÍA MERCEDES MOLINA RENGIFO"/>
    <s v="Dirección de Mejoramiento de Barrios"/>
    <m/>
    <m/>
    <m/>
    <m/>
    <m/>
    <m/>
    <m/>
    <m/>
    <n v="1247330"/>
    <m/>
    <m/>
    <m/>
    <n v="0"/>
    <m/>
    <m/>
    <m/>
    <n v="0"/>
    <m/>
    <n v="0"/>
    <n v="1247330"/>
    <m/>
    <m/>
    <m/>
    <m/>
  </r>
  <r>
    <n v="90"/>
    <s v="006-90"/>
    <x v="2"/>
    <x v="2"/>
    <s v="Construir 3 Ha de espacio público en los territorios priorizados para Mejoramiento Integral de Barrios con el fin de promover espacios seguros"/>
    <x v="9"/>
    <s v="PM/0208/0104/40020190066"/>
    <x v="28"/>
    <x v="0"/>
    <s v="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_x000a_"/>
    <s v="3. Concurso de méritos abierto"/>
    <s v="81101500; 81101600 ;81102200"/>
    <n v="8174986"/>
    <n v="1"/>
    <n v="8174986"/>
    <s v="NOVIEMBRE"/>
    <s v="NOVIEMBRE"/>
    <s v="DIRECCIÓN MEJORAMIENTO DE BARRIOS"/>
    <s v="MARÍA MERCEDES MOLINA RENGIFO"/>
    <s v="Dirección de Mejoramiento de Barrios"/>
    <s v="11/07/2024_x000a_04/09/24"/>
    <s v="202415000058213_x000a_202415000071823"/>
    <s v="01 - Viabilización de Línea"/>
    <s v="N/A"/>
    <s v="11/07/2024_x000a_06/09/24"/>
    <s v="MIB-086"/>
    <s v="11/07/2024_x000a_06/09/24"/>
    <n v="8174986"/>
    <n v="0"/>
    <n v="1497"/>
    <d v="2024-09-09T00:00:00"/>
    <n v="8174986"/>
    <n v="0"/>
    <m/>
    <m/>
    <m/>
    <n v="8174986"/>
    <m/>
    <n v="0"/>
    <n v="8174986"/>
    <m/>
    <m/>
    <m/>
    <s v="MIB-002 anulada"/>
  </r>
  <r>
    <n v="91"/>
    <s v="006-91"/>
    <x v="2"/>
    <x v="2"/>
    <s v="Construir 3 Ha de espacio público en los territorios priorizados para Mejoramiento Integral de Barrios con el fin de promover espacios seguros"/>
    <x v="9"/>
    <s v="PM/0208/0104/40020190066"/>
    <x v="25"/>
    <x v="0"/>
    <s v="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
    <s v="1. Contratación directa"/>
    <n v="80161500"/>
    <n v="9500000"/>
    <n v="4.5"/>
    <n v="42750000"/>
    <s v="AGOSTO"/>
    <s v="AGOSTO"/>
    <s v="DIRECCIÓN MEJORAMIENTO DE BARRIOS"/>
    <s v="MARÍA MERCEDES MOLINA RENGIFO"/>
    <s v="Dirección de Mejoramiento de Barrios"/>
    <d v="2024-08-08T00:00:00"/>
    <n v="202415000065543"/>
    <s v="02 - Creación de Nueva Línea "/>
    <s v="SE RECIBEN RECURSOS DE LA 76  POR  42.750000"/>
    <d v="2024-08-14T00:00:00"/>
    <s v="MIB-082"/>
    <d v="2024-08-14T00:00:00"/>
    <n v="42750000"/>
    <n v="0"/>
    <n v="1444"/>
    <d v="2024-08-15T00:00:00"/>
    <n v="42750000"/>
    <n v="0"/>
    <n v="4004"/>
    <n v="45524"/>
    <n v="42750000"/>
    <n v="0"/>
    <n v="12666667"/>
    <n v="30083333"/>
    <n v="0"/>
    <s v="CONTRATO DE PRESTACION DE SERVICIOS PROFESIONALES"/>
    <n v="795"/>
    <s v="CAMILA ANDREA PATIÑO ARANA"/>
    <m/>
  </r>
  <r>
    <n v="92"/>
    <s v="006-92"/>
    <x v="2"/>
    <x v="2"/>
    <s v="Construir 3 Ha de espacio público en los territorios priorizados para Mejoramiento Integral de Barrios con el fin de promover espacios seguros"/>
    <x v="9"/>
    <s v="PM/0208/0104/40020190066"/>
    <x v="7"/>
    <x v="0"/>
    <s v="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
    <s v="1. Contratación directa"/>
    <n v="80121704"/>
    <n v="14280000"/>
    <n v="4.5"/>
    <n v="64260000"/>
    <s v="AGOSTO"/>
    <s v="AGOSTO"/>
    <s v="DIRECCIÓN MEJORAMIENTO DE BARRIOS"/>
    <s v="MARÍA MERCEDES MOLINA RENGIFO"/>
    <s v="Dirección de Mejoramiento de Barrios"/>
    <d v="2024-08-08T00:00:00"/>
    <n v="202415000065543"/>
    <s v="02 - Creación de Nueva Línea "/>
    <s v="SE RECIBEN RECURSOS DE LAS LINEAS 75 Y 77 "/>
    <s v="1408/2024"/>
    <s v="MIB-083"/>
    <s v="1408/2024"/>
    <n v="64260000"/>
    <n v="0"/>
    <n v="1445"/>
    <d v="2024-08-15T00:00:00"/>
    <n v="64260000"/>
    <n v="0"/>
    <n v="4018"/>
    <n v="45526"/>
    <n v="64260000"/>
    <n v="0"/>
    <n v="15600000"/>
    <n v="48660000"/>
    <n v="0"/>
    <s v="CONTRATO DE PRESTACION DE SERVICIOS PROFESIONALES"/>
    <n v="799"/>
    <s v="CLARA DEL PILAR GINER GARCIA"/>
    <m/>
  </r>
  <r>
    <n v="93"/>
    <s v="006-93"/>
    <x v="2"/>
    <x v="2"/>
    <s v="Construir 3 Ha de espacio público en los territorios priorizados para Mejoramiento Integral de Barrios con el fin de promover espacios seguros"/>
    <x v="9"/>
    <s v="PM/0208/0104/40020190066"/>
    <x v="28"/>
    <x v="4"/>
    <s v="Pago de pasivo exigible a nombre de Consorcio CVP 2030 con NIT 901537836."/>
    <s v="10. No aplica"/>
    <s v="No aplica"/>
    <n v="30389847"/>
    <n v="1"/>
    <n v="30389847"/>
    <s v="AGOSTO"/>
    <s v="AGOSTO"/>
    <s v="DIRECCIÓN MEJORAMIENTO DE BARRIOS"/>
    <s v="MARÍA MERCEDES MOLINA RENGIFO"/>
    <s v="Dirección de Mejoramiento de Barrios"/>
    <d v="2024-08-14T00:00:00"/>
    <s v=" 202415000066913"/>
    <s v="02 - Creación de Nueva Línea "/>
    <s v="SE RECIBEN RECURSOS DE LA linea  006-88 $30.389.847"/>
    <d v="2024-08-14T00:00:00"/>
    <s v="MIB-084"/>
    <d v="2024-08-15T00:00:00"/>
    <n v="30389847"/>
    <n v="0"/>
    <n v="1447"/>
    <d v="2024-08-16T00:00:00"/>
    <n v="30389847"/>
    <n v="0"/>
    <n v="4356"/>
    <n v="45560"/>
    <n v="30389847"/>
    <n v="0"/>
    <n v="30389847"/>
    <n v="0"/>
    <n v="0"/>
    <s v="RESOLUCION"/>
    <n v="1037"/>
    <s v="CONSORCIO CVP 2030"/>
    <m/>
  </r>
  <r>
    <n v="94"/>
    <s v="006-94"/>
    <x v="2"/>
    <x v="2"/>
    <s v="Construir 3 Ha de espacio público en los territorios priorizados para Mejoramiento Integral de Barrios con el fin de promover espacios seguros"/>
    <x v="9"/>
    <s v="PM/0208/0104/40020190066"/>
    <x v="33"/>
    <x v="0"/>
    <s v="Adición y prórroga al contrato 329-2023 cuyo objeto es: Prestar elservicio público de transporte terrestre automotor especial para la caja de la vivienda popular"/>
    <s v="10. No aplica"/>
    <n v="78111800"/>
    <n v="20000000"/>
    <n v="1"/>
    <n v="20000000"/>
    <s v="SEPTIEMBRE"/>
    <s v="SEPTIEMBRE"/>
    <s v="DIRECCIÓN MEJORAMIENTO DE BARRIOS"/>
    <s v="MARÍA MERCEDES MOLINA RENGIFO"/>
    <s v="Dirección de Mejoramiento de Barrios"/>
    <d v="2024-09-23T00:00:00"/>
    <n v="202415000075333"/>
    <s v="02 - Creación de Nueva Línea "/>
    <s v="SE RECIBEN RECURSOS D LA LINEA 70"/>
    <d v="2024-09-24T00:00:00"/>
    <s v="MIB-087"/>
    <d v="2024-09-24T00:00:00"/>
    <n v="20000000"/>
    <n v="0"/>
    <n v="1519"/>
    <d v="2024-09-25T00:00:00"/>
    <n v="20000000"/>
    <n v="0"/>
    <s v="4405-4398"/>
    <m/>
    <n v="20000000"/>
    <n v="0"/>
    <m/>
    <n v="20000000"/>
    <n v="0"/>
    <s v="CONTRATO DE PRESTACION DE SERVICIOS"/>
    <n v="329"/>
    <s v="UNIÓN TEMPORAL ALIANZA GALAXIA-PLATINO"/>
    <m/>
  </r>
  <r>
    <n v="95"/>
    <s v="006-95"/>
    <x v="2"/>
    <x v="2"/>
    <s v="Construir 3 Ha de espacio público en los territorios priorizados para Mejoramiento Integral de Barrios con el fin de promover espacios seguros"/>
    <x v="9"/>
    <s v="PM/0208/0104/40020190066"/>
    <x v="21"/>
    <x v="0"/>
    <s v="Arrendar un stand en el Congreso Colombiano de la Construcción - CCC"/>
    <s v="1. Contratación directa"/>
    <n v="80131505"/>
    <n v="10000000"/>
    <n v="1"/>
    <n v="10000000"/>
    <s v="SEPTIEMBRE"/>
    <s v="SEPTIEMBRE"/>
    <s v="DIRECCIÓN MEJORAMIENTO DE BARRIOS"/>
    <s v="MARÍA MERCEDES MOLINA RENGIFO"/>
    <s v="Dirección de Mejoramiento de Barrios"/>
    <d v="2024-09-23T00:00:00"/>
    <n v="202415000075693"/>
    <s v="02 - Creación de Nueva Línea "/>
    <s v="SE RECIBEN RECURSOS DE LA LINEA  71"/>
    <d v="2024-09-24T00:00:00"/>
    <s v="MIB-088"/>
    <d v="2024-09-25T00:00:00"/>
    <n v="10000000"/>
    <n v="0"/>
    <n v="1526"/>
    <d v="2024-09-26T00:00:00"/>
    <n v="10000000"/>
    <n v="0"/>
    <n v="4730"/>
    <n v="45588"/>
    <n v="10000000"/>
    <n v="0"/>
    <n v="0"/>
    <n v="10000000"/>
    <n v="0"/>
    <s v="CONTRATO DE ARRENDAMIENTO"/>
    <n v="926"/>
    <s v="CAMARA COLOMBIANA DE LA CONSTRUCCION"/>
    <m/>
  </r>
  <r>
    <n v="1"/>
    <s v="0094-1"/>
    <x v="3"/>
    <x v="3"/>
    <s v="Mejorar Integralmente o reforzar 4.000 viviendas "/>
    <x v="10"/>
    <s v="PM/0208/0106/40010440094"/>
    <x v="9"/>
    <x v="5"/>
    <s v=" Prestar servicios profesionales  como apoyo técnico desde el componente de arquitectura en el desarrollo de la ejecución de los proyectos de mejoramiento  a cargo de la Dirección de Mejoramiento de Vivivenda."/>
    <s v="1. Contratación directa"/>
    <n v="80111600"/>
    <n v="6935000"/>
    <s v="4,4 meses"/>
    <n v="30745167"/>
    <s v="JULIO"/>
    <s v="AGOSTO"/>
    <s v="DIRECCIÓN DE MEJORAMIENTO DE VIVIENDA"/>
    <s v="NELSON YOVANI JIMÉNEZ GONZÁLEZ"/>
    <s v="DIRECCIÓN DE MEJORAMIENTO DE VIVIENDA"/>
    <d v="2024-07-19T00:00:00"/>
    <n v="202414000059743"/>
    <s v="01 - Viabilización de Línea"/>
    <s v="10. No aplica"/>
    <d v="2024-08-02T00:00:00"/>
    <s v="MIV-083"/>
    <d v="2024-08-07T00:00:00"/>
    <n v="30745167"/>
    <n v="0"/>
    <n v="1431"/>
    <d v="2024-08-08T00:00:00"/>
    <n v="30745167"/>
    <n v="0"/>
    <n v="4141"/>
    <n v="45545"/>
    <n v="27740000"/>
    <n v="3005167"/>
    <n v="4623333"/>
    <n v="23116667"/>
    <n v="3005167"/>
    <s v="CONTRATO DE PRESTACION DE SERVICIOS PROFESIONALES"/>
    <n v="847"/>
    <s v="ADALIA  SERRANO RODRIGUEZ"/>
    <m/>
  </r>
  <r>
    <n v="2"/>
    <s v="0094-2"/>
    <x v="3"/>
    <x v="3"/>
    <s v="Mejorar Integralmente o reforzar 4.000 viviendas "/>
    <x v="10"/>
    <s v="PM/0208/0106/40010440094"/>
    <x v="8"/>
    <x v="5"/>
    <s v="Prestar servicios profesionales  para brindar acompañamiento social a las actividades  desarrolladas  en el marco de los programas de la Direccion de Mejoramiento de vivienda"/>
    <s v="1. Contratación directa"/>
    <n v="93141500"/>
    <n v="5930000"/>
    <s v="5 meses"/>
    <n v="29847667"/>
    <s v="JULIO"/>
    <s v="AGOSTO"/>
    <s v="DIRECCIÓN DE MEJORAMIENTO DE VIVIENDA"/>
    <s v="NELSON YOVANI JIMÉNEZ GONZÁLEZ"/>
    <s v="DIRECCIÓN DE MEJORAMIENTO DE VIVIENDA"/>
    <d v="2024-08-16T00:00:00"/>
    <n v="202414000058763"/>
    <s v="01 - Viabilización de Línea"/>
    <s v="10. No aplica"/>
    <d v="2024-08-18T00:00:00"/>
    <s v="MIV-005"/>
    <d v="2024-08-18T00:00:00"/>
    <n v="29847667"/>
    <n v="0"/>
    <n v="1120"/>
    <d v="2024-07-24T00:00:00"/>
    <n v="29847667"/>
    <n v="0"/>
    <n v="3461"/>
    <n v="45509"/>
    <n v="29847667"/>
    <n v="0"/>
    <n v="11069333"/>
    <n v="18778334"/>
    <n v="0"/>
    <s v="CONTRATO DE PRESTACION DE SERVICIOS PROFESIONALES"/>
    <n v="562"/>
    <s v="ADRIANA MARCELA BARBOSA CUBILLOS"/>
    <m/>
  </r>
  <r>
    <n v="3"/>
    <s v="0094-3"/>
    <x v="3"/>
    <x v="3"/>
    <s v="Mejorar Integralmente o reforzar 4.000 viviendas "/>
    <x v="10"/>
    <s v="PM/0208/0106/40010440094"/>
    <x v="9"/>
    <x v="5"/>
    <s v="Prestar servicios de apoyo a la gestión documental en relación con la implementación y ejecución de los programas de la Dirección de Mejoramiento de Vivienda"/>
    <s v="1. Contratación directa"/>
    <n v="80111600"/>
    <n v="2910000"/>
    <s v="4,6 meses"/>
    <n v="13483000"/>
    <s v="JULIO"/>
    <s v="AGOSTO"/>
    <s v="DIRECCIÓN DE MEJORAMIENTO DE VIVIENDA"/>
    <s v="NELSON YOVANI JIMÉNEZ GONZÁLEZ"/>
    <s v="DIRECCIÓN DE MEJORAMIENTO DE VIVIENDA"/>
    <d v="2024-08-16T00:00:00"/>
    <n v="202414000058763"/>
    <s v="01 - Viabilización de Línea"/>
    <s v="10. No aplica"/>
    <d v="2024-08-18T00:00:00"/>
    <s v="MIV-006"/>
    <d v="2024-08-18T00:00:00"/>
    <n v="13483000"/>
    <n v="0"/>
    <n v="1121"/>
    <d v="2024-07-24T00:00:00"/>
    <n v="13483000"/>
    <n v="0"/>
    <n v="3765"/>
    <n v="45518"/>
    <n v="13478367"/>
    <n v="4633"/>
    <n v="4557433"/>
    <n v="8920934"/>
    <n v="4633"/>
    <s v="CONTRATO DE PRESTACION DE SERVICIOS DE APOYO A LA GESTION"/>
    <n v="699"/>
    <s v="ALBERTO  QUINTERO PARIAS"/>
    <m/>
  </r>
  <r>
    <n v="4"/>
    <s v="0094-4"/>
    <x v="3"/>
    <x v="3"/>
    <s v="Mejorar Integralmente o reforzar 4.000 viviendas "/>
    <x v="10"/>
    <s v="PM/0208/0106/40010440094"/>
    <x v="12"/>
    <x v="5"/>
    <s v="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
    <s v="1. Contratación directa"/>
    <n v="80111600"/>
    <n v="8712000"/>
    <s v="4,7 meses"/>
    <n v="40656000"/>
    <s v="JULIO"/>
    <s v="AGOSTO"/>
    <s v="DIRECCIÓN DE MEJORAMIENTO DE VIVIENDA"/>
    <s v="NELSON YOVANI JIMÉNEZ GONZÁLEZ"/>
    <s v="DIRECCIÓN DE MEJORAMIENTO DE VIVIENDA"/>
    <d v="2024-08-16T00:00:00"/>
    <n v="202414000058763"/>
    <s v="01 - Viabilización de Línea"/>
    <s v="10. No aplica"/>
    <d v="2024-08-18T00:00:00"/>
    <s v="MIV-007"/>
    <d v="2024-08-18T00:00:00"/>
    <n v="40656000"/>
    <n v="0"/>
    <n v="1127"/>
    <d v="2024-07-24T00:00:00"/>
    <n v="40656000"/>
    <n v="0"/>
    <n v="4160"/>
    <n v="45547"/>
    <n v="34848000"/>
    <n v="5808000"/>
    <n v="5227200"/>
    <n v="29620800"/>
    <n v="5808000"/>
    <s v="CONTRATO DE PRESTACION DE SERVICIOS PROFESIONALES"/>
    <n v="869"/>
    <s v="ADRIAN ALBERTO JAIMES ARCINIEGAS"/>
    <m/>
  </r>
  <r>
    <n v="5"/>
    <s v="0094-5"/>
    <x v="3"/>
    <x v="3"/>
    <s v="Mejorar Integralmente o reforzar 4.000 viviendas "/>
    <x v="10"/>
    <s v="PM/0208/0106/40010440094"/>
    <x v="34"/>
    <x v="5"/>
    <s v="Prestar los servicios profesionales especializados para analizar, levantar, evaluar y gestionar la documentación de proyectos postulados a la expedición de actos de reconocimiento y/o licenciamiento a cargo de la Dirección de Mejoramiento de Vivienda"/>
    <s v="1. Contratación directa"/>
    <n v="81101500"/>
    <n v="8712000"/>
    <s v="4,4 meses"/>
    <n v="38623200"/>
    <s v="JULIO"/>
    <s v="JULIO"/>
    <s v="DIRECCIÓN DE MEJORAMIENTO DE VIVIENDA"/>
    <s v="NELSON YOVANI JIMÉNEZ GONZÁLEZ"/>
    <s v="DIRECCIÓN DE MEJORAMIENTO DE VIVIENDA"/>
    <d v="2024-08-16T00:00:00"/>
    <n v="202414000058763"/>
    <s v="01 - Viabilización de Línea"/>
    <s v="10. No aplica"/>
    <d v="2024-08-18T00:00:00"/>
    <s v="MIV-008"/>
    <d v="2024-08-18T00:00:00"/>
    <n v="38623200"/>
    <n v="0"/>
    <n v="1128"/>
    <d v="2024-07-24T00:00:00"/>
    <n v="38623200"/>
    <n v="0"/>
    <n v="4082"/>
    <n v="45534"/>
    <n v="34848000"/>
    <n v="3775200"/>
    <n v="6388800"/>
    <n v="28459200"/>
    <n v="3775200"/>
    <s v="CONTRATO DE PRESTACION DE SERVICIOS PROFESIONALES"/>
    <n v="823"/>
    <s v="ANGELA PATRICIA HERNANDEZ NARANJO"/>
    <m/>
  </r>
  <r>
    <n v="6"/>
    <s v="0094-6"/>
    <x v="3"/>
    <x v="3"/>
    <s v="Mejorar Integralmente o reforzar 4.000 viviendas "/>
    <x v="10"/>
    <s v="PM/0208/0106/40010440094"/>
    <x v="28"/>
    <x v="5"/>
    <s v="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
    <s v="1. Contratación directa"/>
    <n v="80111617"/>
    <n v="4946000"/>
    <s v="4,6 meses"/>
    <n v="22751600"/>
    <s v="JULIO"/>
    <s v="AGOSTO"/>
    <s v="DIRECCIÓN DE MEJORAMIENTO DE VIVIENDA"/>
    <s v="NELSON YOVANI JIMÉNEZ GONZÁLEZ"/>
    <s v="DIRECCIÓN DE MEJORAMIENTO DE VIVIENDA"/>
    <d v="2024-07-19T00:00:00"/>
    <n v="202414000059743"/>
    <s v="01 - Viabilización de Línea"/>
    <s v="10. No aplica"/>
    <d v="2024-07-25T00:00:00"/>
    <s v="MIV-069"/>
    <d v="2024-07-25T00:00:00"/>
    <n v="22751600"/>
    <n v="0"/>
    <n v="1284"/>
    <d v="2024-07-28T00:00:00"/>
    <n v="22751600"/>
    <n v="0"/>
    <n v="3465"/>
    <n v="45512"/>
    <n v="22751600"/>
    <n v="0"/>
    <n v="8737933"/>
    <n v="14013667"/>
    <n v="0"/>
    <s v="CONTRATO DE PRESTACION DE SERVICIOS PROFESIONALES"/>
    <n v="651"/>
    <s v="BRAYAN DAVID MONTOYA CASAS"/>
    <m/>
  </r>
  <r>
    <n v="7"/>
    <s v="0094-7"/>
    <x v="3"/>
    <x v="3"/>
    <s v="Mejorar Integralmente o reforzar 4.000 viviendas "/>
    <x v="10"/>
    <s v="PM/0208/0106/40010440094"/>
    <x v="7"/>
    <x v="5"/>
    <s v="Prestar servicios profesionales especializados para apoyar la coordinación, supervision,  ejecución y seguimiento a los programas y proyectos de a cargo de la Dirección de Mejoramiento de Vivienda de la Caja de la Vivienda Popular de la Alcaldía de Bogotá."/>
    <s v="1. Contratación directa"/>
    <n v="80111607"/>
    <n v="12100000"/>
    <s v="4,6 meses"/>
    <n v="55660000"/>
    <s v="JULIO"/>
    <s v="AGOSTO"/>
    <s v="DIRECCIÓN DE MEJORAMIENTO DE VIVIENDA"/>
    <s v="NELSON YOVANI JIMÉNEZ GONZÁLEZ"/>
    <s v="DIRECCIÓN DE MEJORAMIENTO DE VIVIENDA"/>
    <d v="2024-08-16T00:00:00"/>
    <n v="202414000058763"/>
    <s v="01 - Viabilización de Línea"/>
    <s v="10. No aplica"/>
    <d v="2024-08-18T00:00:00"/>
    <s v="MIV-009"/>
    <d v="2024-08-18T00:00:00"/>
    <n v="55660000"/>
    <n v="0"/>
    <n v="1129"/>
    <d v="2024-07-24T00:00:00"/>
    <n v="55660000"/>
    <n v="0"/>
    <n v="4161"/>
    <n v="45547"/>
    <n v="55660000"/>
    <n v="0"/>
    <n v="7663333"/>
    <n v="47996667"/>
    <n v="0"/>
    <s v="CONTRATO DE PRESTACION DE SERVICIOS PROFESIONALES"/>
    <n v="861"/>
    <s v="JORGE ALBERTO ARBELAEZ BERNAL"/>
    <m/>
  </r>
  <r>
    <n v="8"/>
    <s v="0094-8"/>
    <x v="3"/>
    <x v="3"/>
    <s v="Mejorar Integralmente o reforzar 4.000 viviendas "/>
    <x v="10"/>
    <s v="PM/0208/0106/40010440094"/>
    <x v="34"/>
    <x v="5"/>
    <s v="Prestar servicios profesionales especializados para brindar apoyo en la supervisión de los proyectos contratados por la Caja de la Vivienda Popular a cargo de la Dirección de Mejoramiento de vivienda."/>
    <s v="1. Contratación directa"/>
    <n v="81101500"/>
    <n v="8712000"/>
    <s v="5,2 meses"/>
    <n v="45012000"/>
    <s v="AGOSTO"/>
    <s v="SEPTIEMBRE"/>
    <s v="DIRECCIÓN DE MEJORAMIENTO DE VIVIENDA"/>
    <s v="NELSON YOVANI JIMÉNEZ GONZÁLEZ"/>
    <s v="DIRECCIÓN DE MEJORAMIENTO DE VIVIENDA"/>
    <d v="2024-07-19T00:00:00"/>
    <n v="202414000059743"/>
    <s v="01 - Viabilización de Línea"/>
    <s v="10. No aplica"/>
    <d v="2024-07-25T00:00:00"/>
    <s v="MIV-070"/>
    <d v="2024-07-25T00:00:00"/>
    <n v="45012000"/>
    <n v="0"/>
    <n v="1285"/>
    <d v="2024-07-28T00:00:00"/>
    <n v="45012000"/>
    <n v="0"/>
    <n v="4080"/>
    <n v="45534"/>
    <n v="34848000"/>
    <n v="10164000"/>
    <n v="8131200"/>
    <n v="26716800"/>
    <n v="10164000"/>
    <s v="CONTRATO DE PRESTACION DE SERVICIOS PROFESIONALES"/>
    <n v="820"/>
    <s v="CAMILO ESTEBAN MOLINA ESPINOSA"/>
    <m/>
  </r>
  <r>
    <n v="9"/>
    <s v="0094-9"/>
    <x v="3"/>
    <x v="3"/>
    <s v="Mejorar Integralmente o reforzar 4.000 viviendas "/>
    <x v="10"/>
    <s v="PM/0208/0106/40010440094"/>
    <x v="14"/>
    <x v="5"/>
    <s v="Prestar servicios profesionales especializados para brindar apoyo técnico en la supervisión de contratos y proyectos contratados por la Caja de la Vivienda Popular a cargo de la Dirección de Mejoramiento de vivienda."/>
    <s v="1. Contratación directa"/>
    <n v="80111617"/>
    <n v="10000000"/>
    <s v="4,4 meses"/>
    <n v="44333333"/>
    <s v="JULIO"/>
    <s v="JULIO"/>
    <s v="DIRECCIÓN DE MEJORAMIENTO DE VIVIENDA"/>
    <s v="NELSON YOVANI JIMÉNEZ GONZÁLEZ"/>
    <s v="DIRECCIÓN DE MEJORAMIENTO DE VIVIENDA"/>
    <d v="2024-08-16T00:00:00"/>
    <n v="202414000058763"/>
    <s v="01 - Viabilización de Línea"/>
    <s v="10. No aplica"/>
    <d v="2024-08-18T00:00:00"/>
    <s v="MIV-010"/>
    <d v="2024-08-18T00:00:00"/>
    <n v="44333333"/>
    <n v="0"/>
    <n v="1460"/>
    <d v="2024-08-23T00:00:00"/>
    <n v="44333333"/>
    <n v="0"/>
    <n v="4131"/>
    <n v="45540"/>
    <n v="40000000"/>
    <n v="4333333"/>
    <n v="8666667"/>
    <n v="31333333"/>
    <n v="4333333"/>
    <s v="CONTRATO DE PRESTACION DE SERVICIOS PROFESIONALES"/>
    <n v="830"/>
    <s v="CARLOS ANDRES CORDOBA PAEZ"/>
    <m/>
  </r>
  <r>
    <n v="10"/>
    <s v="0094-10"/>
    <x v="3"/>
    <x v="3"/>
    <s v="Mejorar Integralmente o reforzar 4.000 viviendas "/>
    <x v="10"/>
    <s v="PM/0208/0106/40010440094"/>
    <x v="28"/>
    <x v="5"/>
    <s v="Prestar los servicios profesionales para realizar la revisión y análisis cartográficos, de los proyectos y predios priorizados a cargo de la Dirección de Mejoramiento de Vivienda"/>
    <s v="1. Contratación directa"/>
    <n v="81101500"/>
    <n v="6935000"/>
    <s v="4,4 meses"/>
    <n v="30745167"/>
    <s v="JULIO"/>
    <s v="AGOSTO"/>
    <s v="DIRECCIÓN DE MEJORAMIENTO DE VIVIENDA"/>
    <s v="NELSON YOVANI JIMÉNEZ GONZÁLEZ"/>
    <s v="DIRECCIÓN DE MEJORAMIENTO DE VIVIENDA"/>
    <d v="2024-08-16T00:00:00"/>
    <n v="202414000058763"/>
    <s v="01 - Viabilización de Línea"/>
    <s v="10. No aplica"/>
    <d v="2024-08-18T00:00:00"/>
    <s v="MIV-011"/>
    <d v="2024-08-18T00:00:00"/>
    <n v="30745167"/>
    <n v="0"/>
    <n v="1130"/>
    <d v="2024-07-24T00:00:00"/>
    <n v="30745167"/>
    <n v="0"/>
    <m/>
    <m/>
    <m/>
    <n v="30745167"/>
    <m/>
    <n v="0"/>
    <n v="30745167"/>
    <m/>
    <m/>
    <m/>
    <m/>
  </r>
  <r>
    <n v="11"/>
    <s v="0094-11"/>
    <x v="3"/>
    <x v="3"/>
    <s v="Mejorar Integralmente o reforzar 4.000 viviendas "/>
    <x v="10"/>
    <s v="PM/0208/0106/40010440094"/>
    <x v="8"/>
    <x v="5"/>
    <s v="Prestar servicios profesionales especializados en los procesos de gestión social y acompañamiento a la comunidad en los programas de la Dirección de Mejoramiento de Vivienda"/>
    <s v="1. Contratación directa"/>
    <n v="93141500"/>
    <n v="8712000"/>
    <s v="4,6 meses"/>
    <n v="40075200"/>
    <s v="AGOSTO"/>
    <s v="SEPTIEMBRE"/>
    <s v="DIRECCIÓN DE MEJORAMIENTO DE VIVIENDA"/>
    <s v="NELSON YOVANI JIMÉNEZ GONZÁLEZ"/>
    <s v="DIRECCIÓN DE MEJORAMIENTO DE VIVIENDA"/>
    <d v="2024-08-16T00:00:00"/>
    <n v="202414000058763"/>
    <s v="01 - Viabilización de Línea"/>
    <s v="10. No aplica"/>
    <d v="2024-08-18T00:00:00"/>
    <s v="MIV-012"/>
    <d v="2024-08-18T00:00:00"/>
    <n v="40075200"/>
    <n v="0"/>
    <n v="1428"/>
    <d v="2024-08-08T00:00:00"/>
    <n v="40075200"/>
    <n v="0"/>
    <n v="4128"/>
    <n v="45540"/>
    <n v="34848000"/>
    <n v="5227200"/>
    <n v="7260000"/>
    <n v="27588000"/>
    <n v="5227200"/>
    <s v="CONTRATO DE PRESTACION DE SERVICIOS PROFESIONALES"/>
    <n v="839"/>
    <s v="IRIS MAGNOLIA SERRANO DELGADO"/>
    <m/>
  </r>
  <r>
    <n v="12"/>
    <s v="0094-12"/>
    <x v="3"/>
    <x v="3"/>
    <s v="Mejorar Integralmente o reforzar 4.000 viviendas "/>
    <x v="10"/>
    <s v="PM/0208/0106/40010440094"/>
    <x v="7"/>
    <x v="5"/>
    <s v="Prestar servicios profesionales para el análisis, revisión, gestión y seguimiento financiero de los diferentes programas o contratos fiduciarios a cargo de la Dirección de Mejoramiento de Vivienda."/>
    <s v="1. Contratación directa"/>
    <n v="80111607"/>
    <n v="8000000"/>
    <s v="4,8 meses"/>
    <n v="38666667"/>
    <s v="JULIO"/>
    <s v="AGOSTO"/>
    <s v="DIRECCIÓN DE MEJORAMIENTO DE VIVIENDA"/>
    <s v="NELSON YOVANI JIMÉNEZ GONZÁLEZ"/>
    <s v="DIRECCIÓN DE MEJORAMIENTO DE VIVIENDA"/>
    <d v="2024-08-16T00:00:00"/>
    <n v="202414000058763"/>
    <s v="01 - Viabilización de Línea"/>
    <s v="10. No aplica"/>
    <d v="2024-08-18T00:00:00"/>
    <s v="MIV-013"/>
    <d v="2024-08-18T00:00:00"/>
    <n v="38666667"/>
    <n v="0"/>
    <n v="1124"/>
    <d v="2024-07-24T00:00:00"/>
    <n v="38666667"/>
    <n v="0"/>
    <m/>
    <m/>
    <m/>
    <n v="38666667"/>
    <m/>
    <n v="0"/>
    <n v="38666667"/>
    <m/>
    <m/>
    <m/>
    <m/>
  </r>
  <r>
    <n v="13"/>
    <s v="0094-13"/>
    <x v="3"/>
    <x v="3"/>
    <s v="Mejorar Integralmente o reforzar 4.000 viviendas "/>
    <x v="10"/>
    <s v="PM/0208/0106/40010440094"/>
    <x v="7"/>
    <x v="5"/>
    <s v="Prestar servicios profesionales especializados en el seguimiento jurídico y estratégico a la Dirección General de la Caja de la Vivienda Popular, en concordancia con el plan de acción y las prioridades misionales  de la entidad."/>
    <s v="1. Contratación directa"/>
    <n v="80111607"/>
    <n v="14200000"/>
    <s v="5,1 meses"/>
    <n v="73024162"/>
    <s v="JULIO"/>
    <s v="JULIO"/>
    <s v="DIRECCIÓN DE MEJORAMIENTO DE VIVIENDA"/>
    <s v="NELSON YOVANI JIMÉNEZ GONZÁLEZ"/>
    <s v="DIRECCIÓN DE MEJORAMIENTO DE VIVIENDA"/>
    <d v="2024-07-19T00:00:00"/>
    <n v="202414000059743"/>
    <s v="01 - Viabilización de Línea"/>
    <s v="10. No aplica"/>
    <d v="2024-07-25T00:00:00"/>
    <s v="MIV-071"/>
    <d v="2024-07-25T00:00:00"/>
    <n v="73024162"/>
    <n v="0"/>
    <n v="1286"/>
    <d v="2024-07-28T00:00:00"/>
    <n v="73024162"/>
    <n v="0"/>
    <n v="3738"/>
    <n v="45517"/>
    <n v="73024162"/>
    <n v="0"/>
    <n v="0"/>
    <n v="73024162"/>
    <n v="0"/>
    <s v="CONTRATO DE PRESTACION DE SERVICIOS PROFESIONALES"/>
    <n v="738"/>
    <s v="CRISTHIAN OMAR LIZCANO ORTIZ"/>
    <m/>
  </r>
  <r>
    <n v="14"/>
    <s v="0094-14"/>
    <x v="3"/>
    <x v="3"/>
    <s v="Mejorar Integralmente o reforzar 4.000 viviendas "/>
    <x v="10"/>
    <s v="PM/0208/0106/40010440094"/>
    <x v="34"/>
    <x v="5"/>
    <s v="Prestar servicios profesionales para el seguimiento, control y monitoreo de las bases de datos e indicadores generados en la ejecución de los programas y procesos de la Dirección de Mejoramiento de Vivienda."/>
    <s v="1. Contratación directa"/>
    <n v="81101500"/>
    <n v="5507000"/>
    <s v="4,6 meses"/>
    <n v="25332200"/>
    <s v="JULIO"/>
    <s v="AGOSTO"/>
    <s v="DIRECCIÓN DE MEJORAMIENTO DE VIVIENDA"/>
    <s v="NELSON YOVANI JIMÉNEZ GONZÁLEZ"/>
    <s v="DIRECCIÓN DE MEJORAMIENTO DE VIVIENDA"/>
    <d v="2024-07-19T00:00:00"/>
    <n v="202414000059743"/>
    <s v="01 - Viabilización de Línea"/>
    <s v="10. No aplica"/>
    <d v="2024-07-25T00:00:00"/>
    <s v="MIV-072"/>
    <d v="2024-07-25T00:00:00"/>
    <n v="25332200"/>
    <n v="0"/>
    <n v="1287"/>
    <d v="2024-07-28T00:00:00"/>
    <n v="25332200"/>
    <n v="0"/>
    <n v="3788"/>
    <n v="45519"/>
    <n v="25332200"/>
    <n v="0"/>
    <n v="8444067"/>
    <n v="16888133"/>
    <n v="0"/>
    <s v="CONTRATO DE PRESTACION DE SERVICIOS PROFESIONALES"/>
    <n v="769"/>
    <s v="DANIEL FELIPE GOMEZ PARRA"/>
    <m/>
  </r>
  <r>
    <n v="15"/>
    <s v="0094-15"/>
    <x v="3"/>
    <x v="3"/>
    <s v="Mejorar Integralmente o reforzar 4.000 viviendas "/>
    <x v="10"/>
    <s v="PM/0208/0106/40010440094"/>
    <x v="35"/>
    <x v="5"/>
    <s v="Prestar servicios profesionales para el seguimiento financiero a los diferentes programas, contratos o encargos fiduciarios donde se administran los recursos de la Dirección Mejoramiento de Vivienda."/>
    <s v="1. Contratación directa"/>
    <n v="80111600"/>
    <n v="4946000"/>
    <s v="3,6 meses"/>
    <n v="17970467"/>
    <s v="JULIO"/>
    <s v="AGOSTO"/>
    <s v="DIRECCIÓN DE MEJORAMIENTO DE VIVIENDA"/>
    <s v="NELSON YOVANI JIMÉNEZ GONZÁLEZ"/>
    <s v="DIRECCIÓN DE MEJORAMIENTO DE VIVIENDA"/>
    <d v="2024-08-16T00:00:00"/>
    <n v="202414000058763"/>
    <s v="01 - Viabilización de Línea"/>
    <s v="10. No aplica"/>
    <d v="2024-08-18T00:00:00"/>
    <s v="MIV-014"/>
    <d v="2024-08-18T00:00:00"/>
    <n v="17970467"/>
    <n v="0"/>
    <n v="1461"/>
    <d v="2024-08-23T00:00:00"/>
    <n v="17970467"/>
    <n v="0"/>
    <m/>
    <m/>
    <m/>
    <n v="17970467"/>
    <m/>
    <n v="0"/>
    <n v="17970467"/>
    <m/>
    <m/>
    <m/>
    <m/>
  </r>
  <r>
    <n v="16"/>
    <s v="0094-16"/>
    <x v="3"/>
    <x v="3"/>
    <s v="Mejorar Integralmente o reforzar 4.000 viviendas "/>
    <x v="10"/>
    <s v="PM/0208/0106/40010440094"/>
    <x v="14"/>
    <x v="5"/>
    <s v="Prestar los servicios profesionales para realizar el análisis , evaluación, aprobación y gestión de documentación de los proyectos a cargo de la Dirección de Mejoramiento de vivienda_x000a_"/>
    <s v="1. Contratación directa"/>
    <n v="80111617"/>
    <n v="9710000"/>
    <s v="4,9 meses"/>
    <n v="47902667"/>
    <s v="JULIO"/>
    <s v="JULIO"/>
    <s v="DIRECCIÓN DE MEJORAMIENTO DE VIVIENDA"/>
    <s v="NELSON YOVANI JIMÉNEZ GONZÁLEZ"/>
    <s v="DIRECCIÓN DE MEJORAMIENTO DE VIVIENDA"/>
    <d v="2024-08-16T00:00:00"/>
    <n v="202414000058763"/>
    <s v="01 - Viabilización de Línea"/>
    <s v="10. No aplica"/>
    <d v="2024-08-18T00:00:00"/>
    <s v="MIV-015"/>
    <d v="2024-08-18T00:00:00"/>
    <n v="47902667"/>
    <n v="0"/>
    <n v="1133"/>
    <d v="2024-07-24T00:00:00"/>
    <n v="47902667"/>
    <n v="0"/>
    <n v="4159"/>
    <n v="45547"/>
    <n v="42724000"/>
    <n v="5178667"/>
    <n v="6149667"/>
    <n v="36574333"/>
    <n v="5178667"/>
    <s v="CONTRATO DE PRESTACION DE SERVICIOS PROFESIONALES"/>
    <n v="864"/>
    <s v="LUIS HUMBERTO CABIELES RICARDO"/>
    <m/>
  </r>
  <r>
    <n v="17"/>
    <s v="0094-17"/>
    <x v="3"/>
    <x v="3"/>
    <s v="Mejorar Integralmente o reforzar 4.000 viviendas "/>
    <x v="10"/>
    <s v="PM/0208/0106/40010440094"/>
    <x v="12"/>
    <x v="5"/>
    <s v="Prestar servicios de apoyo a la gestión para la ejecución de las actividades administrativas y financieras de la Dirección de Mejoramiento de Vivienda"/>
    <s v="1. Contratación directa"/>
    <n v="80111600"/>
    <n v="4640000"/>
    <s v="5,1 meses"/>
    <n v="23818667"/>
    <s v="JULIO"/>
    <s v="AGOSTO"/>
    <s v="DIRECCIÓN DE MEJORAMIENTO DE VIVIENDA"/>
    <s v="NELSON YOVANI JIMÉNEZ GONZÁLEZ"/>
    <s v="DIRECCIÓN DE MEJORAMIENTO DE VIVIENDA"/>
    <d v="2024-08-16T00:00:00"/>
    <n v="202414000058763"/>
    <s v="01 - Viabilización de Línea"/>
    <s v="10. No aplica"/>
    <d v="2024-08-18T00:00:00"/>
    <s v="MIV-016"/>
    <d v="2024-08-18T00:00:00"/>
    <n v="23818667"/>
    <n v="0"/>
    <n v="1427"/>
    <d v="2024-08-08T00:00:00"/>
    <n v="23818667"/>
    <n v="0"/>
    <n v="3763"/>
    <n v="45518"/>
    <n v="9276000"/>
    <n v="14542667"/>
    <n v="7266200"/>
    <n v="2009800"/>
    <n v="14542667"/>
    <s v="CONTRATO DE PRESTACION DE SERVICIOS DE APOYO A LA GESTION"/>
    <n v="753"/>
    <s v="DANIELA  PEREZ GOMEZ"/>
    <m/>
  </r>
  <r>
    <n v="18"/>
    <s v="0094-18"/>
    <x v="3"/>
    <x v="3"/>
    <s v="Mejorar Integralmente o reforzar 4.000 viviendas "/>
    <x v="10"/>
    <s v="PM/0208/0106/40010440094"/>
    <x v="28"/>
    <x v="5"/>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s v="1. Contratación directa"/>
    <n v="80111617"/>
    <n v="5930000"/>
    <s v="4,6 meses"/>
    <n v="27278000"/>
    <s v="JULIO"/>
    <s v="AGOSTO"/>
    <s v="DIRECCIÓN DE MEJORAMIENTO DE VIVIENDA"/>
    <s v="NELSON YOVANI JIMÉNEZ GONZÁLEZ"/>
    <s v="DIRECCIÓN DE MEJORAMIENTO DE VIVIENDA"/>
    <d v="2024-07-19T00:00:00"/>
    <n v="202414000059743"/>
    <s v="01 - Viabilización de Línea"/>
    <s v="10. No aplica"/>
    <d v="2024-07-25T00:00:00"/>
    <s v="MIV-073"/>
    <d v="2024-07-25T00:00:00"/>
    <n v="27278000"/>
    <n v="0"/>
    <n v="1288"/>
    <d v="2024-07-28T00:00:00"/>
    <n v="27278000"/>
    <n v="0"/>
    <n v="3697"/>
    <n v="45516"/>
    <n v="27278000"/>
    <n v="0"/>
    <n v="9685667"/>
    <n v="17592333"/>
    <n v="0"/>
    <s v="CONTRATO DE PRESTACION DE SERVICIOS PROFESIONALES"/>
    <n v="702"/>
    <s v="DANIELA  SIABATO JARA"/>
    <m/>
  </r>
  <r>
    <n v="19"/>
    <s v="0094-19"/>
    <x v="3"/>
    <x v="3"/>
    <s v="Mejorar Integralmente o reforzar 4.000 viviendas "/>
    <x v="10"/>
    <s v="PM/0208/0106/40010440094"/>
    <x v="14"/>
    <x v="5"/>
    <s v="Prestar servicios profesionales especializados para realizar el seguimiento y control de los procesos técnicos para el cumplimiento de metas que requiera desarrollar la dirección de mejoramiento de vivienda."/>
    <s v="1. Contratación directa"/>
    <n v="80111617"/>
    <n v="13400000"/>
    <s v="5,1 meses"/>
    <n v="67893333"/>
    <s v="JULIO"/>
    <s v="AGOSTO"/>
    <s v="DIRECCIÓN DE MEJORAMIENTO DE VIVIENDA"/>
    <s v="NELSON YOVANI JIMÉNEZ GONZÁLEZ"/>
    <s v="DIRECCIÓN DE MEJORAMIENTO DE VIVIENDA"/>
    <d v="2024-08-16T00:00:00"/>
    <n v="202414000058763"/>
    <s v="01 - Viabilización de Línea"/>
    <s v="10. No aplica"/>
    <d v="2024-08-18T00:00:00"/>
    <s v="MIV-017"/>
    <d v="2024-08-18T00:00:00"/>
    <n v="67893333"/>
    <n v="0"/>
    <n v="1138"/>
    <d v="2024-07-24T00:00:00"/>
    <n v="67893333"/>
    <n v="0"/>
    <n v="3705"/>
    <n v="45516"/>
    <n v="40200000"/>
    <n v="27693333"/>
    <n v="20993333"/>
    <n v="19206667"/>
    <n v="27693333"/>
    <s v="CONTRATO DE PRESTACION DE SERVICIOS PROFESIONALES"/>
    <n v="710"/>
    <s v="DIANA CAROLINA GOMEZ ALVAREZ"/>
    <m/>
  </r>
  <r>
    <n v="20"/>
    <s v="0094-20"/>
    <x v="3"/>
    <x v="3"/>
    <s v="Mejorar Integralmente o reforzar 4.000 viviendas "/>
    <x v="10"/>
    <s v="PM/0208/0106/40010440094"/>
    <x v="34"/>
    <x v="6"/>
    <s v="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18"/>
    <d v="2024-08-18T00:00:00"/>
    <n v="0"/>
    <n v="0"/>
    <s v="1143 (anulado)"/>
    <d v="2024-07-24T00:00:00"/>
    <n v="0"/>
    <n v="0"/>
    <m/>
    <m/>
    <m/>
    <n v="0"/>
    <m/>
    <n v="0"/>
    <n v="0"/>
    <m/>
    <m/>
    <m/>
    <s v="CDP anulado según reporte de BOGDATA 31-08-24"/>
  </r>
  <r>
    <n v="21"/>
    <s v="0094-21"/>
    <x v="3"/>
    <x v="3"/>
    <s v="Mejorar Integralmente o reforzar 4.000 viviendas "/>
    <x v="10"/>
    <s v="PM/0208/0106/40010440094"/>
    <x v="34"/>
    <x v="6"/>
    <s v="Prestar los servicios profesionales para analizar, levantar, evaluar y  gestionar la documentación de proyectos postulados a la expedición de actos de reconocimiento y/o licenciamiento a cargo de la Dirección de Mejoramiento de Vivienda."/>
    <s v="1. Contratación directa"/>
    <n v="81101500"/>
    <n v="8712000"/>
    <s v="4,6 meses"/>
    <n v="34848000"/>
    <s v="JULIO"/>
    <s v="AGOSTO"/>
    <s v="DIRECCIÓN DE MEJORAMIENTO DE VIVIENDA"/>
    <s v="NELSON YOVANI JIMÉNEZ GONZÁLEZ"/>
    <s v="DIRECCIÓN DE MEJORAMIENTO DE VIVIENDA"/>
    <d v="2024-07-19T00:00:00"/>
    <n v="202414000059743"/>
    <s v="01 - Viabilización de Línea"/>
    <s v="10. No aplica"/>
    <d v="2024-07-25T00:00:00"/>
    <s v="MIV-074"/>
    <d v="2024-07-25T00:00:00"/>
    <n v="34848000"/>
    <n v="0"/>
    <n v="1289"/>
    <d v="2024-07-28T00:00:00"/>
    <n v="34848000"/>
    <n v="0"/>
    <n v="4091"/>
    <n v="45537"/>
    <n v="34848000"/>
    <n v="0"/>
    <n v="8131200"/>
    <n v="26716800"/>
    <n v="0"/>
    <s v="CONTRATO DE PRESTACION DE SERVICIOS PROFESIONALES"/>
    <n v="836"/>
    <s v="EDGAR ANDRES PASTRAN CHAUX"/>
    <s v="CDP liberado parcialmente BOGDATA16-10-24"/>
  </r>
  <r>
    <n v="22"/>
    <s v="0094-22"/>
    <x v="3"/>
    <x v="3"/>
    <s v="Mejorar Integralmente o reforzar 4.000 viviendas "/>
    <x v="10"/>
    <s v="PM/0208/0106/40010440094"/>
    <x v="8"/>
    <x v="6"/>
    <s v="Prestar servicios de apoyo a la gestión para brindar acompañamiento social a las actividades  desarrolladas  en el marco de los programas de la Direccion de Mejoramiento de vivienda"/>
    <s v="1. Contratación directa"/>
    <n v="93141500"/>
    <n v="3927000"/>
    <s v="4,6 meses"/>
    <n v="18195100"/>
    <s v="JULIO"/>
    <s v="AGOSTO"/>
    <s v="DIRECCIÓN DE MEJORAMIENTO DE VIVIENDA"/>
    <s v="NELSON YOVANI JIMÉNEZ GONZÁLEZ"/>
    <s v="DIRECCIÓN DE MEJORAMIENTO DE VIVIENDA"/>
    <d v="2024-08-16T00:00:00"/>
    <n v="202414000058763"/>
    <s v="01 - Viabilización de Línea"/>
    <s v="10. No aplica"/>
    <d v="2024-08-18T00:00:00"/>
    <s v="MIV-019"/>
    <d v="2024-08-18T00:00:00"/>
    <n v="18195100"/>
    <n v="0"/>
    <n v="1100"/>
    <d v="2024-07-24T00:00:00"/>
    <n v="18195100"/>
    <n v="0"/>
    <n v="3779"/>
    <n v="45518"/>
    <n v="18195100"/>
    <n v="0"/>
    <n v="6152300"/>
    <n v="12042800"/>
    <n v="0"/>
    <s v="CONTRATO DE PRESTACION DE SERVICIOS DE APOYO A LA GESTION"/>
    <n v="731"/>
    <s v="FABIAN DANILO MORALES CASADIEGO"/>
    <m/>
  </r>
  <r>
    <n v="23"/>
    <s v="0094-23"/>
    <x v="3"/>
    <x v="3"/>
    <s v="Mejorar Integralmente o reforzar 4.000 viviendas "/>
    <x v="10"/>
    <s v="PM/0208/0106/40010440094"/>
    <x v="7"/>
    <x v="6"/>
    <s v="Prestar servicios profesionales especializados para apoyar las actividades de procedimientos administrativos sancionatorios contractuales  y soporte jurídico en los proyectos de inversión a cargo la Dirección de Mejoramiento de Vivienda de la Caja de Vivienda Popular."/>
    <s v="1. Contratación directa"/>
    <n v="80111607"/>
    <n v="10000000"/>
    <s v="4,7 meses"/>
    <n v="46666667"/>
    <s v="JULIO"/>
    <s v="AGOSTO"/>
    <s v="DIRECCIÓN DE MEJORAMIENTO DE VIVIENDA"/>
    <s v="NELSON YOVANI JIMÉNEZ GONZÁLEZ"/>
    <s v="DIRECCIÓN DE MEJORAMIENTO DE VIVIENDA"/>
    <d v="2024-08-16T00:00:00"/>
    <n v="202414000058763"/>
    <s v="01 - Viabilización de Línea"/>
    <s v="10. No aplica"/>
    <d v="2024-08-18T00:00:00"/>
    <s v="MIV-020"/>
    <d v="2024-08-18T00:00:00"/>
    <n v="46666667"/>
    <n v="0"/>
    <n v="1140"/>
    <d v="2024-07-24T00:00:00"/>
    <n v="46666667"/>
    <n v="0"/>
    <n v="3587"/>
    <n v="45513"/>
    <n v="46666667"/>
    <n v="0"/>
    <n v="16333333"/>
    <n v="30333334"/>
    <n v="0"/>
    <s v="CONTRATO DE PRESTACION DE SERVICIOS PROFESIONALES"/>
    <n v="669"/>
    <s v="GUILLERMO ANDRES ALCALA RONDON"/>
    <m/>
  </r>
  <r>
    <n v="24"/>
    <s v="0094-24"/>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507000"/>
    <s v="4,8 meses"/>
    <n v="22028000"/>
    <s v="JULIO"/>
    <s v="AGOSTO"/>
    <s v="DIRECCIÓN DE MEJORAMIENTO DE VIVIENDA"/>
    <s v="NELSON YOVANI JIMÉNEZ GONZÁLEZ"/>
    <s v="DIRECCIÓN DE MEJORAMIENTO DE VIVIENDA"/>
    <d v="2024-07-19T00:00:00"/>
    <n v="202414000059743"/>
    <s v="01 - Viabilización de Línea"/>
    <s v="10. No aplica"/>
    <d v="2024-08-02T00:00:00"/>
    <s v="MIV-084"/>
    <d v="2024-08-07T00:00:00"/>
    <n v="22028000"/>
    <n v="0"/>
    <n v="1432"/>
    <d v="2024-08-08T00:00:00"/>
    <n v="22028000"/>
    <n v="0"/>
    <n v="4072"/>
    <n v="45534"/>
    <n v="22028000"/>
    <n v="0"/>
    <n v="5690567"/>
    <n v="16337433"/>
    <n v="0"/>
    <s v="CONTRATO DE PRESTACION DE SERVICIOS PROFESIONALES"/>
    <n v="815"/>
    <s v="HECTOR JULIO CASTAÑEDA PULIDO"/>
    <m/>
  </r>
  <r>
    <n v="25"/>
    <s v="0094-25"/>
    <x v="3"/>
    <x v="3"/>
    <s v="Mejorar Integralmente o reforzar 4.000 viviendas "/>
    <x v="10"/>
    <s v="PM/0208/0106/40010440094"/>
    <x v="14"/>
    <x v="6"/>
    <s v="Prestar servicios profesionales desde el componente arquitectonico en el desarrollo de la ejecución de los proyectos de mejoramiento, así como elaboración de insumos técnicos y seguimientos de control de información a cargo de la Dirección de Mejoramiento de Vivienda.  "/>
    <s v="1. Contratación directa"/>
    <n v="80111617"/>
    <n v="7500000"/>
    <s v="3,8 meses"/>
    <n v="28750000"/>
    <s v="JULIO"/>
    <s v="AGOSTO"/>
    <s v="DIRECCIÓN DE MEJORAMIENTO DE VIVIENDA"/>
    <s v="NELSON YOVANI JIMÉNEZ GONZÁLEZ"/>
    <s v="DIRECCIÓN DE MEJORAMIENTO DE VIVIENDA"/>
    <d v="2024-08-16T00:00:00"/>
    <n v="202414000058763"/>
    <s v="01 - Viabilización de Línea"/>
    <s v="10. No aplica"/>
    <d v="2024-08-18T00:00:00"/>
    <s v="MIV-021"/>
    <d v="2024-08-18T00:00:00"/>
    <n v="28750000"/>
    <n v="0"/>
    <n v="1141"/>
    <d v="2024-07-24T00:00:00"/>
    <n v="28750000"/>
    <n v="0"/>
    <n v="4089"/>
    <n v="45537"/>
    <n v="28750000"/>
    <n v="0"/>
    <n v="7000000"/>
    <n v="21750000"/>
    <n v="0"/>
    <s v="CONTRATO DE PRESTACION DE SERVICIOS PROFESIONALES"/>
    <n v="828"/>
    <s v="HERNAN  VENEGAS AVELLANEDA"/>
    <m/>
  </r>
  <r>
    <n v="26"/>
    <s v="0094-26"/>
    <x v="3"/>
    <x v="3"/>
    <s v="Mejorar Integralmente o reforzar 4.000 viviendas "/>
    <x v="10"/>
    <s v="PM/0208/0106/40010440094"/>
    <x v="28"/>
    <x v="5"/>
    <s v="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
    <s v="1. Contratación directa"/>
    <n v="81101500"/>
    <n v="8712000"/>
    <s v="3 meses"/>
    <n v="26136000"/>
    <s v="JULIO"/>
    <s v="AGOSTO"/>
    <s v="DIRECCIÓN DE MEJORAMIENTO DE VIVIENDA"/>
    <s v="LUIS ALFONSO OJEDA MEDINA"/>
    <s v="DIRECCIÓN DE MEJORAMIENTO DE VIVIENDA"/>
    <d v="2024-10-22T00:00:00"/>
    <n v="202414000082643"/>
    <s v="03 - Modificación de Línea"/>
    <s v="10. No aplica"/>
    <d v="2024-10-29T00:00:00"/>
    <s v="MIV-113"/>
    <d v="2024-10-29T00:00:00"/>
    <n v="26136000"/>
    <n v="0"/>
    <n v="1587"/>
    <d v="2024-10-29T00:00:00"/>
    <n v="26136000"/>
    <n v="0"/>
    <m/>
    <m/>
    <m/>
    <n v="26136000"/>
    <m/>
    <n v="0"/>
    <n v="26136000"/>
    <m/>
    <m/>
    <m/>
    <m/>
  </r>
  <r>
    <n v="27"/>
    <s v="0094-27"/>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930000"/>
    <s v="4,9 meses"/>
    <n v="21941000"/>
    <s v="JULIO"/>
    <s v="AGOSTO"/>
    <s v="DIRECCIÓN DE MEJORAMIENTO DE VIVIENDA"/>
    <s v="LUIS ALFONSO OJEDA MEDINA"/>
    <s v="DIRECCIÓN DE MEJORAMIENTO DE VIVIENDA"/>
    <s v="16/08/2024_x000a_06/09/24"/>
    <s v="202414000058763_x000a_202414000071843"/>
    <s v="01 - Viabilización de Línea"/>
    <s v="10. No aplica"/>
    <s v="18/08/2024_x000a_06/09/2024"/>
    <s v="MIV-096"/>
    <s v="18/08/2024_x000a_06/09/24"/>
    <n v="21941000"/>
    <n v="0"/>
    <n v="1486"/>
    <d v="2024-09-06T00:00:00"/>
    <n v="21941000"/>
    <n v="0"/>
    <n v="4264"/>
    <n v="45551"/>
    <n v="21941000"/>
    <n v="0"/>
    <n v="2569667"/>
    <n v="19371333"/>
    <n v="0"/>
    <s v="CONTRATO DE PRESTACION DE SERVICIOS PROFESIONALES"/>
    <n v="868"/>
    <s v="IVONN MAYERLLY AMAYA CARDOZO"/>
    <s v="Se anula viabilidad MIV-022 según radicado No 202414000071843"/>
  </r>
  <r>
    <n v="28"/>
    <s v="0094-28"/>
    <x v="3"/>
    <x v="3"/>
    <s v="Mejorar Integralmente o reforzar 4.000 viviendas "/>
    <x v="10"/>
    <s v="PM/0208/0106/40010440094"/>
    <x v="12"/>
    <x v="6"/>
    <s v="Prestar servicios profesionales para realizar el apoyo al  control  de seguimiento  administrativo y técnico en la coordinación de los procesos contractuales y postcontractuales que desarrolle la Dirección de Mejoramietno de vivienda. "/>
    <s v="1. Contratación directa"/>
    <n v="80111600"/>
    <n v="5507000"/>
    <s v="4,6 meses"/>
    <n v="25515767"/>
    <s v="JULIO"/>
    <s v="AGOSTO"/>
    <s v="DIRECCIÓN DE MEJORAMIENTO DE VIVIENDA"/>
    <s v="NELSON YOVANI JIMÉNEZ GONZÁLEZ"/>
    <s v="DIRECCIÓN DE MEJORAMIENTO DE VIVIENDA"/>
    <d v="2024-08-16T00:00:00"/>
    <n v="202414000058763"/>
    <s v="01 - Viabilización de Línea"/>
    <s v="10. No aplica"/>
    <d v="2024-08-18T00:00:00"/>
    <s v="MIV-023"/>
    <d v="2024-08-18T00:00:00"/>
    <n v="25515767"/>
    <n v="0"/>
    <n v="1110"/>
    <d v="2024-07-24T00:00:00"/>
    <n v="25515767"/>
    <n v="0"/>
    <n v="3704"/>
    <n v="45516"/>
    <n v="25515767"/>
    <n v="0"/>
    <n v="8627633"/>
    <n v="16888134"/>
    <n v="0"/>
    <s v="CONTRATO DE PRESTACION DE SERVICIOS PROFESIONALES"/>
    <n v="704"/>
    <s v="EDGAR  GOYENECHE MUÑOZ"/>
    <m/>
  </r>
  <r>
    <n v="29"/>
    <s v="0094-29"/>
    <x v="3"/>
    <x v="3"/>
    <s v="Mejorar Integralmente o reforzar 4.000 viviendas "/>
    <x v="10"/>
    <s v="PM/0208/0106/40010440094"/>
    <x v="12"/>
    <x v="6"/>
    <s v="Prestar servicios profesionales para el análisis, seguimiento y legalización de recursos para el desarrollo e implementación de los programas de la Dirección de Mejoramiento de Vivienda."/>
    <s v="1. Contratación directa"/>
    <n v="80111600"/>
    <n v="5507000"/>
    <s v="4,4 meses"/>
    <n v="22028000"/>
    <s v="JULIO"/>
    <s v="JULIO"/>
    <s v="DIRECCIÓN DE MEJORAMIENTO DE VIVIENDA"/>
    <s v="NELSON YOVANI JIMÉNEZ GONZÁLEZ"/>
    <s v="DIRECCIÓN DE MEJORAMIENTO DE VIVIENDA"/>
    <d v="2024-08-16T00:00:00"/>
    <n v="202414000058763"/>
    <s v="01 - Viabilización de Línea"/>
    <s v="10. No aplica"/>
    <d v="2024-08-18T00:00:00"/>
    <s v="MIV-024"/>
    <d v="2024-08-18T00:00:00"/>
    <n v="22028000"/>
    <n v="0"/>
    <n v="1111"/>
    <d v="2024-07-24T00:00:00"/>
    <n v="22028000"/>
    <n v="0"/>
    <n v="4007"/>
    <n v="45524"/>
    <n v="22028000"/>
    <n v="0"/>
    <n v="7342667"/>
    <n v="14685333"/>
    <n v="0"/>
    <s v="CONTRATO DE PRESTACION DE SERVICIOS PROFESIONALES"/>
    <n v="790"/>
    <s v="JHOAN ARLEY OBANDO GUTIERREZ"/>
    <s v="Liberacion parcial de la Viabilidad ajustando al valor del CDPy CRP"/>
  </r>
  <r>
    <n v="30"/>
    <s v="0094-30"/>
    <x v="3"/>
    <x v="3"/>
    <s v="Mejorar Integralmente o reforzar 4.000 viviendas "/>
    <x v="10"/>
    <s v="PM/0208/0106/40010440094"/>
    <x v="14"/>
    <x v="6"/>
    <s v="Prestar servicios profesionales para brindar apoyo en la supervisión de los proyectos contratados por la Caja de la Vivienda Popular a cargo de la Dirección de Mejoramiento de vivienda."/>
    <s v="1. Contratación directa"/>
    <n v="80111617"/>
    <n v="5930000"/>
    <s v="5 meses"/>
    <n v="30638333"/>
    <s v="JULIO"/>
    <s v="AGOSTO"/>
    <s v="DIRECCIÓN DE MEJORAMIENTO DE VIVIENDA"/>
    <s v="NELSON YOVANI JIMÉNEZ GONZÁLEZ"/>
    <s v="DIRECCIÓN DE MEJORAMIENTO DE VIVIENDA"/>
    <d v="2024-08-16T00:00:00"/>
    <n v="202414000058763"/>
    <s v="01 - Viabilización de Línea"/>
    <s v="10. No aplica"/>
    <d v="2024-08-18T00:00:00"/>
    <s v="MIV-025"/>
    <d v="2024-08-18T00:00:00"/>
    <n v="30638333"/>
    <n v="0"/>
    <n v="1112"/>
    <d v="2024-07-24T00:00:00"/>
    <n v="30638333"/>
    <n v="0"/>
    <n v="3693"/>
    <n v="45516"/>
    <n v="30638333"/>
    <n v="0"/>
    <n v="9685667"/>
    <n v="20952666"/>
    <n v="0"/>
    <s v="CONTRATO DE PRESTACION DE SERVICIOS PROFESIONALES"/>
    <n v="688"/>
    <s v="JHONNY STEVEN LANDINEZ LEON"/>
    <m/>
  </r>
  <r>
    <n v="31"/>
    <s v="0094-31"/>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26"/>
    <d v="2024-08-18T00:00:00"/>
    <n v="26617167"/>
    <n v="0"/>
    <n v="1113"/>
    <d v="2024-07-24T00:00:00"/>
    <n v="26617167"/>
    <n v="0"/>
    <n v="4000"/>
    <n v="45524"/>
    <n v="26617167"/>
    <n v="0"/>
    <n v="7526233"/>
    <n v="19090934"/>
    <n v="0"/>
    <s v="CONTRATO DE PRESTACION DE SERVICIOS PROFESIONALES"/>
    <n v="783"/>
    <s v="JOHANA ALEXANDRA HERRERA SANCHEZ"/>
    <m/>
  </r>
  <r>
    <n v="32"/>
    <s v="0094-32"/>
    <x v="3"/>
    <x v="3"/>
    <s v="Mejorar Integralmente o reforzar 4.000 viviendas "/>
    <x v="10"/>
    <s v="PM/0208/0106/40010440094"/>
    <x v="34"/>
    <x v="6"/>
    <s v="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s v="1. Contratación directa"/>
    <n v="81101500"/>
    <n v="8000000"/>
    <s v="5,2 meses"/>
    <n v="29600000"/>
    <s v="SEPTIEMBRE"/>
    <s v="SEPTIEMBRE"/>
    <s v="DIRECCIÓN DE MEJORAMIENTO DE VIVIENDA"/>
    <s v="LUIS ALFONSO OJEDA MEDINA"/>
    <s v="DIRECCIÓN DE MEJORAMIENTO DE VIVIENDA"/>
    <s v="16/08/2024_x000a_03-09-24"/>
    <s v="202414000058763_x000a_202414000071143_x000a_"/>
    <s v="01 - Viabilización de Línea"/>
    <s v="10. No aplica"/>
    <s v="18/08/2024_x000a_03-09-24"/>
    <s v="MIV-091"/>
    <d v="2024-08-18T00:00:00"/>
    <n v="29600000"/>
    <n v="0"/>
    <n v="1483"/>
    <d v="2024-09-06T00:00:00"/>
    <n v="29600000"/>
    <n v="0"/>
    <n v="4321"/>
    <n v="45552"/>
    <n v="29600000"/>
    <n v="0"/>
    <n v="0"/>
    <n v="29600000"/>
    <n v="0"/>
    <s v="CONTRATO DE PRESTACION DE SERVICIOS PROFESIONALES"/>
    <n v="877"/>
    <s v="JUAN JERONIMO RAMIREZ BAUTISTA"/>
    <s v=" se anula la viabilidad MIV-027 _x000a_Se anula el CDP 1114"/>
  </r>
  <r>
    <n v="33"/>
    <s v="0094-33"/>
    <x v="3"/>
    <x v="3"/>
    <s v="Mejorar Integralmente o reforzar 4.000 viviendas "/>
    <x v="10"/>
    <s v="PM/0208/0106/40010440094"/>
    <x v="8"/>
    <x v="6"/>
    <s v="Prestar servicios prfesionales para aroyar los procesos organizacionales requeridos para la ejecución de los planes y proyectos de la Dirección de Mejoramiento de Vivienda"/>
    <s v="1. Contratación directa"/>
    <n v="93141500"/>
    <n v="5507000"/>
    <s v="4,8 meses"/>
    <n v="26617167"/>
    <s v="JULIO"/>
    <s v="JULIO"/>
    <s v="DIRECCIÓN DE MEJORAMIENTO DE VIVIENDA"/>
    <s v="NELSON YOVANI JIMÉNEZ GONZÁLEZ"/>
    <s v="DIRECCIÓN DE MEJORAMIENTO DE VIVIENDA"/>
    <d v="2024-08-16T00:00:00"/>
    <n v="202414000058763"/>
    <s v="01 - Viabilización de Línea"/>
    <s v="10. No aplica"/>
    <d v="2024-08-18T00:00:00"/>
    <s v="MIV-028"/>
    <d v="2024-08-18T00:00:00"/>
    <n v="26617167"/>
    <n v="0"/>
    <n v="1115"/>
    <d v="2024-07-24T00:00:00"/>
    <n v="26617167"/>
    <n v="0"/>
    <n v="3699"/>
    <n v="45516"/>
    <n v="26617167"/>
    <n v="0"/>
    <n v="8627633"/>
    <n v="17989534"/>
    <n v="0"/>
    <s v="CONTRATO DE PRESTACION DE SERVICIOS PROFESIONALES"/>
    <n v="715"/>
    <s v="RAUL ALEJANDRO MESA VARGAS"/>
    <m/>
  </r>
  <r>
    <n v="34"/>
    <s v="0094-34"/>
    <x v="3"/>
    <x v="3"/>
    <s v="Mejorar Integralmente o reforzar 4.000 viviendas "/>
    <x v="10"/>
    <s v="PM/0208/0106/40010440094"/>
    <x v="7"/>
    <x v="6"/>
    <s v="Prestar servicios profesionales en el componente jurídico en el marco de las competencias y funciones  de la Dirección de Mejoramiento de vivienda "/>
    <s v="1. Contratación directa"/>
    <n v="80111607"/>
    <n v="6500000"/>
    <s v="4,8 meses"/>
    <n v="31416667"/>
    <s v="JULIO"/>
    <s v="JULIO"/>
    <s v="DIRECCIÓN DE MEJORAMIENTO DE VIVIENDA"/>
    <s v="NELSON YOVANI JIMÉNEZ GONZÁLEZ"/>
    <s v="DIRECCIÓN DE MEJORAMIENTO DE VIVIENDA"/>
    <d v="2024-08-16T00:00:00"/>
    <n v="202414000058763"/>
    <s v="01 - Viabilización de Línea"/>
    <s v="10. No aplica"/>
    <d v="2024-08-18T00:00:00"/>
    <s v="MIV-029"/>
    <d v="2024-08-18T00:00:00"/>
    <n v="31416667"/>
    <n v="0"/>
    <n v="1117"/>
    <d v="2024-07-24T00:00:00"/>
    <n v="31416667"/>
    <n v="0"/>
    <n v="3442"/>
    <n v="45507"/>
    <n v="31416667"/>
    <n v="0"/>
    <n v="9966667"/>
    <n v="21450000"/>
    <n v="0"/>
    <s v="CONTRATO DE PRESTACION DE SERVICIOS PROFESIONALES"/>
    <n v="596"/>
    <s v="JOSE VICENTE GUERRERO RAMIREZ"/>
    <m/>
  </r>
  <r>
    <n v="35"/>
    <s v="0094-35"/>
    <x v="3"/>
    <x v="3"/>
    <s v="Mejorar Integralmente o reforzar 4.000 viviendas "/>
    <x v="10"/>
    <s v="PM/0208/0106/40010440094"/>
    <x v="7"/>
    <x v="6"/>
    <s v="Prestar servicios profesionales, para realizar actividades relacionadas con la gestión contractual y  jurídica, en la ejecución y seguimiento de los programas a cargo de la Dirección de Mejoramiento de Vivienda de la Caja de Vivienda Popular"/>
    <s v="1. Contratación directa"/>
    <n v="80111607"/>
    <n v="8000000"/>
    <s v="4,8 meses"/>
    <n v="32000000"/>
    <s v="JULIO"/>
    <s v="AGOSTO"/>
    <s v="DIRECCIÓN DE MEJORAMIENTO DE VIVIENDA"/>
    <s v="NELSON YOVANI JIMÉNEZ GONZÁLEZ"/>
    <s v="DIRECCIÓN DE MEJORAMIENTO DE VIVIENDA"/>
    <d v="2024-08-16T00:00:00"/>
    <n v="202414000058763"/>
    <s v="01 - Viabilización de Línea"/>
    <s v="10. No aplica"/>
    <d v="2024-08-18T00:00:00"/>
    <s v="MIV-030"/>
    <d v="2024-08-18T00:00:00"/>
    <n v="32000000"/>
    <n v="0"/>
    <n v="1118"/>
    <d v="2024-07-24T00:00:00"/>
    <n v="32000000"/>
    <n v="0"/>
    <n v="4142"/>
    <n v="45545"/>
    <n v="32000000"/>
    <n v="0"/>
    <n v="5333333"/>
    <n v="26666667"/>
    <n v="0"/>
    <s v="CONTRATO DE PRESTACION DE SERVICIOS PROFESIONALES"/>
    <n v="856"/>
    <s v="LUIS JOSE GRACIA BAYUELO"/>
    <m/>
  </r>
  <r>
    <n v="36"/>
    <s v="0094-36"/>
    <x v="3"/>
    <x v="3"/>
    <s v="Mejorar Integralmente o reforzar 4.000 viviendas "/>
    <x v="10"/>
    <s v="PM/0208/0106/40010440094"/>
    <x v="7"/>
    <x v="6"/>
    <s v="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
    <s v="1. Contratación directa"/>
    <n v="80111607"/>
    <n v="14400000"/>
    <s v="4,6 meses"/>
    <n v="28800000"/>
    <s v="JULIO"/>
    <s v="AGOSTO"/>
    <s v="DIRECCIÓN DE MEJORAMIENTO DE VIVIENDA"/>
    <s v="NELSON YOVANI JIMÉNEZ GONZÁLEZ"/>
    <s v="DIRECCIÓN DE MEJORAMIENTO DE VIVIENDA"/>
    <d v="2024-08-16T00:00:00"/>
    <n v="202414000058763"/>
    <s v="01 - Viabilización de Línea"/>
    <s v="10. No aplica"/>
    <d v="2024-08-18T00:00:00"/>
    <s v="MIV-031"/>
    <d v="2024-08-18T00:00:00"/>
    <n v="28800000"/>
    <n v="0"/>
    <n v="1122"/>
    <d v="2024-07-24T00:00:00"/>
    <n v="28800000"/>
    <n v="0"/>
    <n v="3760"/>
    <n v="45518"/>
    <n v="28800000"/>
    <n v="0"/>
    <n v="22560000"/>
    <n v="6240000"/>
    <n v="0"/>
    <s v="CONTRATO DE PRESTACION DE SERVICIOS PROFESIONALES"/>
    <n v="708"/>
    <s v="JULIAN ALBERTO VASQUEZ GRAJALES"/>
    <m/>
  </r>
  <r>
    <n v="37"/>
    <s v="0094-37"/>
    <x v="3"/>
    <x v="3"/>
    <s v="Mejorar Integralmente o reforzar 4.000 viviendas "/>
    <x v="10"/>
    <s v="PM/0208/0106/40010440094"/>
    <x v="7"/>
    <x v="6"/>
    <s v="Prestar los servicios profesionales especializados para ejecutar acciones jurídicas relacionadas con las diferentes etapas de los proceso de contratación que adelante la Dirección de Mejoramiento de Vivienda en el marco de los proyectos inversión que deban ser ejecutados."/>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32"/>
    <d v="2024-08-18T00:00:00"/>
    <n v="45012000"/>
    <n v="0"/>
    <s v="1123  ( Anulado)"/>
    <d v="2024-07-24T00:00:00"/>
    <n v="0"/>
    <n v="45012000"/>
    <m/>
    <m/>
    <m/>
    <n v="0"/>
    <m/>
    <n v="0"/>
    <n v="0"/>
    <m/>
    <m/>
    <m/>
    <s v="CDP anulado según reporte de BOGDATA 31-08-24"/>
  </r>
  <r>
    <n v="38"/>
    <s v="0094-38"/>
    <x v="3"/>
    <x v="3"/>
    <s v="Mejorar Integralmente o reforzar 4.000 viviendas "/>
    <x v="10"/>
    <s v="PM/0208/0106/40010440094"/>
    <x v="9"/>
    <x v="6"/>
    <s v="Prestar servicios de apoyo a la gestión que soporten los procesos administrativos relacionados con el manejo documental requeridos en la ejecución de los programas de la Dirección de Mejoramiento de Vivienda"/>
    <s v="1. Contratación directa"/>
    <n v="80111600"/>
    <n v="2400000"/>
    <s v="4,9 meses"/>
    <n v="9600000"/>
    <s v="JULIO"/>
    <s v="AGOSTO"/>
    <s v="DIRECCIÓN DE MEJORAMIENTO DE VIVIENDA"/>
    <s v="NELSON YOVANI JIMÉNEZ GONZÁLEZ"/>
    <s v="DIRECCIÓN DE MEJORAMIENTO DE VIVIENDA"/>
    <d v="2024-08-16T00:00:00"/>
    <n v="202414000058763"/>
    <s v="01 - Viabilización de Línea"/>
    <s v="10. No aplica"/>
    <d v="2024-08-18T00:00:00"/>
    <s v="MIV-033"/>
    <d v="2024-08-18T00:00:00"/>
    <n v="9600000"/>
    <n v="0"/>
    <n v="1429"/>
    <d v="2024-08-08T00:00:00"/>
    <n v="9600000"/>
    <n v="0"/>
    <n v="4087"/>
    <n v="45537"/>
    <n v="9600000"/>
    <n v="0"/>
    <n v="2240000"/>
    <n v="7360000"/>
    <n v="0"/>
    <s v="CONTRATO DE PRESTACION DE SERVICIOS DE APOYO A LA GESTION"/>
    <n v="834"/>
    <s v="JULIAN ALEJANDRO MENDEZ PAEZ"/>
    <s v="Liberación parcial de la viabilidad ajustado al valor del CDP y CRP"/>
  </r>
  <r>
    <n v="39"/>
    <s v="0094-39"/>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507000"/>
    <s v="5,2 meses"/>
    <n v="28452833"/>
    <s v="JULIO"/>
    <s v="AGOSTO"/>
    <s v="DIRECCIÓN DE MEJORAMIENTO DE VIVIENDA"/>
    <s v="NELSON YOVANI JIMÉNEZ GONZÁLEZ"/>
    <s v="DIRECCIÓN DE MEJORAMIENTO DE VIVIENDA"/>
    <d v="2024-08-16T00:00:00"/>
    <n v="202414000058763"/>
    <s v="01 - Viabilización de Línea"/>
    <s v="10. No aplica"/>
    <d v="2024-08-18T00:00:00"/>
    <s v="MIV-034"/>
    <d v="2024-08-18T00:00:00"/>
    <n v="28452833"/>
    <n v="0"/>
    <n v="1126"/>
    <d v="2024-07-24T00:00:00"/>
    <n v="28452833"/>
    <n v="0"/>
    <n v="3758"/>
    <n v="45518"/>
    <n v="28452833"/>
    <n v="0"/>
    <n v="8627633"/>
    <n v="19825200"/>
    <n v="0"/>
    <s v="CONTRATO DE PRESTACION DE SERVICIOS PROFESIONALES"/>
    <n v="657"/>
    <s v="JULIANA ALEJANDRA MARTHEYN NUÑEZ"/>
    <m/>
  </r>
  <r>
    <n v="40"/>
    <s v="0094-40"/>
    <x v="3"/>
    <x v="3"/>
    <s v="Mejorar Integralmente o reforzar 4.000 viviendas "/>
    <x v="10"/>
    <s v="PM/0208/0106/40010440094"/>
    <x v="35"/>
    <x v="6"/>
    <s v="Prestar servicios de apoyo a la gestión documental para asegurar la detallada organización y eficiente ejecución de los programas y proyectos de la Dirección de Mejoramiento de Vivienda."/>
    <s v="1. Contratación directa"/>
    <n v="80111600"/>
    <n v="3927000"/>
    <s v="5,2 meses"/>
    <n v="17671500"/>
    <s v="JULIO"/>
    <s v="AGOSTO"/>
    <s v="DIRECCIÓN DE MEJORAMIENTO DE VIVIENDA"/>
    <s v="NELSON YOVANI JIMÉNEZ GONZÁLEZ"/>
    <s v="DIRECCIÓN DE MEJORAMIENTO DE VIVIENDA"/>
    <d v="2024-08-16T00:00:00"/>
    <n v="202414000058763"/>
    <s v="01 - Viabilización de Línea"/>
    <s v="10. No aplica"/>
    <d v="2024-08-18T00:00:00"/>
    <s v="MIV-035"/>
    <d v="2024-08-18T00:00:00"/>
    <n v="17671500"/>
    <n v="0"/>
    <n v="1150"/>
    <d v="2024-07-24T00:00:00"/>
    <n v="17671500"/>
    <n v="0"/>
    <n v="3861"/>
    <n v="45519"/>
    <n v="17671500"/>
    <n v="0"/>
    <n v="6021400"/>
    <n v="11650100"/>
    <n v="0"/>
    <s v="CONTRATO DE PRESTACION DE SERVICIOS DE APOYO A LA GESTION"/>
    <n v="698"/>
    <s v="JULIO ANDRES RODRIGUEZ ROJAS"/>
    <m/>
  </r>
  <r>
    <n v="41"/>
    <s v="0094-41"/>
    <x v="3"/>
    <x v="3"/>
    <s v="Mejorar Integralmente o reforzar 4.000 viviendas "/>
    <x v="10"/>
    <s v="PM/0208/0106/40010440094"/>
    <x v="35"/>
    <x v="6"/>
    <s v="Prestar servicios de apoyo a la gestión referente a la administración de los procesos y actividades estratégicas en la Dirección de Mejoramiento de Vivienda, enfocados en la gestión administrativa y financiera."/>
    <s v="1. Contratación directa"/>
    <n v="80111600"/>
    <n v="4640000"/>
    <s v="4,6 meses"/>
    <n v="21344000"/>
    <s v="JULIO"/>
    <s v="AGOSTO"/>
    <s v="DIRECCIÓN DE MEJORAMIENTO DE VIVIENDA"/>
    <s v="NELSON YOVANI JIMÉNEZ GONZÁLEZ"/>
    <s v="DIRECCIÓN DE MEJORAMIENTO DE VIVIENDA"/>
    <d v="2024-07-19T00:00:00"/>
    <n v="202414000059743"/>
    <s v="01 - Viabilización de Línea"/>
    <s v="10. No aplica"/>
    <d v="2024-07-25T00:00:00"/>
    <s v="MIV-075"/>
    <d v="2024-07-25T00:00:00"/>
    <n v="21344000"/>
    <n v="0"/>
    <n v="1290"/>
    <d v="2024-07-28T00:00:00"/>
    <n v="21344000"/>
    <n v="0"/>
    <n v="3698"/>
    <n v="45516"/>
    <n v="21344000"/>
    <n v="0"/>
    <n v="7575400"/>
    <n v="13768600"/>
    <n v="0"/>
    <s v="CONTRATO DE PRESTACION DE SERVICIOS PROFESIONALES"/>
    <n v="705"/>
    <s v="LAURA ALEJANDRA ARBELAEZ CANCELADA"/>
    <m/>
  </r>
  <r>
    <n v="42"/>
    <s v="0094-42"/>
    <x v="3"/>
    <x v="3"/>
    <s v="Mejorar Integralmente o reforzar 4.000 viviendas "/>
    <x v="10"/>
    <s v="PM/0208/0106/40010440094"/>
    <x v="14"/>
    <x v="6"/>
    <s v="Prestar servicios profesionales, para realizar actividades relacionadas con la gestión contractual y  jurídica, en la ejecución y seguimiento de los programas a cargo de la Dirección de Mejoramiento de Vivienda de la Caja de Vivienda Popular"/>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36 anulada"/>
    <d v="2024-08-18T00:00:00"/>
    <n v="0"/>
    <n v="0"/>
    <s v="1131  ( Anulado)"/>
    <d v="2024-07-24T00:00:00"/>
    <n v="0"/>
    <n v="0"/>
    <m/>
    <m/>
    <m/>
    <n v="0"/>
    <m/>
    <n v="0"/>
    <n v="0"/>
    <m/>
    <m/>
    <m/>
    <s v="Se anula viabilidad MIV 036 según radicado No  202414000070433_x000a_CDP anulado según reporte de BOGDATA 31-08-24_x000a_"/>
  </r>
  <r>
    <n v="43"/>
    <s v="0094-43"/>
    <x v="3"/>
    <x v="3"/>
    <s v="Mejorar Integralmente o reforzar 4.000 viviendas "/>
    <x v="10"/>
    <s v="PM/0208/0106/40010440094"/>
    <x v="14"/>
    <x v="6"/>
    <s v=" Prestar servicios profesionales especializados para realizar el seguimiento técnico de los contratos y/o convenios de obra e interventoria de la Direcció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37-Anulada"/>
    <d v="2024-08-18T00:00:00"/>
    <n v="0"/>
    <n v="0"/>
    <s v="1134  ( Anulado)"/>
    <d v="2024-07-24T00:00:00"/>
    <n v="0"/>
    <n v="0"/>
    <m/>
    <m/>
    <m/>
    <n v="0"/>
    <m/>
    <n v="0"/>
    <n v="0"/>
    <m/>
    <m/>
    <m/>
    <s v="CDP anulado según reporte de BOGDATA 31-08-24"/>
  </r>
  <r>
    <n v="44"/>
    <s v="0094-44"/>
    <x v="3"/>
    <x v="3"/>
    <s v="Mejorar Integralmente o reforzar 4.000 viviendas "/>
    <x v="10"/>
    <s v="PM/0208/0106/40010440094"/>
    <x v="7"/>
    <x v="6"/>
    <s v="Prestar servicios profesionales en el componente jurídico en la proyección, revisión, seguimiento y tramite de los documentos y respuestas a PQRSD  a cargo de la Dirección de Mejoramiento de Vivienda de la Caja de la Vivienda Popular"/>
    <s v="1. Contratación directa"/>
    <n v="80111607"/>
    <n v="6935000"/>
    <s v="4,6 meses"/>
    <n v="13870000"/>
    <s v="JULIO"/>
    <s v="AGOSTO"/>
    <s v="DIRECCIÓN DE MEJORAMIENTO DE VIVIENDA"/>
    <s v="NELSON YOVANI JIMÉNEZ GONZÁLEZ"/>
    <s v="DIRECCIÓN DE MEJORAMIENTO DE VIVIENDA"/>
    <d v="2024-08-16T00:00:00"/>
    <n v="202414000058763"/>
    <s v="01 - Viabilización de Línea"/>
    <s v="10. No aplica"/>
    <d v="2024-08-18T00:00:00"/>
    <s v="MIV-038"/>
    <d v="2024-08-18T00:00:00"/>
    <n v="13870000"/>
    <n v="0"/>
    <n v="1135"/>
    <d v="2024-07-24T00:00:00"/>
    <n v="13870000"/>
    <n v="0"/>
    <n v="3731"/>
    <n v="45517"/>
    <n v="13870000"/>
    <n v="0"/>
    <n v="10864833"/>
    <n v="3005167"/>
    <n v="0"/>
    <s v="CONTRATO DE PRESTACION DE SERVICIOS PROFESIONALES"/>
    <n v="714"/>
    <s v="LESDY MARIA GIRALDO CASTAÑEDA"/>
    <m/>
  </r>
  <r>
    <n v="45"/>
    <s v="0094-45"/>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9000000"/>
    <s v="4,6 meses"/>
    <n v="41400000"/>
    <s v="JULIO"/>
    <s v="AGOSTO"/>
    <s v="DIRECCIÓN DE MEJORAMIENTO DE VIVIENDA"/>
    <s v="NELSON YOVANI JIMÉNEZ GONZÁLEZ"/>
    <s v="DIRECCIÓN DE MEJORAMIENTO DE VIVIENDA"/>
    <d v="2024-08-16T00:00:00"/>
    <n v="202414000058763"/>
    <s v="01 - Viabilización de Línea"/>
    <s v="10. No aplica"/>
    <d v="2024-08-18T00:00:00"/>
    <s v="MIV-039"/>
    <d v="2024-08-18T00:00:00"/>
    <n v="41400000"/>
    <n v="0"/>
    <n v="1136"/>
    <d v="2024-07-24T00:00:00"/>
    <n v="41400000"/>
    <n v="0"/>
    <n v="3691"/>
    <n v="45516"/>
    <n v="41400000"/>
    <n v="0"/>
    <n v="14700000"/>
    <n v="26700000"/>
    <n v="0"/>
    <s v="CONTRATO DE PRESTACION DE SERVICIOS PROFESIONALES"/>
    <n v="673"/>
    <s v="LIGIA EUGENIA PARDO TOQUICA"/>
    <m/>
  </r>
  <r>
    <n v="46"/>
    <s v="0094-46"/>
    <x v="3"/>
    <x v="3"/>
    <s v="Mejorar Integralmente o reforzar 4.000 viviendas "/>
    <x v="10"/>
    <s v="PM/0208/0106/40010440094"/>
    <x v="35"/>
    <x v="6"/>
    <s v="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
    <s v="1. Contratación directa"/>
    <n v="80111600"/>
    <n v="3453000"/>
    <s v="4,6 meses"/>
    <n v="15883800"/>
    <s v="JULIO"/>
    <s v="AGOSTO"/>
    <s v="DIRECCIÓN DE MEJORAMIENTO DE VIVIENDA"/>
    <s v="NELSON YOVANI JIMÉNEZ GONZÁLEZ"/>
    <s v="DIRECCIÓN DE MEJORAMIENTO DE VIVIENDA"/>
    <d v="2024-07-19T00:00:00"/>
    <n v="202414000059743"/>
    <s v="01 - Viabilización de Línea"/>
    <s v="10. No aplica"/>
    <d v="2024-07-25T00:00:00"/>
    <s v="MIV-082"/>
    <d v="2024-08-02T00:00:00"/>
    <n v="15883800"/>
    <n v="0"/>
    <n v="1406"/>
    <d v="2024-08-02T00:00:00"/>
    <n v="15883800"/>
    <n v="0"/>
    <n v="3450"/>
    <n v="45507"/>
    <n v="15883800"/>
    <n v="0"/>
    <n v="1956700"/>
    <n v="13927100"/>
    <n v="0"/>
    <s v="CONTRATO DE PRESTACION DE SERVICIOS DE APOYO A LA GESTION"/>
    <n v="633"/>
    <s v="LIZETH OFELIA VARGAS GARCIA"/>
    <m/>
  </r>
  <r>
    <n v="47"/>
    <s v="0094-47"/>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507000"/>
    <s v="4,8 meses"/>
    <n v="22028000"/>
    <s v="AGOSTO"/>
    <s v="SEPTIEMBRE"/>
    <s v="DIRECCIÓN DE MEJORAMIENTO DE VIVIENDA"/>
    <s v="NELSON YOVANI JIMÉNEZ GONZÁLEZ"/>
    <s v="DIRECCIÓN DE MEJORAMIENTO DE VIVIENDA"/>
    <d v="2024-08-16T00:00:00"/>
    <n v="202414000058763"/>
    <s v="01 - Viabilización de Línea"/>
    <s v="10. No aplica"/>
    <s v="18/08/2024_x000a_03-09-24"/>
    <s v="MIV-088"/>
    <d v="2024-08-18T00:00:00"/>
    <n v="22028000"/>
    <n v="0"/>
    <s v="_x000a_1473"/>
    <d v="2024-07-24T00:00:00"/>
    <n v="22028000"/>
    <n v="0"/>
    <n v="4147"/>
    <n v="45546"/>
    <n v="22028000"/>
    <n v="0"/>
    <n v="3671333"/>
    <n v="18356667"/>
    <n v="0"/>
    <s v="CONTRATO DE PRESTACION DE SERVICIOS PROFESIONALES"/>
    <n v="857"/>
    <s v="YUDDY  REYES JIMENEZ"/>
    <m/>
  </r>
  <r>
    <n v="48"/>
    <s v="0094-48"/>
    <x v="3"/>
    <x v="3"/>
    <s v="Mejorar Integralmente o reforzar 4.000 viviendas "/>
    <x v="10"/>
    <s v="PM/0208/0106/40010440094"/>
    <x v="12"/>
    <x v="6"/>
    <s v="Prestar servicios profesionales para el seguimiento financiero a los diferentes programas, contratos o encargos fiduciarios donde se administran los recursos de la Dirección Mejoramiento de Vivienda."/>
    <s v="1. Contratación directa"/>
    <n v="80111600"/>
    <n v="5507000"/>
    <s v="4,4 meses"/>
    <n v="24230800"/>
    <s v="JULIO"/>
    <s v="AGOSTO"/>
    <s v="DIRECCIÓN DE MEJORAMIENTO DE VIVIENDA"/>
    <s v="NELSON YOVANI JIMÉNEZ GONZÁLEZ"/>
    <s v="DIRECCIÓN DE MEJORAMIENTO DE VIVIENDA"/>
    <d v="2024-08-16T00:00:00"/>
    <n v="202414000058763"/>
    <s v="01 - Viabilización de Línea"/>
    <s v="10. No aplica"/>
    <d v="2024-08-18T00:00:00"/>
    <s v="MIV-041"/>
    <d v="2024-08-18T00:00:00"/>
    <n v="24230800"/>
    <n v="0"/>
    <n v="1139"/>
    <d v="2024-07-24T00:00:00"/>
    <n v="24230800"/>
    <n v="0"/>
    <n v="3703"/>
    <n v="45516"/>
    <n v="24230800"/>
    <n v="0"/>
    <n v="8627633"/>
    <n v="15603167"/>
    <n v="0"/>
    <s v="CONTRATO DE PRESTACION DE SERVICIOS PROFESIONALES"/>
    <n v="716"/>
    <s v="LUIS ALBERTO RODRIGUEZ PUERTO"/>
    <m/>
  </r>
  <r>
    <n v="49"/>
    <s v="0094-49"/>
    <x v="3"/>
    <x v="3"/>
    <s v="Mejorar Integralmente o reforzar 4.000 viviendas "/>
    <x v="10"/>
    <s v="PM/0208/0106/40010440094"/>
    <x v="14"/>
    <x v="6"/>
    <s v="Prestar servicios profesionales especializados para la evaluación y revisión de los distintos componentes de los programas de mejoramiento gestionados por la Dirección de Mejoramiento de Vivienda, con un enfoque prioritario en su operacionalización."/>
    <s v="10. No aplica"/>
    <s v="No aplica"/>
    <n v="0"/>
    <n v="0"/>
    <n v="0"/>
    <s v="NO APLICA"/>
    <s v="NO APLICA"/>
    <s v="DIRECCIÓN DE MEJORAMIENTO DE VIVIENDA"/>
    <s v="NELSON YOVANI JIMÉNEZ GONZÁLEZ"/>
    <s v="DIRECCIÓN DE MEJORAMIENTO DE VIVIENDA"/>
    <d v="2024-07-19T00:00:00"/>
    <n v="202414000059743"/>
    <s v="01 - Viabilización de Línea"/>
    <s v="10. No aplica"/>
    <d v="2024-07-25T00:00:00"/>
    <s v="MIV-076. Anulada"/>
    <d v="2024-07-25T00:00:00"/>
    <n v="0"/>
    <n v="0"/>
    <s v="1291  ( Anulado)"/>
    <d v="2024-07-28T00:00:00"/>
    <n v="0"/>
    <n v="0"/>
    <m/>
    <m/>
    <m/>
    <n v="0"/>
    <m/>
    <n v="0"/>
    <n v="0"/>
    <m/>
    <m/>
    <m/>
    <s v="CDP anulado según reporte de BOGDATA 31-08-24"/>
  </r>
  <r>
    <n v="50"/>
    <s v="0094-50"/>
    <x v="3"/>
    <x v="3"/>
    <s v="Mejorar Integralmente o reforzar 4.000 viviendas "/>
    <x v="10"/>
    <s v="PM/0208/0106/40010440094"/>
    <x v="14"/>
    <x v="6"/>
    <s v="Prestar servicios profesionales para brindar acompañamiento tecnico a procesos de seguimiento arquitectonico de obra de los proyectos contratados por la Caja de la Vivienda Popular a cargo de la Dirección de Mejoramiento de vivienda."/>
    <s v="1. Contratación directa"/>
    <n v="80111617"/>
    <n v="5930000"/>
    <s v="5,2 meses"/>
    <n v="23720000"/>
    <s v="JULIO"/>
    <s v="AGOSTO"/>
    <s v="DIRECCIÓN DE MEJORAMIENTO DE VIVIENDA"/>
    <s v="NELSON YOVANI JIMÉNEZ GONZÁLEZ"/>
    <s v="DIRECCIÓN DE MEJORAMIENTO DE VIVIENDA"/>
    <d v="2024-08-16T00:00:00"/>
    <n v="202414000058763"/>
    <s v="01 - Viabilización de Línea"/>
    <s v="10. No aplica"/>
    <d v="2024-08-18T00:00:00"/>
    <s v="MIV-042"/>
    <d v="2024-08-18T00:00:00"/>
    <n v="23720000"/>
    <n v="0"/>
    <n v="1142"/>
    <d v="2024-07-24T00:00:00"/>
    <n v="23720000"/>
    <n v="0"/>
    <n v="4111"/>
    <n v="45537"/>
    <n v="23720000"/>
    <n v="0"/>
    <n v="5534667"/>
    <n v="18185333"/>
    <n v="0"/>
    <s v="CONTRATO DE PRESTACION DE SERVICIOS PROFESIONALES"/>
    <n v="829"/>
    <s v="MARIA CAMILA MEJIA CARDOZO"/>
    <s v="Anulacion parcial  Viabilidad y CDP"/>
  </r>
  <r>
    <n v="51"/>
    <s v="0094-51"/>
    <x v="3"/>
    <x v="3"/>
    <s v="Mejorar Integralmente o reforzar 4.000 viviendas "/>
    <x v="10"/>
    <s v="PM/0208/0106/40010440094"/>
    <x v="14"/>
    <x v="6"/>
    <s v="Prestar servicios profesionales especializados para realizar el seguimiento administrativo y técnico de los contratos y/o convenios que desarrolle la  Direcció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43  ( Anulado)"/>
    <d v="2024-08-18T00:00:00"/>
    <n v="0"/>
    <n v="0"/>
    <s v="1144  ( Anulado)"/>
    <d v="2024-07-24T00:00:00"/>
    <n v="0"/>
    <n v="0"/>
    <m/>
    <m/>
    <m/>
    <n v="0"/>
    <m/>
    <n v="0"/>
    <n v="0"/>
    <m/>
    <m/>
    <m/>
    <s v="CDP anulado según reporte de BOGDATA 31-08-24"/>
  </r>
  <r>
    <n v="52"/>
    <s v="0094-52"/>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44"/>
    <d v="2024-08-18T00:00:00"/>
    <n v="26617167"/>
    <n v="0"/>
    <n v="1095"/>
    <d v="2024-07-24T00:00:00"/>
    <n v="26617167"/>
    <n v="0"/>
    <n v="3751"/>
    <n v="45517"/>
    <n v="26617167"/>
    <n v="0"/>
    <n v="8627633"/>
    <n v="17989534"/>
    <n v="0"/>
    <s v="CONTRATO DE PRESTACION DE SERVICIOS PROFESIONALES"/>
    <n v="713"/>
    <s v="MARITZA  SANCHEZ OCHOA"/>
    <m/>
  </r>
  <r>
    <n v="53"/>
    <s v="0094-53"/>
    <x v="3"/>
    <x v="3"/>
    <s v="Mejorar Integralmente o reforzar 4.000 viviendas "/>
    <x v="10"/>
    <s v="PM/0208/0106/40010440094"/>
    <x v="8"/>
    <x v="6"/>
    <s v="Prestar servicios de apoyo a la gestión para brindar acompañamiento social a las actividades  desarrolladas  en el marco de los programas de la Direccion de Mejoramiento de vivienda"/>
    <s v="1. Contratación directa"/>
    <n v="93141500"/>
    <n v="3927000"/>
    <s v="4,6 meses"/>
    <n v="15708000"/>
    <s v="JULIO"/>
    <s v="AGOSTO"/>
    <s v="DIRECCIÓN DE MEJORAMIENTO DE VIVIENDA"/>
    <s v="NELSON YOVANI JIMÉNEZ GONZÁLEZ"/>
    <s v="DIRECCIÓN DE MEJORAMIENTO DE VIVIENDA"/>
    <d v="2024-08-16T00:00:00"/>
    <n v="202414000058763"/>
    <s v="01 - Viabilización de Línea"/>
    <s v="10. No aplica"/>
    <d v="2024-08-18T00:00:00"/>
    <s v="MIV-045"/>
    <d v="2024-08-18T00:00:00"/>
    <n v="15708000"/>
    <n v="0"/>
    <n v="1096"/>
    <d v="2024-07-24T00:00:00"/>
    <n v="15708000"/>
    <n v="0"/>
    <n v="4090"/>
    <n v="45537"/>
    <n v="15708000"/>
    <n v="0"/>
    <n v="3665200"/>
    <n v="12042800"/>
    <n v="0"/>
    <s v="CONTRATO DE PRESTACION DE SERVICIOS DE APOYO A LA GESTION"/>
    <n v="827"/>
    <s v="MARTHA JEANNETH AMAYA TORRES"/>
    <m/>
  </r>
  <r>
    <n v="54"/>
    <s v="0094-54"/>
    <x v="3"/>
    <x v="3"/>
    <s v="Mejorar Integralmente o reforzar 4.000 viviendas "/>
    <x v="10"/>
    <s v="PM/0208/0106/40010440094"/>
    <x v="12"/>
    <x v="6"/>
    <s v="Prestar servicios profesionales para realizar el análisis, revisión, gestión y seguimiento financiero en los diferentes programas o contratos fiduciarios de la Direcció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anunlada"/>
    <d v="2024-08-18T00:00:00"/>
    <n v="0"/>
    <n v="0"/>
    <s v="1097  ( Anulado)"/>
    <d v="2024-07-24T00:00:00"/>
    <n v="0"/>
    <n v="0"/>
    <m/>
    <m/>
    <m/>
    <n v="0"/>
    <m/>
    <n v="0"/>
    <n v="0"/>
    <m/>
    <m/>
    <m/>
    <s v="MIV-046 anulada y CDP anulado según reporte de BOGDATA 31-08-24"/>
  </r>
  <r>
    <n v="55"/>
    <s v="0094-55"/>
    <x v="3"/>
    <x v="3"/>
    <s v="Mejorar Integralmente o reforzar 4.000 viviendas "/>
    <x v="10"/>
    <s v="PM/0208/0106/40010440094"/>
    <x v="34"/>
    <x v="6"/>
    <s v="Prestar servicios profesionales especializados para brindar apoyo en la supervisión de los proyectos contratados por la Caja de la Vivienda Popular a cargo de la Dirección de Mejoramiento de vivienda."/>
    <s v="1. Contratación directa"/>
    <n v="81101500"/>
    <n v="8712000"/>
    <s v="5,2 meses"/>
    <n v="34848000"/>
    <s v="JULIO"/>
    <s v="JULIO"/>
    <s v="DIRECCIÓN DE MEJORAMIENTO DE VIVIENDA"/>
    <s v="NELSON YOVANI JIMÉNEZ GONZÁLEZ"/>
    <s v="DIRECCIÓN DE MEJORAMIENTO DE VIVIENDA"/>
    <d v="2024-08-16T00:00:00"/>
    <n v="202414000058763"/>
    <s v="01 - Viabilización de Línea"/>
    <s v="10. No aplica"/>
    <d v="2024-08-18T00:00:00"/>
    <s v="MIV-047"/>
    <d v="2024-08-18T00:00:00"/>
    <n v="34848000"/>
    <n v="0"/>
    <n v="1098"/>
    <d v="2024-07-24T00:00:00"/>
    <n v="34848000"/>
    <n v="0"/>
    <n v="4073"/>
    <n v="45534"/>
    <n v="34848000"/>
    <n v="0"/>
    <n v="9002400"/>
    <n v="25845600"/>
    <n v="0"/>
    <s v="CONTRATO DE PRESTACION DE SERVICIOS PROFESIONALES"/>
    <n v="816"/>
    <s v="MARTIN AUGUSTO LOPEZ JAIME"/>
    <s v="Viabilidad  con liberación parcial"/>
  </r>
  <r>
    <n v="56"/>
    <s v="0094-56"/>
    <x v="3"/>
    <x v="3"/>
    <s v="Mejorar Integralmente o reforzar 4.000 viviendas "/>
    <x v="10"/>
    <s v="PM/0208/0106/40010440094"/>
    <x v="13"/>
    <x v="6"/>
    <s v="Prestar servicios profesionales especializados para brindar apoyo en la supervisión ambiental y del cumplimiento de la norma vigente en la materia aplicable a los proyectos contratados por la Caja de la Vivienda Popular a cargo de la Dirección de Mejoramiento de vivienda."/>
    <s v="1. Contratación directa"/>
    <n v="86101508"/>
    <n v="5507000"/>
    <s v="4.6 meses"/>
    <n v="20375900"/>
    <s v="SEPTIEMBRE"/>
    <s v="SEPTIEMBRE"/>
    <s v="DIRECCIÓN DE MEJORAMIENTO DE VIVIENDA"/>
    <s v="LUIS ALFONSO OJEDA MEDINA"/>
    <s v="DIRECCIÓN DE MEJORAMIENTO DE VIVIENDA"/>
    <s v="16/08/2024_x000a_05-09-2024"/>
    <s v="202414000058763_x000a_202414000071383"/>
    <s v="01 - Viabilización de Línea"/>
    <s v="10. No aplica"/>
    <d v="2024-09-05T00:00:00"/>
    <s v="MIV-092"/>
    <d v="2024-09-05T00:00:00"/>
    <n v="20375900"/>
    <n v="0"/>
    <n v="1484"/>
    <d v="2024-09-06T00:00:00"/>
    <n v="20375900"/>
    <n v="0"/>
    <n v="4322"/>
    <n v="4322"/>
    <n v="20375900"/>
    <n v="0"/>
    <n v="2569933"/>
    <n v="17805967"/>
    <n v="0"/>
    <s v="CONTRATO DE PRESTACION DE SERVICIOS PROFESIONALES"/>
    <n v="878"/>
    <s v="MIGUEL LEONARDO MANRIQUE CAMARGO"/>
    <s v="MIV-048 ANULADA Y CDP anulado según reporte de BOGDATA 31-08-24"/>
  </r>
  <r>
    <n v="57"/>
    <s v="0094-57"/>
    <x v="3"/>
    <x v="3"/>
    <s v="Mejorar Integralmente o reforzar 4.000 viviendas "/>
    <x v="10"/>
    <s v="PM/0208/0106/40010440094"/>
    <x v="34"/>
    <x v="6"/>
    <s v="Prestar servicios profesionales para brindar apoyo técnico en la supervisión de los proyectos contratados por la Caja de la Vivienda Popular a cargo de la Dirección de Mejoramiento de vivienda."/>
    <s v="1. Contratación directa"/>
    <n v="81101500"/>
    <n v="5507000"/>
    <s v="4,7 meses"/>
    <n v="25699333"/>
    <s v="JULIO"/>
    <s v="AGOSTO"/>
    <s v="DIRECCIÓN DE MEJORAMIENTO DE VIVIENDA"/>
    <s v="NELSON YOVANI JIMÉNEZ GONZÁLEZ"/>
    <s v="DIRECCIÓN DE MEJORAMIENTO DE VIVIENDA"/>
    <d v="2024-08-16T00:00:00"/>
    <n v="202414000058763"/>
    <s v="01 - Viabilización de Línea"/>
    <s v="10. No aplica"/>
    <d v="2024-08-18T00:00:00"/>
    <s v="MIV-049"/>
    <d v="2024-08-18T00:00:00"/>
    <n v="25699333"/>
    <n v="0"/>
    <n v="1099"/>
    <d v="2024-07-24T00:00:00"/>
    <n v="25699333"/>
    <n v="0"/>
    <n v="3755"/>
    <n v="45517"/>
    <n v="25699333"/>
    <n v="0"/>
    <n v="8627633"/>
    <n v="17071700"/>
    <n v="0"/>
    <s v="CONTRATO DE PRESTACION DE SERVICIOS PROFESIONALES"/>
    <n v="703"/>
    <s v="MONICA CECILIA PISSO PAJOY"/>
    <m/>
  </r>
  <r>
    <n v="58"/>
    <s v="0094-58"/>
    <x v="3"/>
    <x v="3"/>
    <s v="Mejorar Integralmente o reforzar 4.000 viviendas "/>
    <x v="10"/>
    <s v="PM/0208/0106/40010440094"/>
    <x v="8"/>
    <x v="6"/>
    <s v="Prestar servicios profesionales  para brindar acompañamiento social a las actividades  desarrolladas  en el marco de los programas de la Direccion de Mejoramiento de vivienda"/>
    <s v="1. Contratación directa"/>
    <n v="93141500"/>
    <n v="5930000"/>
    <s v="5,2 meses"/>
    <n v="30638333"/>
    <s v="JULIO"/>
    <s v="JULIO"/>
    <s v="DIRECCIÓN DE MEJORAMIENTO DE VIVIENDA"/>
    <s v="NELSON YOVANI JIMÉNEZ GONZÁLEZ"/>
    <s v="DIRECCIÓN DE MEJORAMIENTO DE VIVIENDA"/>
    <d v="2024-08-16T00:00:00"/>
    <n v="202414000058763"/>
    <s v="01 - Viabilización de Línea"/>
    <s v="10. No aplica"/>
    <d v="2024-08-18T00:00:00"/>
    <s v="MIV-050"/>
    <d v="2024-08-18T00:00:00"/>
    <n v="30638333"/>
    <n v="0"/>
    <n v="1086"/>
    <d v="2024-07-24T00:00:00"/>
    <n v="30638333"/>
    <n v="0"/>
    <n v="3358"/>
    <n v="45504"/>
    <n v="30638333"/>
    <n v="0"/>
    <n v="11860000"/>
    <n v="18778333"/>
    <n v="0"/>
    <s v="CONTRATO DE PRESTACION DE SERVICIOS PROFESIONALES"/>
    <n v="538"/>
    <s v="MONICA MERCEDES ALFONSO CRUZ"/>
    <m/>
  </r>
  <r>
    <n v="59"/>
    <s v="0094-59"/>
    <x v="3"/>
    <x v="3"/>
    <s v="Mejorar Integralmente o reforzar 4.000 viviendas "/>
    <x v="10"/>
    <s v="PM/0208/0106/40010440094"/>
    <x v="34"/>
    <x v="6"/>
    <s v="Prestar servicios profesionales especializados para brindar apoyo en la supervisión SST y del cumplimiento de la norma vigente en la materia aplicable a los proyectos contratados por la CVP a cargo de la Dirección de Mejoramiento de vivienda."/>
    <s v="1. Contratación directa"/>
    <n v="81101500"/>
    <n v="6935000"/>
    <s v="5 meses"/>
    <n v="27740000"/>
    <s v="JULIO"/>
    <s v="AGOSTO"/>
    <s v="DIRECCIÓN DE MEJORAMIENTO DE VIVIENDA"/>
    <s v="NELSON YOVANI JIMÉNEZ GONZÁLEZ"/>
    <s v="DIRECCIÓN DE MEJORAMIENTO DE VIVIENDA"/>
    <d v="2024-07-19T00:00:00"/>
    <n v="202414000059743"/>
    <s v="01 - Viabilización de Línea"/>
    <s v="10. No aplica"/>
    <d v="2024-07-25T00:00:00"/>
    <s v="MIV-077"/>
    <d v="2024-07-25T00:00:00"/>
    <n v="27740000"/>
    <n v="0"/>
    <n v="1292"/>
    <d v="2024-07-28T00:00:00"/>
    <n v="27740000"/>
    <n v="0"/>
    <n v="4112"/>
    <n v="45537"/>
    <n v="27740000"/>
    <n v="0"/>
    <n v="6472667"/>
    <n v="21267333"/>
    <n v="0"/>
    <s v="CONTRATO DE PRESTACION DE SERVICIOS PROFESIONALES"/>
    <n v="832"/>
    <s v="NANCY STELLA FORERO AVILA"/>
    <m/>
  </r>
  <r>
    <n v="60"/>
    <s v="0094-60"/>
    <x v="3"/>
    <x v="3"/>
    <s v="Mejorar Integralmente o reforzar 4.000 viviendas "/>
    <x v="10"/>
    <s v="PM/0208/0106/40010440094"/>
    <x v="14"/>
    <x v="6"/>
    <s v=" Prestar servicios profesionales especializados para el seguimiento de los contratos y/o convenios de obra e interventoria de la Direcció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51 ( Anulado)"/>
    <d v="2024-08-18T00:00:00"/>
    <n v="0"/>
    <n v="0"/>
    <s v="1108  ( Anulado)"/>
    <d v="2024-07-24T00:00:00"/>
    <n v="0"/>
    <n v="0"/>
    <m/>
    <m/>
    <m/>
    <n v="0"/>
    <m/>
    <n v="0"/>
    <n v="0"/>
    <m/>
    <m/>
    <m/>
    <s v="CDP anulado según reporte de BOGDATA 31-08-24"/>
  </r>
  <r>
    <n v="61"/>
    <s v="0094-61"/>
    <x v="3"/>
    <x v="3"/>
    <s v="Mejorar Integralmente o reforzar 4.000 viviendas "/>
    <x v="10"/>
    <s v="PM/0208/0106/40010440094"/>
    <x v="14"/>
    <x v="6"/>
    <s v="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52  ( Anulado)"/>
    <d v="2024-08-18T00:00:00"/>
    <n v="0"/>
    <n v="0"/>
    <s v="1101  ( Anulado)"/>
    <d v="2024-07-24T00:00:00"/>
    <n v="0"/>
    <n v="0"/>
    <m/>
    <m/>
    <m/>
    <n v="0"/>
    <m/>
    <n v="0"/>
    <n v="0"/>
    <m/>
    <m/>
    <m/>
    <s v="CDP anulado según reporte de BOGDATA 31-08-24"/>
  </r>
  <r>
    <n v="62"/>
    <s v="0094-62"/>
    <x v="3"/>
    <x v="3"/>
    <s v="Mejorar Integralmente o reforzar 4.000 viviendas "/>
    <x v="10"/>
    <s v="PM/0208/0106/40010440094"/>
    <x v="7"/>
    <x v="6"/>
    <s v=" Prestar servicios profesionales desde el componente jurídico a las actividades de la Dirección de Mejoramiento de vivienda  en el marco de sus  funciones  y competencias "/>
    <s v="1. Contratación directa"/>
    <n v="80111607"/>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53"/>
    <d v="2024-08-18T00:00:00"/>
    <n v="26617167"/>
    <n v="0"/>
    <n v="1102"/>
    <d v="2024-07-24T00:00:00"/>
    <n v="26617167"/>
    <n v="0"/>
    <n v="3466"/>
    <n v="45512"/>
    <n v="26617167"/>
    <n v="0"/>
    <n v="6791966"/>
    <n v="19825201"/>
    <n v="0"/>
    <s v="CONTRATO DE PRESTACION DE SERVICIOS PROFESIONALES"/>
    <n v="653"/>
    <s v="OLGA LUCIA ESPITIA GARZON"/>
    <m/>
  </r>
  <r>
    <n v="63"/>
    <s v="0094-63"/>
    <x v="3"/>
    <x v="3"/>
    <s v="Mejorar Integralmente o reforzar 4.000 viviendas "/>
    <x v="10"/>
    <s v="PM/0208/0106/40010440094"/>
    <x v="7"/>
    <x v="5"/>
    <s v="Prestar servicios profesionales desde el componente jurídicos a los procesos, procedimientos y actividades desarrolladas por la Dirección de Mejoramiento de vivienda en el marco de sus competencias "/>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54 ( Anulado)"/>
    <d v="2024-08-18T00:00:00"/>
    <n v="0"/>
    <n v="0"/>
    <s v="1088  ( Anulado)"/>
    <d v="2024-07-24T00:00:00"/>
    <n v="0"/>
    <n v="0"/>
    <m/>
    <m/>
    <m/>
    <n v="0"/>
    <m/>
    <n v="0"/>
    <n v="0"/>
    <m/>
    <m/>
    <m/>
    <s v="CDP anulado según reporte de BOGDATA 31-08-24"/>
  </r>
  <r>
    <n v="64"/>
    <s v="0094-64"/>
    <x v="3"/>
    <x v="3"/>
    <s v="Mejorar Integralmente o reforzar 4.000 viviendas "/>
    <x v="10"/>
    <s v="PM/0208/0106/40010440094"/>
    <x v="14"/>
    <x v="6"/>
    <s v="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55  ( Anulado)"/>
    <d v="2024-08-18T00:00:00"/>
    <n v="0"/>
    <n v="0"/>
    <s v="1125  ( Anulado)"/>
    <d v="2024-07-24T00:00:00"/>
    <n v="0"/>
    <n v="0"/>
    <m/>
    <m/>
    <m/>
    <n v="0"/>
    <m/>
    <n v="0"/>
    <n v="0"/>
    <m/>
    <m/>
    <m/>
    <s v="CDP anulado según reporte de BOGDATA 31-08-24"/>
  </r>
  <r>
    <n v="65"/>
    <s v="0094-65"/>
    <x v="3"/>
    <x v="3"/>
    <s v="Mejorar Integralmente o reforzar 4.000 viviendas "/>
    <x v="10"/>
    <s v="PM/0208/0106/40010440094"/>
    <x v="12"/>
    <x v="6"/>
    <s v="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
    <s v="1. Contratación directa"/>
    <n v="80111600"/>
    <n v="13400000"/>
    <s v="4,6 meses"/>
    <n v="13400000"/>
    <s v="JULIO"/>
    <s v="AGOSTO"/>
    <s v="DIRECCIÓN DE MEJORAMIENTO DE VIVIENDA"/>
    <s v="NELSON YOVANI JIMÉNEZ GONZÁLEZ"/>
    <s v="DIRECCIÓN DE MEJORAMIENTO DE VIVIENDA"/>
    <d v="2024-08-16T00:00:00"/>
    <n v="202414000058763"/>
    <s v="01 - Viabilización de Línea"/>
    <s v="10. No aplica"/>
    <d v="2024-08-18T00:00:00"/>
    <s v="MIV-056"/>
    <d v="2024-08-18T00:00:00"/>
    <n v="13400000"/>
    <n v="0"/>
    <n v="1132"/>
    <d v="2024-07-24T00:00:00"/>
    <n v="13400000"/>
    <n v="0"/>
    <n v="3745"/>
    <n v="45517"/>
    <n v="13400000"/>
    <n v="0"/>
    <n v="13400000"/>
    <n v="0"/>
    <n v="0"/>
    <s v="CONTRATO DE PRESTACION DE SERVICIOS PROFESIONALES"/>
    <n v="681"/>
    <s v="PAULA ANDREA BASTO MONROY"/>
    <m/>
  </r>
  <r>
    <n v="66"/>
    <s v="0094-66"/>
    <x v="3"/>
    <x v="3"/>
    <s v="Mejorar Integralmente o reforzar 4.000 viviendas "/>
    <x v="10"/>
    <s v="PM/0208/0106/40010440094"/>
    <x v="14"/>
    <x v="6"/>
    <s v=" Prestar servicios profesionales especializados para realizar el seguimiento administrativo y técnico de los contratos y/o convenios que desarrolle la  Dirección de Mejoramiento de vivienda"/>
    <s v="10. No aplica"/>
    <s v="No aplica"/>
    <n v="0"/>
    <n v="0"/>
    <n v="0"/>
    <s v="NO APLICA"/>
    <s v="NO APLICA"/>
    <s v="DIRECCIÓN DE MEJORAMIENTO DE VIVIENDA"/>
    <s v="NELSON YOVANI JIMÉNEZ GONZÁLEZ"/>
    <s v="DIRECCIÓN DE MEJORAMIENTO DE VIVIENDA"/>
    <d v="2024-07-19T00:00:00"/>
    <n v="202414000059743"/>
    <s v="01 - Viabilización de Línea"/>
    <s v="10. No aplica"/>
    <d v="2024-07-25T00:00:00"/>
    <s v="MIV-078 ( Anulado)"/>
    <d v="2024-07-25T00:00:00"/>
    <n v="0"/>
    <n v="0"/>
    <s v="1293  ( Anulado)"/>
    <d v="2024-07-28T00:00:00"/>
    <n v="0"/>
    <n v="0"/>
    <m/>
    <m/>
    <m/>
    <n v="0"/>
    <m/>
    <n v="0"/>
    <n v="0"/>
    <m/>
    <m/>
    <m/>
    <s v="CDP anulado según reporte de BOGDATA 31-08-24"/>
  </r>
  <r>
    <n v="67"/>
    <s v="0094-67"/>
    <x v="3"/>
    <x v="3"/>
    <s v="Mejorar Integralmente o reforzar 4.000 viviendas "/>
    <x v="10"/>
    <s v="PM/0208/0106/40010440094"/>
    <x v="7"/>
    <x v="6"/>
    <s v="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
    <s v="10. No aplica"/>
    <s v="No aplica"/>
    <n v="0"/>
    <n v="0"/>
    <n v="0"/>
    <s v="NO APLICA"/>
    <s v="NO APLICA"/>
    <s v="DIRECCIÓN DE MEJORAMIENTO DE VIVIENDA"/>
    <s v="NELSON YOVANI JIMÉNEZ GONZÁLEZ"/>
    <s v="DIRECCIÓN DE MEJORAMIENTO DE VIVIENDA"/>
    <d v="2024-07-19T00:00:00"/>
    <n v="202414000059743"/>
    <s v="01 - Viabilización de Línea"/>
    <s v="10. No aplica"/>
    <d v="2024-07-25T00:00:00"/>
    <s v="MIV-079  ( Anulado)"/>
    <d v="2024-07-25T00:00:00"/>
    <n v="0"/>
    <n v="0"/>
    <s v="1294  ( Anulado)"/>
    <d v="2024-07-28T00:00:00"/>
    <n v="0"/>
    <n v="0"/>
    <m/>
    <m/>
    <m/>
    <n v="0"/>
    <m/>
    <n v="0"/>
    <n v="0"/>
    <m/>
    <m/>
    <m/>
    <s v="CDP anulado según reporte de BOGDATA 31-08-24"/>
  </r>
  <r>
    <n v="68"/>
    <s v="0094-68"/>
    <x v="3"/>
    <x v="3"/>
    <s v="Mejorar Integralmente o reforzar 4.000 viviendas "/>
    <x v="10"/>
    <s v="PM/0208/0106/40010440094"/>
    <x v="34"/>
    <x v="6"/>
    <s v="Prestar los servicios profesionales para analizar, levantar, evaluar y gestionar la documentación de proyectos postulados a la expedición de actos de reconocimiento y/o licenciamiento a cargo de la Dirección de Mejoramiento de Vivienda."/>
    <s v="10. No aplica"/>
    <s v="No aplica"/>
    <n v="0"/>
    <n v="0"/>
    <n v="0"/>
    <s v="NO APLICA"/>
    <s v="NO APLICA"/>
    <s v="DIRECCIÓN DE MEJORAMIENTO DE VIVIENDA"/>
    <s v="LUIS ALFONSO OJEDA MEDINA"/>
    <s v="DIRECCIÓN DE MEJORAMIENTO DE VIVIENDA"/>
    <d v="2024-07-19T00:00:00"/>
    <n v="202414000059743"/>
    <s v="01 - Viabilización de Línea"/>
    <s v="10. No aplica"/>
    <d v="2024-07-25T00:00:00"/>
    <s v="MIV-089 ANULADA"/>
    <d v="2024-07-25T00:00:00"/>
    <n v="0"/>
    <n v="0"/>
    <s v="1478 (ANULADO)"/>
    <d v="2024-09-04T00:00:00"/>
    <n v="0"/>
    <n v="0"/>
    <m/>
    <m/>
    <m/>
    <n v="0"/>
    <m/>
    <n v="0"/>
    <n v="0"/>
    <m/>
    <m/>
    <m/>
    <s v="MIV-080 ( Anulada)  en atencion al radicado 68833"/>
  </r>
  <r>
    <n v="69"/>
    <s v="0094-69"/>
    <x v="3"/>
    <x v="3"/>
    <s v="Mejorar Integralmente o reforzar 4.000 viviendas "/>
    <x v="10"/>
    <s v="PM/0208/0106/40010440094"/>
    <x v="7"/>
    <x v="6"/>
    <s v="Prestar servicios profesionales jurídicos para la gestión de los procesos precontractuales, contractuales y postcontractuales, así como todas las actuaciones relacionadas con la contratación a cargo de la Dirección de Mejoramiento de Vivienda."/>
    <s v="1. Contratación directa"/>
    <n v="80111607"/>
    <n v="7767000"/>
    <s v="4,6 meses"/>
    <n v="35728200"/>
    <s v="JULIO"/>
    <s v="JULIO"/>
    <s v="DIRECCIÓN DE MEJORAMIENTO DE VIVIENDA"/>
    <s v="NELSON YOVANI JIMÉNEZ GONZÁLEZ"/>
    <s v="DIRECCIÓN DE MEJORAMIENTO DE VIVIENDA"/>
    <d v="2024-08-16T00:00:00"/>
    <n v="202414000058763"/>
    <s v="01 - Viabilización de Línea"/>
    <s v="10. No aplica"/>
    <d v="2024-08-18T00:00:00"/>
    <s v="MIV-057"/>
    <d v="2024-08-18T00:00:00"/>
    <n v="35728200"/>
    <n v="0"/>
    <n v="1145"/>
    <d v="2024-07-24T00:00:00"/>
    <n v="35728200"/>
    <n v="0"/>
    <n v="3408"/>
    <n v="45506"/>
    <n v="35728200"/>
    <n v="0"/>
    <n v="15275100"/>
    <n v="20453100"/>
    <n v="0"/>
    <s v="CONTRATO DE PRESTACION DE SERVICIOS PROFESIONALES"/>
    <n v="602"/>
    <s v="SANDRA STELLA SANCHEZ SANDOVAL"/>
    <m/>
  </r>
  <r>
    <n v="70"/>
    <s v="0094-70"/>
    <x v="3"/>
    <x v="3"/>
    <s v="Mejorar Integralmente o reforzar 4.000 viviendas "/>
    <x v="10"/>
    <s v="PM/0208/0106/40010440094"/>
    <x v="14"/>
    <x v="6"/>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s v="1. Contratación directa"/>
    <n v="80111617"/>
    <n v="5930000"/>
    <s v="4,6 meses"/>
    <n v="27475667"/>
    <s v="JULIO"/>
    <s v="AGOSTO"/>
    <s v="DIRECCIÓN DE MEJORAMIENTO DE VIVIENDA"/>
    <s v="NELSON YOVANI JIMÉNEZ GONZÁLEZ"/>
    <s v="DIRECCIÓN DE MEJORAMIENTO DE VIVIENDA"/>
    <d v="2024-07-19T00:00:00"/>
    <n v="202414000059743"/>
    <s v="01 - Viabilización de Línea"/>
    <s v="10. No aplica"/>
    <d v="2024-08-02T00:00:00"/>
    <s v="MIV-085"/>
    <d v="2024-08-07T00:00:00"/>
    <n v="27475667"/>
    <n v="0"/>
    <n v="1433"/>
    <d v="2024-08-08T00:00:00"/>
    <n v="27475667"/>
    <n v="0"/>
    <n v="3991"/>
    <n v="45524"/>
    <n v="27475667"/>
    <n v="0"/>
    <n v="8104333"/>
    <n v="19371334"/>
    <n v="0"/>
    <s v="CONTRATO DE PRESTACION DE SERVICIOS PROFESIONALES"/>
    <n v="787"/>
    <s v="SCHERLA ESTEFANIA CORDOVA ZAMBRANO"/>
    <m/>
  </r>
  <r>
    <n v="71"/>
    <s v="0094-71"/>
    <x v="3"/>
    <x v="3"/>
    <s v="Mejorar Integralmente o reforzar 4.000 viviendas "/>
    <x v="10"/>
    <s v="PM/0208/0106/40010440094"/>
    <x v="12"/>
    <x v="6"/>
    <s v="Prestar servicios profesionales para la gestión de pagos y seguimiento financiero en los diferentes  procesos  de los programas de la Dirección de Mejoramiento de Vivienda"/>
    <s v="1. Contratación directa"/>
    <n v="80111600"/>
    <n v="5507000"/>
    <s v="4,7 meses"/>
    <n v="25699333"/>
    <s v="JULIO"/>
    <s v="AGOSTO"/>
    <s v="DIRECCIÓN DE MEJORAMIENTO DE VIVIENDA"/>
    <s v="NELSON YOVANI JIMÉNEZ GONZÁLEZ"/>
    <s v="DIRECCIÓN DE MEJORAMIENTO DE VIVIENDA"/>
    <d v="2024-08-16T00:00:00"/>
    <n v="202414000058763"/>
    <s v="01 - Viabilización de Línea"/>
    <s v="10. No aplica"/>
    <d v="2024-08-18T00:00:00"/>
    <s v="MIV-058"/>
    <d v="2024-08-18T00:00:00"/>
    <n v="25699333"/>
    <n v="0"/>
    <n v="1146"/>
    <d v="2024-07-24T00:00:00"/>
    <n v="25699333"/>
    <n v="0"/>
    <n v="3706"/>
    <n v="45516"/>
    <n v="25699333"/>
    <n v="0"/>
    <n v="8994767"/>
    <n v="16704566"/>
    <n v="0"/>
    <s v="CONTRATO DE PRESTACION DE SERVICIOS PROFESIONALES"/>
    <n v="690"/>
    <s v="SERGIO ALEJANDRO CASTAÑEDA CAMACHO"/>
    <m/>
  </r>
  <r>
    <n v="72"/>
    <s v="0094-72"/>
    <x v="3"/>
    <x v="3"/>
    <s v="Mejorar Integralmente o reforzar 4.000 viviendas "/>
    <x v="10"/>
    <s v="PM/0208/0106/40010440094"/>
    <x v="12"/>
    <x v="6"/>
    <s v="Prestar servicios profesionales para realizar el análisis y seguimiento financiero a los diferentes programas de la Dirección de Mejoramiento de Vivienda como a los contratos o encargos fiduciarios que realiza la administración de los mismos."/>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59 ( Anulado)"/>
    <d v="2024-08-18T00:00:00"/>
    <n v="0"/>
    <n v="0"/>
    <s v="1147  ( Anulado)"/>
    <d v="2024-07-24T00:00:00"/>
    <n v="0"/>
    <n v="0"/>
    <m/>
    <m/>
    <m/>
    <n v="0"/>
    <m/>
    <n v="0"/>
    <n v="0"/>
    <m/>
    <m/>
    <m/>
    <s v="CDP anulado según reporte de BOGDATA 31-08-24"/>
  </r>
  <r>
    <n v="73"/>
    <s v="0094-73"/>
    <x v="3"/>
    <x v="3"/>
    <s v="Mejorar Integralmente o reforzar 4.000 viviendas "/>
    <x v="10"/>
    <s v="PM/0208/0106/40010440094"/>
    <x v="7"/>
    <x v="6"/>
    <s v="Prestar servicios profesionales  para brindar acompañamiento social a las actividades  desarrolladas  en el marco de los programas de la Direccio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60 ( Anulado)"/>
    <d v="2024-08-18T00:00:00"/>
    <n v="0"/>
    <n v="0"/>
    <s v="1148  ( Anulado)"/>
    <d v="2024-07-24T00:00:00"/>
    <n v="0"/>
    <n v="0"/>
    <m/>
    <m/>
    <m/>
    <n v="0"/>
    <m/>
    <n v="0"/>
    <n v="0"/>
    <m/>
    <m/>
    <m/>
    <m/>
  </r>
  <r>
    <n v="74"/>
    <s v="0094-74"/>
    <x v="3"/>
    <x v="3"/>
    <s v="Mejorar Integralmente o reforzar 4.000 viviendas "/>
    <x v="10"/>
    <s v="PM/0208/0106/40010440094"/>
    <x v="7"/>
    <x v="6"/>
    <s v="Prestar servicios profesionales, para realizar actividades relacionadas con la gestión contractual y el apoyo jurídico, para la ejecución de los programas a cargo de la Dirección de Mejoramiento de Vivienda de la Caja de Vivienda Popular"/>
    <s v="1. Contratación directa"/>
    <n v="80111607"/>
    <n v="8000000"/>
    <s v="4,7 meses"/>
    <n v="36000000"/>
    <s v="JULIO"/>
    <s v="AGOSTO"/>
    <s v="DIRECCIÓN DE MEJORAMIENTO DE VIVIENDA"/>
    <s v="NELSON YOVANI JIMÉNEZ GONZÁLEZ"/>
    <s v="DIRECCIÓN DE MEJORAMIENTO DE VIVIENDA"/>
    <d v="2024-08-16T00:00:00"/>
    <n v="202414000058763"/>
    <s v="01 - Viabilización de Línea"/>
    <s v="10. No aplica"/>
    <d v="2024-08-18T00:00:00"/>
    <s v="MIV-061"/>
    <d v="2024-08-18T00:00:00"/>
    <n v="36000000"/>
    <n v="0"/>
    <n v="1149"/>
    <d v="2024-07-24T00:00:00"/>
    <n v="36000000"/>
    <n v="0"/>
    <n v="4006"/>
    <n v="45524"/>
    <n v="36000000"/>
    <n v="0"/>
    <n v="10933333"/>
    <n v="25066667"/>
    <n v="0"/>
    <s v="CONTRATO DE PRESTACION DE SERVICIOS PROFESIONALES"/>
    <n v="791"/>
    <s v="YEIMY NATHALIA ARIZA BUITRAGO"/>
    <m/>
  </r>
  <r>
    <n v="75"/>
    <s v="0094-75"/>
    <x v="3"/>
    <x v="3"/>
    <s v="Mejorar Integralmente o reforzar 4.000 viviendas "/>
    <x v="10"/>
    <s v="PM/0208/0106/40010440094"/>
    <x v="12"/>
    <x v="6"/>
    <s v="Prestar servicios profesionales para realizar el análisis y seguimiento financiero a los diferentes programas de la Dirección de Mejoramiento de Vivienda como a los contratos o encargos fiduciarios que realiza la administración de los mismos."/>
    <s v="1. Contratación directa"/>
    <n v="93151501"/>
    <n v="5507000"/>
    <s v="4,4 meses"/>
    <n v="20375900"/>
    <s v="SEPTIEMBRE"/>
    <s v="SEPTIEMBRE"/>
    <s v="DIRECCIÓN DE MEJORAMIENTO DE VIVIENDA"/>
    <s v="LUIS ALFONSO OJEDA MEDINA"/>
    <s v="DIRECCIÓN DE MEJORAMIENTO DE VIVIENDA"/>
    <d v="2024-08-16T00:00:00"/>
    <s v="202414000058763_x000a_202414000071003"/>
    <s v="01 - Viabilización de Línea"/>
    <s v="10. No aplica"/>
    <d v="2024-08-18T00:00:00"/>
    <s v="MIV-095"/>
    <d v="2024-08-18T00:00:00"/>
    <n v="20375900"/>
    <n v="0"/>
    <n v="1488"/>
    <d v="2024-09-06T00:00:00"/>
    <n v="20375900"/>
    <n v="0"/>
    <n v="4326"/>
    <n v="45552"/>
    <n v="20375900"/>
    <n v="0"/>
    <n v="2386367"/>
    <n v="17989533"/>
    <n v="0"/>
    <s v="CONTRATO DE PRESTACION DE SERVICIOS PROFESIONALES"/>
    <n v="886"/>
    <s v="GONZALO DE JESUS AGUDELO GALLEGO"/>
    <s v="se anula viabilidad MIV-62_x000a_se anula 1103"/>
  </r>
  <r>
    <n v="76"/>
    <s v="0094-76"/>
    <x v="3"/>
    <x v="3"/>
    <s v="Mejorar Integralmente o reforzar 4.000 viviendas "/>
    <x v="10"/>
    <s v="PM/0208/0106/40010440094"/>
    <x v="12"/>
    <x v="5"/>
    <s v="Prestar servicios profesionales para la realización de actividades administrativas, gestión documental y procesamiento de la  relacionados con la implementación y ejecución de los programas de la_x000a_Dirección de Mejoramiento de Vivienda"/>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anulada "/>
    <d v="2024-08-18T00:00:00"/>
    <n v="0"/>
    <n v="0"/>
    <s v="1104  (Anulado)"/>
    <m/>
    <n v="0"/>
    <n v="0"/>
    <m/>
    <m/>
    <m/>
    <n v="0"/>
    <m/>
    <n v="0"/>
    <n v="0"/>
    <m/>
    <m/>
    <m/>
    <s v="MIV-063  ( Anulada) en atencion al radicado 68833"/>
  </r>
  <r>
    <n v="77"/>
    <s v="0094-77"/>
    <x v="3"/>
    <x v="3"/>
    <s v="Mejorar Integralmente o reforzar 4.000 viviendas "/>
    <x v="10"/>
    <s v="PM/0208/0106/40010440094"/>
    <x v="12"/>
    <x v="6"/>
    <s v="Prestar servicios de apoyo  la gestión en la Dirección de Mejoramiento de Vivienda para la realización de actividades administrativas, gestión documental y procesamiento de la información relacionados con la implementación y ejecución de los programas de la dirección."/>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anulada "/>
    <d v="2024-08-18T00:00:00"/>
    <n v="0"/>
    <n v="0"/>
    <s v="1105  (Anulado)"/>
    <m/>
    <n v="0"/>
    <n v="0"/>
    <m/>
    <m/>
    <m/>
    <n v="0"/>
    <m/>
    <n v="0"/>
    <n v="0"/>
    <m/>
    <m/>
    <m/>
    <s v="MIV-064  ( Anulada)   en atencion al radicado 68833"/>
  </r>
  <r>
    <n v="78"/>
    <s v="0094-78"/>
    <x v="3"/>
    <x v="3"/>
    <s v="Mejorar Integralmente o reforzar 4.000 viviendas "/>
    <x v="10"/>
    <s v="PM/0208/0106/40010440094"/>
    <x v="36"/>
    <x v="5"/>
    <s v="Ahorro del 10% para la reducción del gasto en contratos de prestación de servicios profesionales y de apoyo a la gestión en cumplimiento del artículo 6 del Decreto 062 de 2024"/>
    <s v="10. No aplica"/>
    <s v="No aplica"/>
    <n v="0"/>
    <n v="0"/>
    <n v="0"/>
    <s v="NO APLICA"/>
    <s v="NO APLICA"/>
    <s v="DIRECCIÓN DE MEJORAMIENTO DE VIVIENDA"/>
    <s v="NELSON YOVANI JIMÉNEZ GONZÁLEZ"/>
    <s v="DIRECCIÓN DE MEJORAMIENTO DE VIVIENDA"/>
    <d v="2024-08-16T00:00:00"/>
    <n v="202414000058763"/>
    <s v="01 - Viabilización de Línea"/>
    <s v="10. No aplica"/>
    <d v="2024-08-18T00:00:00"/>
    <s v="MIV-004"/>
    <d v="2024-08-18T00:00:00"/>
    <n v="0"/>
    <n v="0"/>
    <n v="1008"/>
    <d v="2024-07-19T00:00:00"/>
    <n v="0"/>
    <n v="0"/>
    <m/>
    <m/>
    <m/>
    <n v="0"/>
    <m/>
    <n v="0"/>
    <n v="0"/>
    <m/>
    <m/>
    <m/>
    <m/>
  </r>
  <r>
    <n v="79"/>
    <s v="0094-79"/>
    <x v="3"/>
    <x v="3"/>
    <s v="Mejorar Integralmente o reforzar 4.000 viviendas "/>
    <x v="10"/>
    <s v="PM/0208/0106/40010440094"/>
    <x v="37"/>
    <x v="6"/>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
    <n v="56120929"/>
    <s v="No aplica"/>
    <n v="20078196"/>
    <s v="NO APLICA"/>
    <s v="NO APLICA"/>
    <s v="DIRECCIÓN DE MEJORAMIENTO DE VIVIENDA"/>
    <s v="NELSON YOVANI JIMÉNEZ GONZÁLEZ"/>
    <s v="DIRECCIÓN DE MEJORAMIENTO DE VIVIENDA"/>
    <d v="2024-08-16T00:00:00"/>
    <n v="202414000058763"/>
    <s v="01 - Viabilización de Línea"/>
    <s v="10. No aplica"/>
    <d v="2024-08-18T00:00:00"/>
    <s v="MIV-001"/>
    <d v="2024-08-18T00:00:00"/>
    <n v="20078196"/>
    <n v="0"/>
    <n v="870"/>
    <d v="2024-07-16T00:00:00"/>
    <n v="20078196"/>
    <n v="0"/>
    <s v="3795-4158"/>
    <n v="45519"/>
    <n v="5825229"/>
    <n v="14252967"/>
    <n v="5825229"/>
    <n v="0"/>
    <n v="14252967"/>
    <s v="ORDEN DE PRESTACION DE SERVICIOS"/>
    <n v="7"/>
    <s v="POSITIVA COMPAÑIA DE SEGUROS SA"/>
    <m/>
  </r>
  <r>
    <n v="80"/>
    <s v="0094-80"/>
    <x v="3"/>
    <x v="3"/>
    <s v="Mejorar Integralmente o reforzar 4.000 viviendas "/>
    <x v="10"/>
    <s v="PM/0208/0106/40010440094"/>
    <x v="37"/>
    <x v="5"/>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
    <n v="13879071"/>
    <s v="No aplica"/>
    <n v="13879071"/>
    <s v="NO APLICA"/>
    <s v="NO APLICA"/>
    <s v="DIRECCIÓN DE MEJORAMIENTO DE VIVIENDA"/>
    <s v="NELSON YOVANI JIMÉNEZ GONZÁLEZ"/>
    <s v="DIRECCIÓN DE MEJORAMIENTO DE VIVIENDA"/>
    <d v="2024-08-16T00:00:00"/>
    <n v="202414000058763"/>
    <s v="01 - Viabilización de Línea"/>
    <s v="10. No aplica"/>
    <d v="2024-08-18T00:00:00"/>
    <s v="MIV-002"/>
    <d v="2024-08-18T00:00:00"/>
    <n v="13879071"/>
    <n v="0"/>
    <n v="869"/>
    <d v="2024-07-16T00:00:00"/>
    <n v="13879071"/>
    <n v="0"/>
    <s v="3062-3796"/>
    <n v="45490"/>
    <n v="13879071"/>
    <n v="0"/>
    <n v="13879071"/>
    <n v="0"/>
    <n v="0"/>
    <s v="ORDEN DE PRESTACION DE SERVICIOS"/>
    <n v="7"/>
    <s v="POSITIVA COMPAÑIA DE SEGUROS SA"/>
    <m/>
  </r>
  <r>
    <n v="81"/>
    <s v="0094-81"/>
    <x v="3"/>
    <x v="3"/>
    <s v="Mejorar Integralmente o reforzar 4.000 viviendas "/>
    <x v="10"/>
    <s v="PM/0208/0106/40010440094"/>
    <x v="1"/>
    <x v="5"/>
    <s v="Comisión Financiera FIDUCIA"/>
    <s v="10. No aplica"/>
    <s v="No aplica"/>
    <n v="31253086"/>
    <s v="No aplica"/>
    <n v="31253086"/>
    <s v="NO APLICA"/>
    <s v="JULIO"/>
    <s v="DIRECCIÓN DE MEJORAMIENTO DE VIVIENDA"/>
    <s v="NELSON YOVANI JIMÉNEZ GONZÁLEZ"/>
    <s v="DIRECCIÓN DE MEJORAMIENTO DE VIVIENDA"/>
    <d v="2024-08-16T00:00:00"/>
    <n v="202414000058763"/>
    <s v="01 - Viabilización de Línea"/>
    <s v="10. No aplica"/>
    <d v="2024-08-18T00:00:00"/>
    <s v="MIV-065"/>
    <d v="2024-08-18T00:00:00"/>
    <n v="31253086"/>
    <n v="0"/>
    <n v="1106"/>
    <d v="2024-07-24T00:00:00"/>
    <n v="31253086"/>
    <n v="0"/>
    <s v="3828-4011"/>
    <s v="agosto"/>
    <n v="25561126"/>
    <n v="5691960"/>
    <n v="25561126"/>
    <n v="0"/>
    <n v="5691960"/>
    <s v="CONTRATO DE FIDUCIA"/>
    <n v="14352"/>
    <s v="PATRIMONIOS AUTONOMOS FIDUCIARIA BANCOLOMBIA S A SOCIEDAD FIDUCIARIA"/>
    <m/>
  </r>
  <r>
    <n v="82"/>
    <s v="0094-82"/>
    <x v="3"/>
    <x v="3"/>
    <s v="Mejorar Integralmente o reforzar 4.000 viviendas "/>
    <x v="10"/>
    <s v="PM/0208/0106/40010440094"/>
    <x v="33"/>
    <x v="5"/>
    <s v="Prestar el servicio público de transporte terrestre automotor especial para la caja de la vivienda popular"/>
    <s v="8. Régimen Esp. Selección comisionista"/>
    <n v="78111800"/>
    <n v="160000000"/>
    <n v="5"/>
    <n v="160000000"/>
    <s v="NO APLICA"/>
    <s v="JULIO"/>
    <s v="DIRECCIÓN DE MEJORAMIENTO DE VIVIENDA"/>
    <s v="NELSON YOVANI JIMÉNEZ GONZÁLEZ"/>
    <s v="DIRECCIÓN DE MEJORAMIENTO DE VIVIENDA"/>
    <d v="2024-08-16T00:00:00"/>
    <n v="202414000058763"/>
    <s v="01 - Viabilización de Línea"/>
    <s v="10. No aplica"/>
    <d v="2024-08-18T00:00:00"/>
    <s v="MIV-130"/>
    <s v="18/08/2024_x000a_24-10-24"/>
    <n v="160000000"/>
    <n v="0"/>
    <n v="1107"/>
    <d v="2024-07-24T00:00:00"/>
    <n v="160000000"/>
    <n v="0"/>
    <m/>
    <m/>
    <m/>
    <n v="160000000"/>
    <m/>
    <n v="0"/>
    <n v="160000000"/>
    <m/>
    <m/>
    <m/>
    <s v="se efectua liberacion de 40.000.000 por solicitud de la DMV_x000a_MIV-066 Anulada según solicitud radicado 202414000083623_x000a_"/>
  </r>
  <r>
    <n v="83"/>
    <s v="0094-83"/>
    <x v="3"/>
    <x v="3"/>
    <s v="Mejorar Integralmente o reforzar 4.000 viviendas "/>
    <x v="10"/>
    <s v="PM/0208/0106/40010440094"/>
    <x v="21"/>
    <x v="5"/>
    <s v="Contratar los servicios integrales de un operador logístico que lleve a cabo las actividades que requiera la caja de la vivienda popular y que permita divulgar los avances de los diferentes programas misionales de la entidad"/>
    <s v="8. Régimen Esp. Selección comisionista"/>
    <s v="81141601;80141902;56101600;52161500;45111700;90111600"/>
    <n v="100000000"/>
    <n v="5"/>
    <n v="100000000"/>
    <s v="NO APLICA"/>
    <s v="JULIO"/>
    <s v="DIRECCIÓN DE MEJORAMIENTO DE VIVIENDA"/>
    <s v="NELSON YOVANI JIMÉNEZ GONZÁLEZ"/>
    <s v="DIRECCIÓN DE MEJORAMIENTO DE VIVIENDA"/>
    <d v="2024-08-16T00:00:00"/>
    <n v="202414000058763"/>
    <s v="01 - Viabilización de Línea"/>
    <s v="10. No aplica"/>
    <d v="2024-08-18T00:00:00"/>
    <s v="MIV-067"/>
    <d v="2024-08-18T00:00:00"/>
    <n v="100000000"/>
    <n v="0"/>
    <n v="1109"/>
    <d v="2024-07-24T00:00:00"/>
    <n v="100000000"/>
    <n v="0"/>
    <n v="4372"/>
    <m/>
    <n v="100000000"/>
    <n v="0"/>
    <m/>
    <n v="100000000"/>
    <n v="0"/>
    <s v="CONTRATO DE PRESTACION DE SERVICIOS"/>
    <n v="806"/>
    <s v="DOUGLAS TRADE S A S"/>
    <m/>
  </r>
  <r>
    <n v="84"/>
    <s v="0094-84"/>
    <x v="3"/>
    <x v="3"/>
    <s v="Mejorar Integralmente o reforzar 4.000 viviendas "/>
    <x v="10"/>
    <s v="PM/0208/0106/40010440094"/>
    <x v="38"/>
    <x v="5"/>
    <s v="Renovar el licenciamiento del software autodesk última versión, para uso de la Caja de la Vivienda Popular."/>
    <s v="4. Selección abreviada subasta inversa"/>
    <n v="43232100"/>
    <n v="200000000"/>
    <s v="12 meses"/>
    <n v="200000000"/>
    <s v="NO APLICA"/>
    <s v="OCTUBRE"/>
    <s v="DIRECCIÓN DE MEJORAMIENTO DE VIVIENDA"/>
    <s v="LUIS ALFONSO OJEDA MEDINA"/>
    <s v="DIRECCIÓN DE MEJORAMIENTO DE VIVIENDA"/>
    <d v="2024-08-16T00:00:00"/>
    <s v="202414000058763_x000a_202414000075833"/>
    <s v="01 - Viabilización de Línea"/>
    <s v="10. No aplica"/>
    <s v="18/08/2024_x000a_24-09-24"/>
    <s v="MIV-068"/>
    <d v="2024-08-18T00:00:00"/>
    <n v="200000000"/>
    <n v="0"/>
    <n v="1116"/>
    <d v="2024-07-24T00:00:00"/>
    <n v="200000000"/>
    <n v="0"/>
    <m/>
    <m/>
    <m/>
    <n v="200000000"/>
    <m/>
    <n v="0"/>
    <n v="200000000"/>
    <m/>
    <m/>
    <m/>
    <m/>
  </r>
  <r>
    <n v="85"/>
    <s v="0094-85"/>
    <x v="3"/>
    <x v="3"/>
    <s v="Mejorar Integralmente o reforzar 4.000 viviendas "/>
    <x v="10"/>
    <s v="PM/0208/0106/40010440094"/>
    <x v="22"/>
    <x v="5"/>
    <s v="Apoyo económico a los hogares en proceso de relocalización transitoria por ejecución de obras del plan terrazas"/>
    <s v="10. No aplica"/>
    <s v="No aplica"/>
    <n v="526630214"/>
    <s v="No aplica"/>
    <n v="255474096"/>
    <s v="NO APLICA"/>
    <s v="JULIO"/>
    <s v="DIRECCIÓN DE MEJORAMIENTO DE VIVIENDA"/>
    <s v="NELSON YOVANI JIMÉNEZ GONZÁLEZ"/>
    <s v="DIRECCIÓN DE MEJORAMIENTO DE VIVIENDA"/>
    <d v="2024-08-16T00:00:00"/>
    <n v="202414000058763"/>
    <s v="01 - Viabilización de Línea"/>
    <s v="10. No aplica"/>
    <d v="2024-08-18T00:00:00"/>
    <s v="MIV-003"/>
    <d v="2024-08-18T00:00:00"/>
    <n v="250000000"/>
    <n v="5474096"/>
    <n v="868"/>
    <d v="2024-07-16T00:00:00"/>
    <n v="250000000"/>
    <n v="0"/>
    <s v="registros varios"/>
    <n v="45496"/>
    <n v="244961734"/>
    <n v="5038266"/>
    <n v="230854141"/>
    <n v="14107593"/>
    <n v="10512362"/>
    <s v="registros varios"/>
    <s v="registros varios"/>
    <s v="registros varios"/>
    <m/>
  </r>
  <r>
    <n v="86"/>
    <s v="0094-86"/>
    <x v="3"/>
    <x v="3"/>
    <s v="Mejorar Integralmente o reforzar 4.000 viviendas "/>
    <x v="10"/>
    <s v="PM/0208/0106/40010440094"/>
    <x v="1"/>
    <x v="1"/>
    <s v="Recursos encargo fiduciario Patrimonio Autónomo no.14352."/>
    <s v="10. No aplica"/>
    <s v="No aplica"/>
    <n v="3143101542"/>
    <s v="No aplica"/>
    <n v="3143101542"/>
    <s v="NO APLICA"/>
    <s v="NO APLICA"/>
    <s v="DIRECCIÓN DE MEJORAMIENTO DE VIVIENDA"/>
    <s v="NELSON YOVANI JIMÉNEZ GONZÁLEZ"/>
    <s v="DIRECCIÓN DE MEJORAMIENTO DE VIVIENDA"/>
    <d v="2024-09-23T00:00:00"/>
    <m/>
    <s v="03 - Modificación de Línea"/>
    <s v="N/A"/>
    <d v="2024-09-24T00:00:00"/>
    <s v="MIV-100"/>
    <d v="2024-09-24T00:00:00"/>
    <n v="3143101542"/>
    <n v="0"/>
    <n v="1524"/>
    <d v="2024-09-25T00:00:00"/>
    <n v="3143101542"/>
    <n v="0"/>
    <m/>
    <m/>
    <m/>
    <n v="3143101542"/>
    <m/>
    <n v="0"/>
    <n v="3143101542"/>
    <s v="registros varios"/>
    <m/>
    <m/>
    <m/>
  </r>
  <r>
    <n v="87"/>
    <s v="0094-87"/>
    <x v="3"/>
    <x v="3"/>
    <s v="Mejorar Integralmente o reforzar 4.000 viviendas "/>
    <x v="10"/>
    <s v="PM/0208/0106/40010440094"/>
    <x v="14"/>
    <x v="5"/>
    <s v="Pago Pasivo Exigible contrato No. 418 DE 2022 suscrito con Little Monkey"/>
    <s v="10. No aplica"/>
    <n v="80111617"/>
    <n v="4378082"/>
    <s v="1 mes"/>
    <n v="4378081"/>
    <s v="JULIO"/>
    <s v="AGOSTO"/>
    <s v="DIRECCIÓN DE MEJORAMIENTO DE VIVIENDA"/>
    <s v="NELSON YOVANI JIMÉNEZ GONZÁLEZ"/>
    <s v="DIRECCIÓN DE MEJORAMIENTO DE VIVIENDA"/>
    <d v="2024-07-19T00:00:00"/>
    <n v="202414000059743"/>
    <s v="01 - Viabilización de Línea"/>
    <s v="10. No aplica"/>
    <m/>
    <m/>
    <m/>
    <n v="0"/>
    <n v="4378081"/>
    <m/>
    <m/>
    <m/>
    <n v="0"/>
    <m/>
    <m/>
    <m/>
    <n v="0"/>
    <m/>
    <n v="0"/>
    <n v="4378081"/>
    <m/>
    <m/>
    <m/>
    <m/>
  </r>
  <r>
    <n v="88"/>
    <s v="0094-88"/>
    <x v="3"/>
    <x v="3"/>
    <s v="Mejorar Integralmente o reforzar 4.000 viviendas "/>
    <x v="10"/>
    <s v="PM/0208/0106/40010440094"/>
    <x v="22"/>
    <x v="5"/>
    <s v="Apoyo económico a los hogares en proceso de relocalización transitoria por ejecución de obras del plan terrazas"/>
    <s v="10. No aplica"/>
    <s v="No aplica"/>
    <n v="93000000"/>
    <s v="No aplica"/>
    <n v="93000000"/>
    <s v="NO APLICA"/>
    <s v="AGOSTO"/>
    <s v="DIRECCIÓN DE MEJORAMIENTO DE VIVIENDA"/>
    <s v="NELSON YOVANI JIMÉNEZ GONZÁLEZ"/>
    <s v="DIRECCIÓN DE MEJORAMIENTO DE VIVIENDA"/>
    <d v="2024-07-31T00:00:00"/>
    <n v="202414000064023"/>
    <s v="01 - Viabilización de Línea"/>
    <s v="10. No aplica"/>
    <d v="2024-07-31T00:00:00"/>
    <s v="MIV-081"/>
    <d v="2024-07-31T00:00:00"/>
    <n v="93000000"/>
    <n v="0"/>
    <n v="1384"/>
    <d v="2024-08-01T00:00:00"/>
    <n v="93000000"/>
    <n v="0"/>
    <s v="registros varios"/>
    <s v="08-09-12-agosto "/>
    <n v="92585757"/>
    <n v="414243"/>
    <n v="91285757"/>
    <n v="1300000"/>
    <n v="414243"/>
    <s v="registros varios"/>
    <s v="registros varios"/>
    <s v="registros varios"/>
    <m/>
  </r>
  <r>
    <n v="89"/>
    <s v="0094-89"/>
    <x v="3"/>
    <x v="3"/>
    <s v="Mejorar Integralmente o reforzar 4.000 viviendas "/>
    <x v="10"/>
    <s v="PM/0208/0106/40010440094"/>
    <x v="12"/>
    <x v="5"/>
    <s v="Prestar servicios profesionales para la realización de actividades administrativas, gestión documental y procesamiento de la información relacionados con la implementación y ejecución de los programas de la Dirección de Mejoramiento de Vivienda"/>
    <s v="1. Contratación directa"/>
    <n v="80111600"/>
    <n v="4000000"/>
    <s v="3.78 meses"/>
    <n v="19066667"/>
    <s v="AGOSTO"/>
    <s v="SEPTIEMBRE"/>
    <s v="DIRECCIÓN DE MEJORAMIENTO DE VIVIENDA"/>
    <s v="NELSON YOVANI JIMÉNEZ GONZÁLEZ"/>
    <s v="DIRECCIÓN DE MEJORAMIENTO DE VIVIENDA"/>
    <d v="2024-08-22T00:00:00"/>
    <s v="202414000068843_x000a_202414000070773"/>
    <s v="02 - Creación de Nueva Línea "/>
    <m/>
    <d v="2024-08-23T00:00:00"/>
    <s v="MIV-086"/>
    <d v="2024-09-02T00:00:00"/>
    <n v="19066667"/>
    <n v="0"/>
    <n v="1482"/>
    <d v="2024-09-06T00:00:00"/>
    <n v="19066667"/>
    <n v="0"/>
    <n v="4369"/>
    <m/>
    <n v="16000000"/>
    <n v="3066667"/>
    <m/>
    <n v="16000000"/>
    <n v="3066667"/>
    <s v="CONTRATO DE PRESTACION DE SERVICIOS PROFESIONALES"/>
    <n v="893"/>
    <s v="YULY ALEXANDRA AGUIRRE CASTRILLON"/>
    <m/>
  </r>
  <r>
    <n v="90"/>
    <s v="0094-90"/>
    <x v="3"/>
    <x v="3"/>
    <s v="Mejorar Integralmente o reforzar 4.000 viviendas "/>
    <x v="10"/>
    <s v="PM/0208/0106/40010440094"/>
    <x v="12"/>
    <x v="6"/>
    <s v="Prestar servicios profesionales para la realización de actividades administrativas, gestión documental y procesamiento de la información relacionados con la implementación y ejecución de los programas de la Dirección de Mejoramiento de Vivienda"/>
    <s v="10. No aplica"/>
    <s v="No aplica"/>
    <n v="0"/>
    <n v="0"/>
    <n v="0"/>
    <s v="NO APLICA"/>
    <s v="NO APLICA"/>
    <s v="DIRECCIÓN DE MEJORAMIENTO DE VIVIENDA"/>
    <s v="NELSON YOVANI JIMÉNEZ GONZÁLEZ"/>
    <s v="DIRECCIÓN DE MEJORAMIENTO DE VIVIENDA"/>
    <d v="2024-08-22T00:00:00"/>
    <n v="202414000068843"/>
    <s v="02 - Creación de Nueva Línea "/>
    <m/>
    <d v="2024-08-23T00:00:00"/>
    <m/>
    <m/>
    <m/>
    <n v="0"/>
    <m/>
    <m/>
    <n v="0"/>
    <n v="0"/>
    <m/>
    <m/>
    <m/>
    <n v="0"/>
    <m/>
    <n v="0"/>
    <n v="0"/>
    <m/>
    <m/>
    <m/>
    <m/>
  </r>
  <r>
    <n v="91"/>
    <s v="0094-91"/>
    <x v="3"/>
    <x v="3"/>
    <s v="Mejorar Integralmente o reforzar 4.000 viviendas "/>
    <x v="10"/>
    <s v="PM/0208/0106/40010440094"/>
    <x v="34"/>
    <x v="6"/>
    <s v="Prestar los servicios profesionales para apoyar la generación de base de datos de precios unitarios y presupuestos que se requieran adelantar en el marco de Mejoramiento integral de vivienda a familias en condiciones de vulnerabilidad._x000a_"/>
    <s v="1. Contratación directa"/>
    <n v="81101500"/>
    <n v="8712000"/>
    <s v="5 meses"/>
    <n v="32234400"/>
    <s v="AGOSTO"/>
    <s v="SEPTIEMBRE"/>
    <s v="DIRECCIÓN DE MEJORAMIENTO DE VIVIENDA"/>
    <s v="LUIS ALFONSO OJEDA MEDINA"/>
    <s v="DIRECCIÓN DE MEJORAMIENTO DE VIVIENDA"/>
    <d v="2024-08-22T00:00:00"/>
    <s v="202414000068843_x000a_202414000071983"/>
    <s v="02 - Creación de Nueva Línea "/>
    <m/>
    <d v="2024-08-23T00:00:00"/>
    <s v="MIV-097"/>
    <d v="2024-09-06T00:00:00"/>
    <n v="32234400"/>
    <n v="0"/>
    <n v="1489"/>
    <d v="2024-09-06T00:00:00"/>
    <n v="32234400"/>
    <n v="0"/>
    <n v="4320"/>
    <n v="45552"/>
    <n v="32234400"/>
    <n v="0"/>
    <n v="4065600"/>
    <n v="28168800"/>
    <n v="0"/>
    <s v="CONTRATO DE PRESTACION DE SERVICIOS PROFESIONALES"/>
    <n v="859"/>
    <s v="REINALDO  GALINDO HERNANDEZ"/>
    <m/>
  </r>
  <r>
    <n v="92"/>
    <s v="0094-92"/>
    <x v="3"/>
    <x v="3"/>
    <s v="Mejorar Integralmente o reforzar 4.000 viviendas "/>
    <x v="10"/>
    <s v="PM/0208/0106/40010440094"/>
    <x v="14"/>
    <x v="6"/>
    <s v="Prestar servicios profesionales técnicos para apoyar a la Dirección de Mejoramiento de vivienda en la elaboración y actualización de presupuestos de obra, elaboración de reconocimiento de edificaciones, y apoyo a la supervisión para la gestión que se requiera."/>
    <s v="1. Contratación directa"/>
    <n v="80111617"/>
    <n v="8000000"/>
    <s v="3,6 meses"/>
    <n v="29066667"/>
    <s v="AGOSTO"/>
    <s v="SEPTIEMBRE"/>
    <s v="DIRECCIÓN DE MEJORAMIENTO DE VIVIENDA"/>
    <s v="NELSON YOVANI JIMÉNEZ GONZÁLEZ"/>
    <s v="DIRECCIÓN DE MEJORAMIENTO DE VIVIENDA"/>
    <d v="2024-08-30T00:00:00"/>
    <s v="202414000070433_x000a_202414000070783"/>
    <s v="01 - Viabilización de Línea"/>
    <m/>
    <s v="30/08/2024_x000a_02/09/24"/>
    <s v="MIV-087"/>
    <d v="2024-09-02T00:00:00"/>
    <n v="29066667"/>
    <n v="0"/>
    <n v="1472"/>
    <d v="2024-09-03T00:00:00"/>
    <n v="29066667"/>
    <n v="0"/>
    <n v="4140"/>
    <n v="45545"/>
    <n v="29066667"/>
    <n v="0"/>
    <n v="5333333"/>
    <n v="23733334"/>
    <n v="0"/>
    <s v="CONTRATO DE PRESTACION DE SERVICIOS PROFESIONALES"/>
    <n v="854"/>
    <s v="LAURA MARCELA HUERTAS GUERRA"/>
    <m/>
  </r>
  <r>
    <n v="93"/>
    <s v="0094-93"/>
    <x v="3"/>
    <x v="3"/>
    <s v="Mejorar Integralmente o reforzar 4.000 viviendas "/>
    <x v="10"/>
    <s v="PM/0208/0106/40010440094"/>
    <x v="7"/>
    <x v="6"/>
    <s v="Suspensión de fuente de plusvalía Teniendo en cuenta que el recaudo de recursos de la fuente Plusvalía 1-100-I023 se encuentra por debajo de lo proyectado” de acuerdo a las indicaciones de las SDH"/>
    <s v="10. No aplica"/>
    <s v="10. No aplica"/>
    <n v="73105067"/>
    <s v="10. No aplica"/>
    <n v="73105067"/>
    <s v="SEPTIEMBRE"/>
    <s v="SEPTIEMBRE"/>
    <s v="DIRECCIÓN DE MEJORAMIENTO DE VIVIENDA"/>
    <s v="LUIS ALFONSO OJEDA MEDINA"/>
    <s v="DIRECCIÓN DE MEJORAMIENTO DE VIVIENDA"/>
    <d v="2024-09-02T00:00:00"/>
    <n v="202414000071043"/>
    <s v="02 - Creación de Nueva Línea "/>
    <m/>
    <d v="2024-09-02T00:00:00"/>
    <s v="MIV-090"/>
    <d v="2024-09-03T00:00:00"/>
    <n v="73105067"/>
    <n v="0"/>
    <n v="1477"/>
    <d v="2024-09-04T00:00:00"/>
    <n v="73105067"/>
    <n v="0"/>
    <m/>
    <m/>
    <m/>
    <n v="73105067"/>
    <m/>
    <n v="0"/>
    <n v="73105067"/>
    <m/>
    <m/>
    <m/>
    <m/>
  </r>
  <r>
    <n v="94"/>
    <s v="0094-94"/>
    <x v="3"/>
    <x v="3"/>
    <s v="Mejorar Integralmente o reforzar 4.000 viviendas "/>
    <x v="10"/>
    <s v="PM/0208/0106/40010440094"/>
    <x v="14"/>
    <x v="6"/>
    <s v="Prestar servicios profesionales especializados para realizar el seguimiento administrativo y técnico de los contratos y/o convenios que desarrolle la  Dirección de Mejoramiento de vivienda"/>
    <s v="1. Contratación directa"/>
    <n v="81101500"/>
    <n v="8712000"/>
    <s v="4,4 meses"/>
    <n v="36880800"/>
    <s v="SEPTIEMBRE"/>
    <s v="SEPTIEMBRE"/>
    <s v="DIRECCIÓN DE MEJORAMIENTO DE VIVIENDA"/>
    <s v="LUIS ALFONSO OJEDA MEDINA"/>
    <s v="DIRECCIÓN DE MEJORAMIENTO DE VIVIENDA"/>
    <s v="16/08/2024_x000a_04/09/24"/>
    <n v="202414000058763"/>
    <s v="01 - Viabilización de Línea"/>
    <s v="10. No aplica"/>
    <s v="18/08/2024_x000a_04/09/24"/>
    <s v="MIV-093"/>
    <d v="2024-09-05T00:00:00"/>
    <n v="36880800"/>
    <n v="0"/>
    <n v="1485"/>
    <d v="2024-09-06T00:00:00"/>
    <n v="36880800"/>
    <n v="0"/>
    <n v="4319"/>
    <n v="45551"/>
    <n v="36880800"/>
    <n v="0"/>
    <n v="4065600"/>
    <n v="32815200"/>
    <n v="0"/>
    <s v="CONTRATO DE PRESTACION DE SERVICIOS PROFESIONALES"/>
    <n v="871"/>
    <s v="CARLOS ABEL ROJAS CARDOZO"/>
    <n v="1"/>
  </r>
  <r>
    <n v="95"/>
    <s v="0094-95"/>
    <x v="3"/>
    <x v="3"/>
    <s v="Mejorar Integralmente o reforzar 4.000 viviendas "/>
    <x v="10"/>
    <s v="PM/0208/0106/40010440094"/>
    <x v="12"/>
    <x v="6"/>
    <s v="Prestar servicios profesionales para realizar el análisis, revisión, gestión y seguimiento financiero en los diferentes programas o contratos fiduciarios de la Dirección de Mejoramiento de Vivienda."/>
    <s v="1. Contratación directa"/>
    <n v="80111600"/>
    <n v="5500000"/>
    <s v="4.4 meses"/>
    <n v="22000000"/>
    <s v="SEPTIEMBRE"/>
    <s v="SEPTIEMBRE"/>
    <s v="DIRECCIÓN DE MEJORAMIENTO DE VIVIENDA"/>
    <s v="LUIS ALFONSO OJEDA MEDINA"/>
    <s v="DIRECCIÓN DE MEJORAMIENTO DE VIVIENDA"/>
    <s v="16/08/2024_x000a_04/09/24"/>
    <n v="202414000058763"/>
    <s v="01 - Viabilización de Línea"/>
    <s v="10. No aplica"/>
    <d v="2024-09-05T00:00:00"/>
    <s v="MIV-094"/>
    <d v="2024-09-05T00:00:00"/>
    <n v="22000000"/>
    <n v="0"/>
    <n v="1487"/>
    <d v="2024-09-06T00:00:00"/>
    <n v="22000000"/>
    <n v="0"/>
    <n v="4324"/>
    <n v="45552"/>
    <n v="22000000"/>
    <n v="0"/>
    <n v="2566667"/>
    <n v="19433333"/>
    <n v="0"/>
    <s v="CONTRATO DE PRESTACION DE SERVICIOS PROFESIONALES"/>
    <n v="882"/>
    <s v="MARIBEL  SOLIS AVILA"/>
    <m/>
  </r>
  <r>
    <n v="96"/>
    <s v="0094-96"/>
    <x v="3"/>
    <x v="3"/>
    <s v="Mejorar Integralmente o reforzar 4.000 viviendas "/>
    <x v="10"/>
    <s v="PM/0208/0106/40010440094"/>
    <x v="12"/>
    <x v="5"/>
    <s v="Adición y Prorroga al contrato No 681-2024, cuyo objeto es: 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s v="9. Adición"/>
    <n v="80111600"/>
    <n v="13400000"/>
    <s v="15 dias"/>
    <n v="6700000"/>
    <s v="SEPTIEMBRE"/>
    <s v="SEPTIEMBRE"/>
    <s v="DIRECCIÓN DE MEJORAMIENTO DE VIVIENDA"/>
    <s v="LUIS ALFONSO OJEDA MEDINA"/>
    <s v="DIRECCIÓN DE MEJORAMIENTO DE VIVIENDA"/>
    <d v="2024-09-10T00:00:00"/>
    <n v="202411300072723"/>
    <s v="02 - Creación de Nueva Línea "/>
    <s v="Se reciben recursos de la linea 85"/>
    <d v="2024-09-10T00:00:00"/>
    <s v="MIV-098"/>
    <d v="2024-09-11T00:00:00"/>
    <n v="6700000"/>
    <n v="0"/>
    <n v="1504"/>
    <d v="2024-09-12T00:00:00"/>
    <n v="6700000"/>
    <n v="0"/>
    <n v="4255"/>
    <n v="45548"/>
    <n v="6700000"/>
    <n v="0"/>
    <n v="6700000"/>
    <n v="0"/>
    <n v="0"/>
    <s v="CONTRATO DE PRESTACION DE SERVICIOS PROFESIONALES"/>
    <n v="681"/>
    <s v="PAULA ANDREA BASTO MONROY"/>
    <m/>
  </r>
  <r>
    <n v="97"/>
    <s v="0094-97"/>
    <x v="3"/>
    <x v="3"/>
    <s v="Mejorar Integralmente o reforzar 4.000 viviendas "/>
    <x v="10"/>
    <s v="PM/0208/0106/40010440094"/>
    <x v="22"/>
    <x v="5"/>
    <s v="Apoyo económico a los hogares en proceso de relocalización transitoria por ejecución de obras del plan terrazas"/>
    <s v="10. No aplica"/>
    <s v="No aplica"/>
    <n v="2081667"/>
    <s v="No aplica"/>
    <n v="2081667"/>
    <s v="NO APLICA"/>
    <s v="SEPTIEMBRE"/>
    <s v="DIRECCIÓN DE MEJORAMIENTO DE VIVIENDA"/>
    <s v="LUIS ALFONSO OJEDA MEDINA"/>
    <s v="DIRECCIÓN DE MEJORAMIENTO DE VIVIENDA"/>
    <d v="2024-09-19T00:00:00"/>
    <n v="202414000073333"/>
    <s v="02 - Creación de Nueva Línea "/>
    <s v="Se reciben recursos de la linea 85"/>
    <d v="2024-09-12T00:00:00"/>
    <s v="MIV-099"/>
    <d v="2024-09-13T00:00:00"/>
    <n v="2081667"/>
    <n v="0"/>
    <n v="1512"/>
    <d v="2024-09-17T00:00:00"/>
    <n v="2081667"/>
    <n v="0"/>
    <n v="4334"/>
    <m/>
    <n v="2081666"/>
    <n v="1"/>
    <n v="2081666"/>
    <n v="0"/>
    <n v="1"/>
    <s v="RESOLUCION"/>
    <n v="1034"/>
    <s v="ISMAELINA  PINZON"/>
    <m/>
  </r>
  <r>
    <n v="98"/>
    <s v="0094-98"/>
    <x v="3"/>
    <x v="3"/>
    <s v="Mejorar Integralmente o reforzar 4.000 viviendas "/>
    <x v="10"/>
    <s v="PM/0208/0106/40010440094"/>
    <x v="12"/>
    <x v="5"/>
    <s v="Prestar servicios profesionales para realizar el análisis y seguimiento financiero a los diferentes programas de la Dirección de Mejoramiento de Vivienda como a los contratos o encargos fiduciarios que realiza la administración de los mismos."/>
    <s v="1. Contratación directa"/>
    <n v="80111600"/>
    <n v="8800000"/>
    <s v="3.4 meses"/>
    <n v="30400000"/>
    <s v="SEPTIEMBRE"/>
    <s v="SEPTIEMBRE"/>
    <s v="DIRECCIÓN DE MEJORAMIENTO DE VIVIENDA"/>
    <s v="LUIS ALFONSO OJEDA MEDINA"/>
    <s v="DIRECCIÓN DE MEJORAMIENTO DE VIVIENDA"/>
    <d v="2024-09-19T00:00:00"/>
    <n v="202414000074273"/>
    <s v="02 - Creación de Nueva Línea "/>
    <s v="Se reciben recursos de la linea 85"/>
    <d v="2024-09-26T00:00:00"/>
    <s v="MIV-106"/>
    <d v="2024-09-26T00:00:00"/>
    <n v="30400000"/>
    <n v="0"/>
    <n v="1537"/>
    <d v="2024-09-27T00:00:00"/>
    <n v="30400000"/>
    <n v="0"/>
    <n v="4534"/>
    <n v="45573"/>
    <n v="27106667"/>
    <n v="3293333"/>
    <m/>
    <n v="27106667"/>
    <n v="3293333"/>
    <s v="CONTRATO DE PRESTACION DE SERVICIOS PROFESIONALES"/>
    <n v="915"/>
    <s v="JUAN ANDRES GONZALEZ MENDOZA"/>
    <m/>
  </r>
  <r>
    <n v="99"/>
    <s v="0094-99"/>
    <x v="3"/>
    <x v="3"/>
    <s v="Mejorar Integralmente o reforzar 4.000 viviendas "/>
    <x v="10"/>
    <s v="PM/0208/0106/40010440094"/>
    <x v="7"/>
    <x v="5"/>
    <s v="Adición y prórroga al contrato No. 708-2024 cuyo objeto es: 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
    <s v="9. Adición"/>
    <n v="80111607"/>
    <n v="14400000"/>
    <s v="30 dias"/>
    <n v="14400000"/>
    <s v="SEPTIEMBRE"/>
    <s v="SEPTIEMBRE"/>
    <s v="DIRECCIÓN DE MEJORAMIENTO DE VIVIENDA"/>
    <s v="LUIS ALFONSO OJEDA MEDINA"/>
    <s v="DIRECCIÓN DE MEJORAMIENTO DE VIVIENDA"/>
    <d v="2024-09-19T00:00:00"/>
    <n v="202414000074283"/>
    <s v="02 - Creación de Nueva Línea "/>
    <s v="Se reciben recursos de la linea 85"/>
    <d v="2024-09-24T00:00:00"/>
    <s v="MIV-101"/>
    <d v="2024-09-24T00:00:00"/>
    <n v="14400000"/>
    <n v="0"/>
    <n v="1520"/>
    <d v="2024-09-25T00:00:00"/>
    <n v="14400000"/>
    <n v="0"/>
    <n v="4700"/>
    <n v="45576"/>
    <n v="14400000"/>
    <n v="0"/>
    <m/>
    <n v="14400000"/>
    <n v="0"/>
    <s v="CONTRATO DE PRESTACION DE SERVICIOS PROFESIONALES"/>
    <n v="708"/>
    <s v="JULIAN ALBERTO VASQUEZ GRAJALES"/>
    <m/>
  </r>
  <r>
    <n v="100"/>
    <s v="0094-100"/>
    <x v="3"/>
    <x v="3"/>
    <s v="Mejorar Integralmente o reforzar 4.000 viviendas "/>
    <x v="10"/>
    <s v="PM/0208/0106/40010440094"/>
    <x v="7"/>
    <x v="5"/>
    <s v="Adición y Prorroga al contrato No. 714-2024 cuyo objeto es: Prestar servicios profesionales en el componente jurídico en la proyección, revisión, seguimiento y tramite de los documentos y respuestas a PQRSD a cargo de la Dirección de Mejoramiento de Vivienda de la Caja de la Vivienda Popular"/>
    <s v="9. Adición"/>
    <n v="80111607"/>
    <n v="6935010"/>
    <s v="30 dias"/>
    <n v="6935010"/>
    <s v="SEPTIEMBRE"/>
    <s v="SEPTIEMBRE"/>
    <s v="DIRECCIÓN DE MEJORAMIENTO DE VIVIENDA"/>
    <s v="LUIS ALFONSO OJEDA MEDINA"/>
    <s v="DIRECCIÓN DE MEJORAMIENTO DE VIVIENDA"/>
    <d v="2024-09-19T00:00:00"/>
    <n v="202414000074353"/>
    <s v="02 - Creación de Nueva Línea "/>
    <s v="Se reciben recursos de la linea 85"/>
    <d v="2024-09-24T00:00:00"/>
    <s v="MIV-102"/>
    <d v="2024-09-24T00:00:00"/>
    <n v="6935010"/>
    <n v="0"/>
    <n v="1521"/>
    <d v="2024-09-25T00:00:00"/>
    <n v="6935010"/>
    <n v="0"/>
    <n v="4704"/>
    <n v="45577"/>
    <n v="6935000"/>
    <n v="10"/>
    <m/>
    <n v="6935000"/>
    <n v="10"/>
    <s v="CONTRATO DE PRESTACION DE SERVICIOS PROFESIONALES"/>
    <n v="714"/>
    <s v="LESDY MARIA GIRALDO CASTAÑEDA"/>
    <m/>
  </r>
  <r>
    <n v="101"/>
    <s v="0094-101"/>
    <x v="3"/>
    <x v="3"/>
    <s v="Mejorar Integralmente o reforzar 4.000 viviendas "/>
    <x v="10"/>
    <s v="PM/0208/0106/40010440094"/>
    <x v="12"/>
    <x v="5"/>
    <s v="Adición y Prórroga al contrato No.753-2024 cuyo objeto es: Prestar servicios de apoyo a la gestión para la ejecución de las actividades administrativas y financieras de la Dirección de Mejoramiento de Vivienda."/>
    <s v="9. Adición"/>
    <n v="80111600"/>
    <n v="4638000"/>
    <s v="30 dias"/>
    <n v="4638000"/>
    <s v="SEPTIEMBRE"/>
    <s v="SEPTIEMBRE"/>
    <s v="DIRECCIÓN DE MEJORAMIENTO DE VIVIENDA"/>
    <s v="LUIS ALFONSO OJEDA MEDINA"/>
    <s v="DIRECCIÓN DE MEJORAMIENTO DE VIVIENDA"/>
    <d v="2024-09-19T00:00:00"/>
    <n v="202414000074293"/>
    <s v="02 - Creación de Nueva Línea "/>
    <s v="Se reciben recursos de la linea 85"/>
    <d v="2024-09-24T00:00:00"/>
    <s v="MIV-103"/>
    <d v="2024-09-24T00:00:00"/>
    <n v="4638000"/>
    <n v="0"/>
    <n v="1522"/>
    <d v="2024-09-25T00:00:00"/>
    <n v="4638000"/>
    <n v="0"/>
    <n v="4705"/>
    <n v="45577"/>
    <n v="4638000"/>
    <n v="0"/>
    <m/>
    <n v="4638000"/>
    <n v="0"/>
    <s v="CONTRATO DE PRESTACION DE SERVICIOS DE APOYO A LA GESTION"/>
    <n v="753"/>
    <s v="DANIELA  PEREZ GOMEZ"/>
    <m/>
  </r>
  <r>
    <n v="102"/>
    <s v="0094-102"/>
    <x v="3"/>
    <x v="3"/>
    <s v="Mejorar Integralmente o reforzar 4.000 viviendas "/>
    <x v="10"/>
    <s v="PM/0208/0106/40010440094"/>
    <x v="12"/>
    <x v="5"/>
    <s v="Prestar servicios profesionales especializados para apoyar el esquema económico, financiero y fiduciario, así como el seguimiento y la ejecución del componente financiero de la Dirección de Mejoramiento de Vivienda."/>
    <s v="1. Contratación directa"/>
    <n v="80111600"/>
    <n v="13400000"/>
    <s v="77 dias"/>
    <n v="34393359"/>
    <s v="SEPTIEMBRE"/>
    <s v="SEPTIEMBRE"/>
    <s v="DIRECCIÓN DE MEJORAMIENTO DE VIVIENDA"/>
    <s v="LUIS ALFONSO OJEDA MEDINA"/>
    <s v="DIRECCIÓN DE MEJORAMIENTO DE VIVIENDA"/>
    <d v="2024-09-19T00:00:00"/>
    <n v="202414000074303"/>
    <s v="02 - Creación de Nueva Línea "/>
    <s v="Se reciben recursos de la linea 85"/>
    <d v="2024-09-26T00:00:00"/>
    <s v="MIV-107"/>
    <d v="2024-09-26T00:00:00"/>
    <n v="34393359"/>
    <n v="0"/>
    <n v="1538"/>
    <d v="2024-09-27T00:00:00"/>
    <n v="34393359"/>
    <n v="0"/>
    <n v="4535"/>
    <n v="45573"/>
    <n v="30400000"/>
    <n v="3993359"/>
    <m/>
    <n v="30400000"/>
    <n v="3993359"/>
    <s v="CONTRATO DE PRESTACION DE SERVICIOS PROFESIONALES"/>
    <n v="912"/>
    <s v="PAULA ANDREA BASTO MONROY"/>
    <m/>
  </r>
  <r>
    <n v="103"/>
    <s v="0094-103"/>
    <x v="3"/>
    <x v="3"/>
    <s v="Mejorar Integralmente o reforzar 4.000 viviendas "/>
    <x v="10"/>
    <s v="PM/0208/0106/40010440094"/>
    <x v="7"/>
    <x v="5"/>
    <s v="Prestar los servicios profesionales especializados para ejecutar acciones jurídicas relacionadas con las diferentes etapas del proceso de contratación que adelante la Dirección de Mejoramiento de Vivienda en el marco de los proyectos inversión que deban ser ejecutados."/>
    <s v="1. Contratación directa"/>
    <n v="80111607"/>
    <n v="7500000"/>
    <s v="77 días"/>
    <n v="19250000"/>
    <s v="SEPTIEMBRE"/>
    <s v="SEPTIEMBRE"/>
    <s v="DIRECCIÓN DE MEJORAMIENTO DE VIVIENDA"/>
    <s v="LUIS ALFONSO OJEDA MEDINA"/>
    <s v="DIRECCIÓN DE MEJORAMIENTO DE VIVIENDA"/>
    <d v="2024-09-19T00:00:00"/>
    <n v="202414000074313"/>
    <s v="02 - Creación de Nueva Línea "/>
    <s v="Se reciben recursos de la linea 85"/>
    <d v="2024-09-26T00:00:00"/>
    <s v="MIV-108"/>
    <d v="2024-09-26T00:00:00"/>
    <n v="19250000"/>
    <n v="0"/>
    <n v="1539"/>
    <d v="2024-09-27T00:00:00"/>
    <n v="19250000"/>
    <n v="0"/>
    <n v="4711"/>
    <n v="45582"/>
    <n v="19250000"/>
    <n v="0"/>
    <m/>
    <n v="19250000"/>
    <n v="0"/>
    <s v="CONTRATO DE PRESTACION DE SERVICIOS PROFESIONALES"/>
    <n v="920"/>
    <s v="SEBASTIAN ANDRES MACIAS LIEVANO"/>
    <m/>
  </r>
  <r>
    <n v="104"/>
    <s v="0094-104"/>
    <x v="3"/>
    <x v="3"/>
    <s v="Mejorar Integralmente o reforzar 4.000 viviendas "/>
    <x v="10"/>
    <s v="PM/0208/0106/40010440094"/>
    <x v="8"/>
    <x v="5"/>
    <s v="Prestar servicios profesionales para apoyar los procesos organizacionales requeridos para la ejecución de los planes y proyectos de la Dirección de Mejoramiento de Vivienda."/>
    <s v="1. Contratación directa"/>
    <n v="93151507"/>
    <n v="4197000"/>
    <s v="77 días"/>
    <n v="10772300"/>
    <s v="SEPTIEMBRE"/>
    <s v="SEPTIEMBRE"/>
    <s v="DIRECCIÓN DE MEJORAMIENTO DE VIVIENDA"/>
    <s v="LUIS ALFONSO OJEDA MEDINA"/>
    <s v="DIRECCIÓN DE MEJORAMIENTO DE VIVIENDA"/>
    <d v="2024-09-19T00:00:00"/>
    <s v=" 202414000074323"/>
    <s v="02 - Creación de Nueva Línea "/>
    <s v="Se reciben recursos de la linea 85"/>
    <d v="2024-09-26T00:00:00"/>
    <s v="MIV-109"/>
    <d v="2024-09-26T00:00:00"/>
    <n v="10772300"/>
    <n v="0"/>
    <n v="1540"/>
    <d v="2024-09-27T00:00:00"/>
    <n v="10772300"/>
    <n v="0"/>
    <n v="4732"/>
    <n v="45588"/>
    <n v="10772300"/>
    <n v="0"/>
    <m/>
    <n v="10772300"/>
    <n v="0"/>
    <s v="CONTRATO DE PRESTACION DE SERVICIOS PROFESIONALES"/>
    <n v="925"/>
    <s v="ANDRES  BARRETO CIFUENTES"/>
    <m/>
  </r>
  <r>
    <n v="105"/>
    <s v="0094-105"/>
    <x v="3"/>
    <x v="3"/>
    <s v="Mejorar Integralmente o reforzar 4.000 viviendas "/>
    <x v="10"/>
    <s v="PM/0208/0106/40010440094"/>
    <x v="8"/>
    <x v="5"/>
    <s v="Prestar servicios profesionales para brindar acompañamiento social a las actividades desarrolladas en el marco de los programas de la Dirección de Mejoramiento de vivienda."/>
    <s v="1. Contratación directa"/>
    <n v="93141500"/>
    <n v="6000000"/>
    <s v="77 días"/>
    <n v="15400000"/>
    <s v="SEPTIEMBRE"/>
    <s v="SEPTIEMBRE"/>
    <s v="DIRECCIÓN DE MEJORAMIENTO DE VIVIENDA"/>
    <s v="LUIS ALFONSO OJEDA MEDINA"/>
    <s v="DIRECCIÓN DE MEJORAMIENTO DE VIVIENDA"/>
    <d v="2024-09-19T00:00:00"/>
    <n v="202414000074313"/>
    <s v="02 - Creación de Nueva Línea "/>
    <s v="Se reciben recursos de la linea 85"/>
    <d v="2024-09-26T00:00:00"/>
    <s v="MIV-110"/>
    <d v="2024-09-26T00:00:00"/>
    <n v="15400000"/>
    <n v="0"/>
    <n v="1541"/>
    <d v="2024-09-27T00:00:00"/>
    <n v="15400000"/>
    <n v="0"/>
    <n v="4726"/>
    <n v="45587"/>
    <n v="15400000"/>
    <n v="0"/>
    <m/>
    <n v="15400000"/>
    <n v="0"/>
    <s v="CONTRATO DE PRESTACION DE SERVICIOS PROFESIONALES"/>
    <n v="924"/>
    <s v="MANUEL SANTIAGO RAMIREZ CONTRERAS"/>
    <m/>
  </r>
  <r>
    <n v="106"/>
    <s v="0094-106"/>
    <x v="3"/>
    <x v="3"/>
    <s v="Mejorar Integralmente o reforzar 4.000 viviendas "/>
    <x v="10"/>
    <s v="PM/0208/0106/40010440094"/>
    <x v="7"/>
    <x v="5"/>
    <s v="Prestar servicios profesionales desde el componente jurídico a la Dirección de Mejoramiento de Vivienda, para brindar apoyo en las actuaciones contractuales, administrativas y jurídicas."/>
    <s v="1. Contratación directa"/>
    <n v="80111607"/>
    <n v="7500000"/>
    <s v="77 días"/>
    <n v="19250000"/>
    <s v="SEPTIEMBRE"/>
    <s v="SEPTIEMBRE"/>
    <s v="DIRECCIÓN DE MEJORAMIENTO DE VIVIENDA"/>
    <s v="LUIS ALFONSO OJEDA MEDINA"/>
    <s v="DIRECCIÓN DE MEJORAMIENTO DE VIVIENDA"/>
    <d v="2024-09-19T00:00:00"/>
    <n v="202414000074343"/>
    <s v="02 - Creación de Nueva Línea "/>
    <s v="Se reciben recursos de la linea 85"/>
    <d v="2024-09-26T00:00:00"/>
    <s v="MIV-111"/>
    <d v="2024-09-26T00:00:00"/>
    <n v="19250000"/>
    <n v="0"/>
    <n v="1542"/>
    <d v="2024-09-27T00:00:00"/>
    <n v="19250000"/>
    <n v="0"/>
    <n v="4713"/>
    <n v="45583"/>
    <n v="19250000"/>
    <n v="0"/>
    <m/>
    <n v="19250000"/>
    <n v="0"/>
    <s v="CONTRATO DE PRESTACION DE SERVICIOS PROFESIONALES"/>
    <n v="922"/>
    <s v="RAFAEL AUGUSTO HERNANDEZ URUEÑA"/>
    <m/>
  </r>
  <r>
    <n v="107"/>
    <s v="0094-107"/>
    <x v="3"/>
    <x v="3"/>
    <s v="Mejorar Integralmente o reforzar 4.000 viviendas "/>
    <x v="10"/>
    <s v="PM/0208/0106/40010440094"/>
    <x v="21"/>
    <x v="5"/>
    <s v="Arrendar un stand en el Congreso Colombiano de la Construcción"/>
    <s v="1. Contratación directa"/>
    <n v="80131505"/>
    <n v="10000000"/>
    <s v="1 mes"/>
    <n v="10000000"/>
    <s v="SEPTIEMBRE"/>
    <s v="OCTUBRE"/>
    <s v="DIRECCIÓN DE MEJORAMIENTO DE VIVIENDA"/>
    <s v="LUIS ALFONSO OJEDA MEDINA"/>
    <s v="DIRECCIÓN DE MEJORAMIENTO DE VIVIENDA"/>
    <d v="2024-09-24T00:00:00"/>
    <n v="202414000075823"/>
    <s v="02 - Creación de Nueva Línea "/>
    <s v="Se recibe de la linea 85"/>
    <d v="2024-09-27T00:00:00"/>
    <s v="MIV-112"/>
    <m/>
    <n v="10000000"/>
    <n v="0"/>
    <n v="1536"/>
    <d v="2024-09-27T00:00:00"/>
    <n v="10000000"/>
    <n v="0"/>
    <n v="4729"/>
    <n v="45588"/>
    <n v="10000000"/>
    <n v="0"/>
    <m/>
    <n v="10000000"/>
    <n v="0"/>
    <s v="CONTRATO DE ARRENDAMIENTO"/>
    <n v="926"/>
    <s v="CAMARA COLOMBIANA DE LA CONSTRUCCION"/>
    <m/>
  </r>
  <r>
    <n v="108"/>
    <s v="0094-108"/>
    <x v="3"/>
    <x v="3"/>
    <s v="Mejorar Integralmente o reforzar 4.000 viviendas "/>
    <x v="10"/>
    <s v="PM/0208/0106/40010440094"/>
    <x v="33"/>
    <x v="5"/>
    <s v="Adición y Prorroga al contrato 329-2023 cuyo objeto es : Prestar el servicio público de transporte terrestre automotor especial para la caja de la vivienda popular"/>
    <s v="9. Adición"/>
    <n v="78111800"/>
    <n v="40000000"/>
    <n v="1"/>
    <n v="40000000"/>
    <s v="NO APLICA"/>
    <s v="SEPTIEMBRE"/>
    <s v="DIRECCIÓN DE MEJORAMIENTO DE VIVIENDA"/>
    <s v="LUIS ALFONSO OJEDA MEDINA"/>
    <s v="DIRECCIÓN DE MEJORAMIENTO DE VIVIENDA"/>
    <d v="2024-09-24T00:00:00"/>
    <n v="202414000076253"/>
    <s v="02 - Creación de Nueva Línea "/>
    <s v="se reciben recursos de la linea 82"/>
    <d v="2024-09-25T00:00:00"/>
    <s v="MIV-105"/>
    <d v="2024-09-25T00:00:00"/>
    <n v="40000000"/>
    <n v="0"/>
    <n v="1535"/>
    <d v="2024-09-26T00:00:00"/>
    <n v="40000000"/>
    <n v="0"/>
    <n v="4404"/>
    <n v="45568"/>
    <n v="40000000"/>
    <n v="0"/>
    <m/>
    <n v="40000000"/>
    <n v="0"/>
    <s v="CONTRATO DE PRESTACION DE SERVICIOS"/>
    <n v="329"/>
    <s v="UNIÓN TEMPORAL ALIANZA GALAXIA-PLATINO"/>
    <s v="Se elimina la viabilidad MIV-104"/>
  </r>
  <r>
    <n v="109"/>
    <s v="0094-109"/>
    <x v="3"/>
    <x v="3"/>
    <s v="Mejorar Integralmente o reforzar 4.000 viviendas "/>
    <x v="10"/>
    <s v="PM/0208/0106/40010440094"/>
    <x v="12"/>
    <x v="5"/>
    <s v="Prestar servicios de apoyo a la gestión para la planificación, ejecución y seguimiento de las actividades administrativas y financieras de la Dirección de Mejoramiento de Vivienda"/>
    <s v="1. Contratación directa"/>
    <n v="80111600"/>
    <s v="$ 4.640.000"/>
    <s v="2 meses y 18 días"/>
    <n v="12064000"/>
    <s v="OCTUBRE"/>
    <s v="OCTUBRE"/>
    <s v="DIRECCIÓN DE MEJORAMIENTO DE VIVIENDA"/>
    <s v="LUIS ALFONSO OJEDA MEDINA"/>
    <s v="DIRECCIÓN DE MEJORAMIENTO DE VIVIENDA"/>
    <d v="2024-10-22T00:00:00"/>
    <n v="202414000082643"/>
    <s v="02 - Creación de Nueva Línea "/>
    <m/>
    <d v="2024-10-24T00:00:00"/>
    <s v="MIV-114"/>
    <d v="2024-10-29T00:00:00"/>
    <n v="12064000"/>
    <n v="0"/>
    <n v="1588"/>
    <d v="2024-10-29T00:00:00"/>
    <n v="12064000"/>
    <n v="0"/>
    <m/>
    <m/>
    <m/>
    <n v="12064000"/>
    <m/>
    <n v="0"/>
    <n v="12064000"/>
    <m/>
    <m/>
    <m/>
    <m/>
  </r>
  <r>
    <n v="110"/>
    <s v="0094-110"/>
    <x v="3"/>
    <x v="3"/>
    <s v="Mejorar Integralmente o reforzar 4.000 viviendas "/>
    <x v="10"/>
    <s v="PM/0208/0106/40010440094"/>
    <x v="7"/>
    <x v="5"/>
    <s v="Prestar servicios profesionales especializados para brindar orientación jurídica en la formulación, implementación, seguimiento y cierre de proyectos, así como el apoyo a Dirección en la supervisión y ejecución a los programas de Mejoramiento de Vivienda a cargo de la Dirección de Mejoramiento de Vivienda."/>
    <s v="1. Contratación directa"/>
    <n v="80111607"/>
    <s v="$ 14.400.000"/>
    <s v="2 meses y 18 días"/>
    <n v="37440000"/>
    <s v="OCTUBRE"/>
    <s v="OCTUBRE"/>
    <s v="DIRECCIÓN DE MEJORAMIENTO DE VIVIENDA"/>
    <s v="LUIS ALFONSO OJEDA MEDINA"/>
    <s v="DIRECCIÓN DE MEJORAMIENTO DE VIVIENDA"/>
    <d v="2024-10-22T00:00:00"/>
    <n v="202414000082643"/>
    <s v="02 - Creación de Nueva Línea "/>
    <m/>
    <d v="2024-10-24T00:00:00"/>
    <s v="MIV-115"/>
    <d v="2024-10-29T00:00:00"/>
    <n v="37440000"/>
    <n v="0"/>
    <n v="1590"/>
    <d v="2024-10-29T00:00:00"/>
    <n v="37440000"/>
    <n v="0"/>
    <m/>
    <m/>
    <m/>
    <n v="37440000"/>
    <m/>
    <n v="0"/>
    <n v="37440000"/>
    <m/>
    <m/>
    <m/>
    <m/>
  </r>
  <r>
    <n v="111"/>
    <s v="0094-111"/>
    <x v="3"/>
    <x v="3"/>
    <s v="Mejorar Integralmente o reforzar 4.000 viviendas "/>
    <x v="10"/>
    <s v="PM/0208/0106/40010440094"/>
    <x v="14"/>
    <x v="5"/>
    <s v="Prestar los servicios profesionales para realizar la focalización, análisis, evaluación y aprobación de documentación de proyectos en el marco de los programas para el mejoramiento de vivienda de la Caja de Vivienda Popular."/>
    <s v="1. Contratación directa"/>
    <n v="80111617"/>
    <n v="8500000"/>
    <s v="3 meses y 5 días"/>
    <n v="26916667"/>
    <s v="OCTUBRE"/>
    <s v="OCTUBRE"/>
    <s v="DIRECCIÓN DE MEJORAMIENTO DE VIVIENDA"/>
    <s v="LUIS ALFONSO OJEDA MEDINA"/>
    <s v="DIRECCIÓN DE MEJORAMIENTO DE VIVIENDA"/>
    <d v="2024-10-22T00:00:00"/>
    <n v="202414000082643"/>
    <s v="02 - Creación de Nueva Línea "/>
    <m/>
    <d v="2024-10-24T00:00:00"/>
    <s v="MIV-116"/>
    <d v="2024-10-29T00:00:00"/>
    <n v="26916667"/>
    <n v="0"/>
    <n v="1591"/>
    <d v="2024-10-29T00:00:00"/>
    <n v="26916667"/>
    <n v="0"/>
    <m/>
    <m/>
    <m/>
    <n v="26916667"/>
    <m/>
    <n v="0"/>
    <n v="26916667"/>
    <m/>
    <m/>
    <m/>
    <m/>
  </r>
  <r>
    <n v="112"/>
    <s v="0094-112"/>
    <x v="3"/>
    <x v="3"/>
    <s v="Mejorar Integralmente o reforzar 4.000 viviendas "/>
    <x v="10"/>
    <s v="PM/0208/0106/40010440094"/>
    <x v="34"/>
    <x v="5"/>
    <s v="Prestar los servicios profesionales para realizar la focalización, análisis, evaluación y aprobación de documentación de proyectos y beneficiarios en el marco de los programas para el mejoramiento estructural y locativo de vivienda en barrios legalizados de los programas existentes y por en estructurar en la Dirección de Mejoramiento de Vivienda."/>
    <s v="1. Contratación directa"/>
    <n v="81101500"/>
    <n v="8500000"/>
    <s v="3 meses y 5 días"/>
    <n v="26916667"/>
    <s v="OCTUBRE"/>
    <s v="OCTUBRE"/>
    <s v="DIRECCIÓN DE MEJORAMIENTO DE VIVIENDA"/>
    <s v="LUIS ALFONSO OJEDA MEDINA"/>
    <s v="DIRECCIÓN DE MEJORAMIENTO DE VIVIENDA"/>
    <d v="2024-10-22T00:00:00"/>
    <n v="202414000082643"/>
    <s v="02 - Creación de Nueva Línea "/>
    <m/>
    <d v="2024-10-24T00:00:00"/>
    <s v="MIV-121"/>
    <d v="2024-10-29T00:00:00"/>
    <n v="26916667"/>
    <n v="0"/>
    <n v="1580"/>
    <d v="2024-10-29T00:00:00"/>
    <n v="26916667"/>
    <n v="0"/>
    <m/>
    <m/>
    <m/>
    <n v="26916667"/>
    <m/>
    <n v="0"/>
    <n v="26916667"/>
    <m/>
    <m/>
    <m/>
    <m/>
  </r>
  <r>
    <n v="113"/>
    <s v="0094-113"/>
    <x v="3"/>
    <x v="3"/>
    <s v="Mejorar Integralmente o reforzar 4.000 viviendas "/>
    <x v="10"/>
    <s v="PM/0208/0106/40010440094"/>
    <x v="14"/>
    <x v="5"/>
    <s v="Prestar los servicios profesionales para realizar la focalización, análisis, evaluación y aprobación de documentación de proyectos y beneficiarios en el marco de los programas para el mejoramiento estructural y locativo de vivienda en barrios legalizados de los programas en ejecución y por estructurar en la Dirección de Mejoramiento de Vivienda."/>
    <s v="1. Contratación directa"/>
    <n v="80111617"/>
    <n v="8500000"/>
    <s v="3 meses y 5 días"/>
    <n v="26916667"/>
    <s v="OCTUBRE"/>
    <s v="OCTUBRE"/>
    <s v="DIRECCIÓN DE MEJORAMIENTO DE VIVIENDA"/>
    <s v="LUIS ALFONSO OJEDA MEDINA"/>
    <s v="DIRECCIÓN DE MEJORAMIENTO DE VIVIENDA"/>
    <d v="2024-10-22T00:00:00"/>
    <n v="202414000082643"/>
    <s v="02 - Creación de Nueva Línea "/>
    <m/>
    <d v="2024-10-24T00:00:00"/>
    <s v="MIV-117"/>
    <d v="2024-10-29T00:00:00"/>
    <n v="26916667"/>
    <n v="0"/>
    <n v="1584"/>
    <d v="2024-10-29T00:00:00"/>
    <n v="26916667"/>
    <n v="0"/>
    <m/>
    <m/>
    <m/>
    <n v="26916667"/>
    <m/>
    <n v="0"/>
    <n v="26916667"/>
    <m/>
    <m/>
    <m/>
    <m/>
  </r>
  <r>
    <n v="114"/>
    <s v="0094-114"/>
    <x v="3"/>
    <x v="3"/>
    <s v="Mejorar Integralmente o reforzar 4.000 viviendas "/>
    <x v="10"/>
    <s v="PM/0208/0106/40010440094"/>
    <x v="8"/>
    <x v="5"/>
    <s v="Prestar servicios profesionales para brindar acompañamiento social a las actividades desarrolladas en el marco de los programas de la Dirección de Mejoramiento de vivienda"/>
    <s v="1. Contratación directa"/>
    <n v="93141500"/>
    <n v="6000000"/>
    <s v="3 mese  5 dias"/>
    <n v="19000000"/>
    <s v="OCTUBRE"/>
    <s v="OCTUBRE"/>
    <s v="DIRECCIÓN DE MEJORAMIENTO DE VIVIENDA"/>
    <s v="LUIS ALFONSO OJEDA MEDINA"/>
    <s v="DIRECCIÓN DE MEJORAMIENTO DE VIVIENDA"/>
    <d v="2024-10-22T00:00:00"/>
    <n v="202414000082643"/>
    <s v="02 - Creación de Nueva Línea "/>
    <m/>
    <d v="2024-10-24T00:00:00"/>
    <s v="MIV-126"/>
    <d v="2024-10-29T00:00:00"/>
    <n v="19000000"/>
    <n v="0"/>
    <n v="1592"/>
    <d v="2024-10-29T00:00:00"/>
    <n v="19000000"/>
    <n v="0"/>
    <m/>
    <m/>
    <m/>
    <n v="19000000"/>
    <m/>
    <n v="0"/>
    <n v="19000000"/>
    <m/>
    <m/>
    <m/>
    <m/>
  </r>
  <r>
    <n v="115"/>
    <s v="0094-115"/>
    <x v="3"/>
    <x v="3"/>
    <s v="Mejorar Integralmente o reforzar 4.000 viviendas "/>
    <x v="10"/>
    <s v="PM/0208/0106/40010440094"/>
    <x v="7"/>
    <x v="5"/>
    <s v="Prestar servicios profesionales especializados para apoyar la ejecución y seguimiento jurídico a los programas y proyectos de a cargo de la Dirección de Mejoramiento de Vivienda de la Caja de la Vivienda Popular de la Alcaldía de Bogotá."/>
    <s v="1. Contratación directa"/>
    <n v="80111607"/>
    <n v="12000000"/>
    <s v="3 meses y 5 días"/>
    <n v="38000000"/>
    <s v="OCTUBRE"/>
    <s v="OCTUBRE"/>
    <s v="DIRECCIÓN DE MEJORAMIENTO DE VIVIENDA"/>
    <s v="LUIS ALFONSO OJEDA MEDINA"/>
    <s v="DIRECCIÓN DE MEJORAMIENTO DE VIVIENDA"/>
    <d v="2024-10-22T00:00:00"/>
    <n v="202414000082643"/>
    <s v="02 - Creación de Nueva Línea "/>
    <m/>
    <d v="2024-10-24T00:00:00"/>
    <s v="MIV-122"/>
    <d v="2024-10-29T00:00:00"/>
    <n v="38000000"/>
    <n v="0"/>
    <n v="1579"/>
    <d v="2024-10-29T00:00:00"/>
    <n v="38000000"/>
    <n v="0"/>
    <m/>
    <m/>
    <m/>
    <n v="38000000"/>
    <m/>
    <n v="0"/>
    <n v="38000000"/>
    <m/>
    <m/>
    <m/>
    <m/>
  </r>
  <r>
    <n v="116"/>
    <s v="0094-116"/>
    <x v="3"/>
    <x v="3"/>
    <s v="Mejorar Integralmente o reforzar 4.000 viviendas "/>
    <x v="10"/>
    <s v="PM/0208/0106/40010440094"/>
    <x v="7"/>
    <x v="5"/>
    <s v="Prestar servicios profesionales desde el componente jurídico, para realizar el análisis, proyección y seguimiento de peticiones, requerimientos y solicitudes internas y externas a cargo de la Dirección de Mejoramiento de Vivienda"/>
    <s v="1. Contratación directa"/>
    <n v="80111607"/>
    <n v="5500000"/>
    <s v="3 meses y 5 días"/>
    <n v="17416667"/>
    <s v="OCTUBRE"/>
    <s v="OCTUBRE"/>
    <s v="DIRECCIÓN DE MEJORAMIENTO DE VIVIENDA"/>
    <s v="LUIS ALFONSO OJEDA MEDINA"/>
    <s v="DIRECCIÓN DE MEJORAMIENTO DE VIVIENDA"/>
    <d v="2024-10-22T00:00:00"/>
    <n v="202414000082643"/>
    <s v="02 - Creación de Nueva Línea "/>
    <m/>
    <d v="2024-10-24T00:00:00"/>
    <s v="MIV-123"/>
    <d v="2024-10-29T00:00:00"/>
    <n v="17416667"/>
    <n v="0"/>
    <n v="1596"/>
    <d v="2024-10-29T00:00:00"/>
    <n v="17416667"/>
    <n v="0"/>
    <m/>
    <m/>
    <m/>
    <n v="17416667"/>
    <m/>
    <n v="0"/>
    <n v="17416667"/>
    <m/>
    <m/>
    <m/>
    <m/>
  </r>
  <r>
    <n v="117"/>
    <s v="0094-117"/>
    <x v="3"/>
    <x v="3"/>
    <s v="Mejorar Integralmente o reforzar 4.000 viviendas "/>
    <x v="10"/>
    <s v="PM/0208/0106/40010440094"/>
    <x v="7"/>
    <x v="5"/>
    <s v="Prestar servicios profesionales jurídicos en la proyección, seguimiento y tramite de los documentos y respuestas a PQRSD a cargo de la Dirección de Mejoramiento de Vivienda de la Caja de la Vivienda Popular."/>
    <s v="1. Contratación directa"/>
    <n v="80111607"/>
    <n v="6935000"/>
    <s v="2,04 meses"/>
    <n v="14316808"/>
    <s v="OCTUBRE"/>
    <s v="OCTUBRE"/>
    <s v="DIRECCIÓN DE MEJORAMIENTO DE VIVIENDA"/>
    <s v="LUIS ALFONSO OJEDA MEDINA"/>
    <s v="DIRECCIÓN DE MEJORAMIENTO DE VIVIENDA"/>
    <d v="2024-10-22T00:00:00"/>
    <n v="202414000082643"/>
    <s v="02 - Creación de Nueva Línea "/>
    <m/>
    <d v="2024-10-24T00:00:00"/>
    <s v="MIV-124"/>
    <d v="2024-10-29T00:00:00"/>
    <n v="14316808"/>
    <n v="0"/>
    <n v="1597"/>
    <d v="2024-10-29T00:00:00"/>
    <n v="14316808"/>
    <n v="0"/>
    <m/>
    <m/>
    <m/>
    <n v="14316808"/>
    <m/>
    <n v="0"/>
    <n v="14316808"/>
    <m/>
    <m/>
    <m/>
    <m/>
  </r>
  <r>
    <n v="118"/>
    <s v="0094-118"/>
    <x v="3"/>
    <x v="3"/>
    <s v="Mejorar Integralmente o reforzar 4.000 viviendas "/>
    <x v="10"/>
    <s v="PM/0208/0106/40010440094"/>
    <x v="14"/>
    <x v="5"/>
    <s v="Prestar servicios profesionales para brindar acompañamiento técnico a procesos de seguimiento arquitectónico de obra de los proyectos contratados por la Caja de la Vivienda Popular a cargo de la Dirección de Mejoramiento de vivienda."/>
    <s v="1. Contratación directa"/>
    <n v="80111617"/>
    <n v="5500000"/>
    <s v="3 meses y 5 días"/>
    <n v="17416667"/>
    <s v="OCTUBRE"/>
    <s v="OCTUBRE"/>
    <s v="DIRECCIÓN DE MEJORAMIENTO DE VIVIENDA"/>
    <s v="LUIS ALFONSO OJEDA MEDINA"/>
    <s v="DIRECCIÓN DE MEJORAMIENTO DE VIVIENDA"/>
    <d v="2024-10-22T00:00:00"/>
    <n v="202414000082643"/>
    <s v="02 - Creación de Nueva Línea "/>
    <m/>
    <d v="2024-10-24T00:00:00"/>
    <s v="MIV-118"/>
    <d v="2024-10-29T00:00:00"/>
    <n v="17416667"/>
    <n v="0"/>
    <n v="1583"/>
    <d v="2024-10-29T00:00:00"/>
    <n v="17416667"/>
    <n v="0"/>
    <m/>
    <m/>
    <m/>
    <n v="17416667"/>
    <m/>
    <n v="0"/>
    <n v="17416667"/>
    <m/>
    <m/>
    <m/>
    <m/>
  </r>
  <r>
    <n v="119"/>
    <s v="0094-119"/>
    <x v="3"/>
    <x v="3"/>
    <s v="Mejorar Integralmente o reforzar 4.000 viviendas "/>
    <x v="10"/>
    <s v="PM/0208/0106/40010440094"/>
    <x v="34"/>
    <x v="5"/>
    <s v="Prestar los servicios profesionales para realizar la revisión y análisis cartográficos, de los proyectos y predios priorizados a cargo de la Dirección de Mejoramiento de Vivienda."/>
    <s v="1. Contratación directa"/>
    <n v="81101500"/>
    <n v="6935000"/>
    <s v="3 meses"/>
    <n v="20805000"/>
    <s v="OCTUBRE"/>
    <s v="OCTUBRE"/>
    <s v="DIRECCIÓN DE MEJORAMIENTO DE VIVIENDA"/>
    <s v="LUIS ALFONSO OJEDA MEDINA"/>
    <s v="DIRECCIÓN DE MEJORAMIENTO DE VIVIENDA"/>
    <d v="2024-10-22T00:00:00"/>
    <n v="202414000082643"/>
    <s v="02 - Creación de Nueva Línea "/>
    <m/>
    <d v="2024-10-24T00:00:00"/>
    <s v="MIV-127"/>
    <d v="2024-10-29T00:00:00"/>
    <n v="20805000"/>
    <n v="0"/>
    <n v="1598"/>
    <d v="2024-10-29T00:00:00"/>
    <n v="20805000"/>
    <n v="0"/>
    <m/>
    <m/>
    <m/>
    <n v="20805000"/>
    <m/>
    <n v="0"/>
    <n v="20805000"/>
    <m/>
    <m/>
    <m/>
    <m/>
  </r>
  <r>
    <n v="120"/>
    <s v="0094-120"/>
    <x v="3"/>
    <x v="3"/>
    <s v="Mejorar Integralmente o reforzar 4.000 viviendas "/>
    <x v="10"/>
    <s v="PM/0208/0106/40010440094"/>
    <x v="14"/>
    <x v="5"/>
    <s v="Prestar servicios profesionales especializados para la evaluación y revisión de los distintos componentes de los programas de mejoramiento gestionados por la Dirección de Mejoramiento de Vivienda, con un enfoque prioritario en su operacionalización."/>
    <s v="1. Contratación directa"/>
    <n v="81101500"/>
    <n v="8712000"/>
    <s v="3 meses y 5 días"/>
    <n v="26136000"/>
    <s v="OCTUBRE"/>
    <s v="OCTUBRE"/>
    <s v="DIRECCIÓN DE MEJORAMIENTO DE VIVIENDA"/>
    <s v="LUIS ALFONSO OJEDA MEDINA"/>
    <s v="DIRECCIÓN DE MEJORAMIENTO DE VIVIENDA"/>
    <d v="2024-10-22T00:00:00"/>
    <n v="202414000082643"/>
    <s v="02 - Creación de Nueva Línea "/>
    <m/>
    <d v="2024-10-24T00:00:00"/>
    <s v="MIV-119"/>
    <d v="2024-10-29T00:00:00"/>
    <n v="26136000"/>
    <n v="0"/>
    <n v="1582"/>
    <d v="2024-10-29T00:00:00"/>
    <n v="26136000"/>
    <n v="0"/>
    <m/>
    <m/>
    <m/>
    <n v="26136000"/>
    <m/>
    <n v="0"/>
    <n v="26136000"/>
    <m/>
    <m/>
    <m/>
    <m/>
  </r>
  <r>
    <n v="121"/>
    <s v="0094-121"/>
    <x v="3"/>
    <x v="3"/>
    <s v="Mejorar Integralmente o reforzar 4.000 viviendas "/>
    <x v="10"/>
    <s v="PM/0208/0106/40010440094"/>
    <x v="34"/>
    <x v="5"/>
    <s v="Prestar servicios profesionales para brindar apoyo técnico en la supervisión de los proyectos contratados por la Caja de la Vivienda Popular a cargo de la Dirección de Mejoramiento de vivienda."/>
    <s v="1. Contratación directa"/>
    <n v="81101500"/>
    <n v="5507000"/>
    <s v="3 meses"/>
    <n v="16521000"/>
    <s v="OCTUBRE"/>
    <s v="OCTUBRE"/>
    <s v="DIRECCIÓN DE MEJORAMIENTO DE VIVIENDA"/>
    <s v="LUIS ALFONSO OJEDA MEDINA"/>
    <s v="DIRECCIÓN DE MEJORAMIENTO DE VIVIENDA"/>
    <d v="2024-10-22T00:00:00"/>
    <n v="202414000082643"/>
    <s v="02 - Creación de Nueva Línea "/>
    <m/>
    <d v="2024-10-24T00:00:00"/>
    <s v="MIV-128"/>
    <d v="2024-10-29T00:00:00"/>
    <n v="16521000"/>
    <n v="0"/>
    <n v="1594"/>
    <d v="2024-10-29T00:00:00"/>
    <n v="16521000"/>
    <n v="0"/>
    <m/>
    <m/>
    <m/>
    <n v="16521000"/>
    <m/>
    <n v="0"/>
    <n v="16521000"/>
    <m/>
    <m/>
    <m/>
    <m/>
  </r>
  <r>
    <n v="122"/>
    <s v="0094-122"/>
    <x v="3"/>
    <x v="3"/>
    <s v="Mejorar Integralmente o reforzar 4.000 viviendas "/>
    <x v="10"/>
    <s v="PM/0208/0106/40010440094"/>
    <x v="14"/>
    <x v="5"/>
    <s v="Prestar servicios profesionales de arquitectura"/>
    <s v="1. Contratación directa"/>
    <n v="81101500"/>
    <n v="130491098"/>
    <s v="1 mes"/>
    <n v="130491098"/>
    <s v="OCTUBRE"/>
    <s v="OCTUBRE"/>
    <s v="DIRECCIÓN DE MEJORAMIENTO DE VIVIENDA"/>
    <s v="LUIS ALFONSO OJEDA MEDINA"/>
    <s v="DIRECCIÓN DE MEJORAMIENTO DE VIVIENDA"/>
    <d v="2024-10-22T00:00:00"/>
    <n v="202414000082643"/>
    <s v="02 - Creación de Nueva Línea "/>
    <m/>
    <m/>
    <m/>
    <m/>
    <n v="0"/>
    <n v="130491098"/>
    <m/>
    <m/>
    <m/>
    <n v="0"/>
    <m/>
    <m/>
    <m/>
    <n v="0"/>
    <m/>
    <n v="0"/>
    <n v="130491098"/>
    <m/>
    <m/>
    <m/>
    <m/>
  </r>
  <r>
    <n v="123"/>
    <s v="0094-123"/>
    <x v="3"/>
    <x v="3"/>
    <s v="Mejorar Integralmente o reforzar 4.000 viviendas "/>
    <x v="10"/>
    <s v="PM/0208/0106/40010440094"/>
    <x v="1"/>
    <x v="5"/>
    <s v="Comisión Financiera FIDUCIA"/>
    <s v="10. No aplica"/>
    <s v="No aplica   "/>
    <n v="60000000"/>
    <s v="1 mes"/>
    <n v="60000000"/>
    <s v="OCTUBRE"/>
    <s v="OCTUBRE"/>
    <s v="DIRECCIÓN DE MEJORAMIENTO DE VIVIENDA"/>
    <s v="LUIS ALFONSO OJEDA MEDINA"/>
    <s v="DIRECCIÓN DE MEJORAMIENTO DE VIVIENDA"/>
    <d v="2024-10-22T00:00:00"/>
    <n v="202414000082643"/>
    <s v="02 - Creación de Nueva Línea "/>
    <m/>
    <d v="2024-10-24T00:00:00"/>
    <s v="MIV-129"/>
    <d v="2024-10-29T00:00:00"/>
    <n v="60000000"/>
    <n v="0"/>
    <n v="1595"/>
    <d v="2024-10-29T00:00:00"/>
    <n v="60000000"/>
    <n v="0"/>
    <m/>
    <m/>
    <m/>
    <n v="60000000"/>
    <m/>
    <n v="0"/>
    <n v="60000000"/>
    <m/>
    <m/>
    <m/>
    <m/>
  </r>
  <r>
    <n v="124"/>
    <s v="0094-124"/>
    <x v="3"/>
    <x v="3"/>
    <s v="Mejorar Integralmente o reforzar 4.000 viviendas "/>
    <x v="10"/>
    <s v="PM/0208/0106/40010440094"/>
    <x v="34"/>
    <x v="5"/>
    <s v="Prestar servicios profesionales de ingeniería para brindar apoyo técnico"/>
    <s v="1. Contratación directa"/>
    <n v="81101500"/>
    <n v="59071766"/>
    <s v="1 mes"/>
    <n v="59071766"/>
    <s v="OCTUBRE"/>
    <s v="OCTUBRE"/>
    <s v="DIRECCIÓN DE MEJORAMIENTO DE VIVIENDA"/>
    <s v="LUIS ALFONSO OJEDA MEDINA"/>
    <s v="DIRECCIÓN DE MEJORAMIENTO DE VIVIENDA"/>
    <d v="2024-10-22T00:00:00"/>
    <n v="202414000082643"/>
    <s v="02 - Creación de Nueva Línea "/>
    <m/>
    <d v="2024-10-24T00:00:00"/>
    <m/>
    <m/>
    <m/>
    <n v="59071766"/>
    <m/>
    <m/>
    <m/>
    <n v="0"/>
    <m/>
    <m/>
    <m/>
    <n v="0"/>
    <m/>
    <n v="0"/>
    <n v="59071766"/>
    <m/>
    <m/>
    <m/>
    <m/>
  </r>
  <r>
    <n v="125"/>
    <s v="0094-125"/>
    <x v="3"/>
    <x v="3"/>
    <s v="Mejorar Integralmente o reforzar 4.000 viviendas "/>
    <x v="10"/>
    <s v="PM/0208/0106/40010440094"/>
    <x v="12"/>
    <x v="5"/>
    <s v="Prestar servicios profesionales para brindar apoyo en la DMV"/>
    <s v="1. Contratación directa"/>
    <n v="80111600"/>
    <n v="108558683"/>
    <s v="1 mes"/>
    <n v="129363683"/>
    <s v="OCTUBRE"/>
    <s v="OCTUBRE"/>
    <s v="DIRECCIÓN DE MEJORAMIENTO DE VIVIENDA"/>
    <s v="LUIS ALFONSO OJEDA MEDINA"/>
    <s v="DIRECCIÓN DE MEJORAMIENTO DE VIVIENDA"/>
    <d v="2024-10-22T00:00:00"/>
    <n v="202414000082643"/>
    <s v="02 - Creación de Nueva Línea "/>
    <m/>
    <d v="2024-10-24T00:00:00"/>
    <m/>
    <m/>
    <m/>
    <n v="129363683"/>
    <m/>
    <m/>
    <m/>
    <n v="0"/>
    <m/>
    <m/>
    <m/>
    <n v="0"/>
    <m/>
    <n v="0"/>
    <n v="129363683"/>
    <m/>
    <m/>
    <m/>
    <m/>
  </r>
  <r>
    <n v="126"/>
    <s v="0094-126"/>
    <x v="3"/>
    <x v="3"/>
    <s v="Mejorar Integralmente o reforzar 4.000 viviendas "/>
    <x v="10"/>
    <s v="PM/0208/0106/40010440094"/>
    <x v="7"/>
    <x v="5"/>
    <s v="Prestar servicios profesionales desde el componente jurídico a los procesos, procedimientos y actividades desarrolladas por la Dirección de Mejoramiento de vivienda en el marco de sus competencias "/>
    <s v="1. Contratación directa"/>
    <n v="80111607"/>
    <n v="6935000"/>
    <s v="3 mese "/>
    <n v="20805000"/>
    <s v="OCTUBRE"/>
    <s v="OCTUBRE"/>
    <s v="DIRECCIÓN DE MEJORAMIENTO DE VIVIENDA"/>
    <s v="LUIS ALFONSO OJEDA MEDINA"/>
    <s v="DIRECCIÓN DE MEJORAMIENTO DE VIVIENDA"/>
    <d v="2024-10-22T00:00:00"/>
    <n v="202414000082643"/>
    <s v="02 - Creación de Nueva Línea "/>
    <m/>
    <d v="2024-10-24T00:00:00"/>
    <s v="MIV-125"/>
    <d v="2024-10-29T00:00:00"/>
    <n v="20805000"/>
    <n v="0"/>
    <n v="1586"/>
    <d v="2024-10-29T00:00:00"/>
    <n v="20805000"/>
    <n v="0"/>
    <m/>
    <m/>
    <m/>
    <n v="20805000"/>
    <m/>
    <n v="0"/>
    <n v="20805000"/>
    <m/>
    <m/>
    <m/>
    <m/>
  </r>
  <r>
    <n v="127"/>
    <s v="0094-127"/>
    <x v="3"/>
    <x v="3"/>
    <s v="Mejorar Integralmente o reforzar 4.000 viviendas "/>
    <x v="10"/>
    <s v="PM/0208/0106/40010440094"/>
    <x v="14"/>
    <x v="5"/>
    <s v="Prestar servicios profesionales especializados para la evaluación y revisión de los distintos componentes de los programas de mejoramiento gestionados por la Dirección de Mejoramiento de Vivienda, con un enfoque prioritario en su operacionalización."/>
    <s v="1. Contratación directa"/>
    <n v="80111617"/>
    <n v="12100000"/>
    <s v="3 meses 5 dias"/>
    <n v="36300000"/>
    <s v="OCTUBRE"/>
    <s v="OCTUBRE"/>
    <s v="DIRECCIÓN DE MEJORAMIENTO DE VIVIENDA"/>
    <s v="LUIS ALFONSO OJEDA MEDINA"/>
    <s v="DIRECCIÓN DE MEJORAMIENTO DE VIVIENDA"/>
    <d v="2024-10-22T00:00:00"/>
    <n v="202414000082643"/>
    <s v="02 - Creación de Nueva Línea "/>
    <m/>
    <d v="2024-10-24T00:00:00"/>
    <s v="MIV-120"/>
    <d v="2024-10-29T00:00:00"/>
    <n v="36300000"/>
    <n v="0"/>
    <n v="1581"/>
    <d v="2024-10-29T00:00:00"/>
    <n v="36300000"/>
    <n v="0"/>
    <m/>
    <m/>
    <m/>
    <n v="36300000"/>
    <m/>
    <n v="0"/>
    <n v="36300000"/>
    <m/>
    <m/>
    <m/>
    <m/>
  </r>
  <r>
    <n v="1"/>
    <s v="0090-1"/>
    <x v="4"/>
    <x v="4"/>
    <s v="Expedir 2.000 Actos de Reconocimiento y/o Licencias de construcción de viviendas de estratos 1 y 2 por parte de la Curaduría Pública Social"/>
    <x v="11"/>
    <s v="PM/0208/0105/40010040090"/>
    <x v="7"/>
    <x v="5"/>
    <s v="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
    <s v="1. Contratación directa"/>
    <n v="80111607"/>
    <n v="5930000"/>
    <s v="4,4 meses"/>
    <n v="26289667"/>
    <s v="AGOSTO"/>
    <s v="AGOSTO"/>
    <s v="DIRECCIÓN DE MEJORAMIENTO DE VIVIENDA"/>
    <s v="NELSON YOVANY JIMÉNEZ GONZÁLEZ"/>
    <s v="DIRECCIÓN DE MEJORAMIENTO DE VIVIENDA"/>
    <d v="2024-07-16T00:00:00"/>
    <n v="202414000058763"/>
    <s v="01 - Viabilización de Línea"/>
    <s v="10. No aplica"/>
    <d v="2024-07-31T00:00:00"/>
    <s v="CPF-003"/>
    <d v="2024-07-31T00:00:00"/>
    <n v="26289667"/>
    <n v="0"/>
    <n v="1411"/>
    <d v="2024-08-05T00:00:00"/>
    <n v="26289667"/>
    <n v="0"/>
    <n v="3793"/>
    <n v="45519"/>
    <n v="26289667"/>
    <n v="0"/>
    <n v="9092667"/>
    <n v="17197000"/>
    <n v="0"/>
    <s v="CONTRATO DE PRESTACION DE SERVICIOS PROFESIONALES"/>
    <n v="741"/>
    <s v="ANA MARCELA SILVA PENAGOS"/>
    <m/>
  </r>
  <r>
    <n v="2"/>
    <s v="0090-2"/>
    <x v="4"/>
    <x v="4"/>
    <s v="Expedir 2.000 Actos de Reconocimiento y/o Licencias de construcción de viviendas de estratos 1 y 2 por parte de la Curaduría Pública Social"/>
    <x v="11"/>
    <s v="PM/0208/0105/40010040090"/>
    <x v="14"/>
    <x v="5"/>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6935000"/>
    <s v="4,4 meses"/>
    <n v="30745167"/>
    <s v="AGOSTO"/>
    <s v="AGOSTO"/>
    <s v="DIRECCIÓN DE MEJORAMIENTO DE VIVIENDA"/>
    <s v="NELSON YOVANY JIMÉNEZ GONZÁLEZ"/>
    <s v="DIRECCIÓN DE MEJORAMIENTO DE VIVIENDA"/>
    <d v="2024-07-16T00:00:00"/>
    <n v="202414000058763"/>
    <s v="01 - Viabilización de Línea"/>
    <s v="10. No aplica"/>
    <d v="2024-07-31T00:00:00"/>
    <s v="CPF-004"/>
    <d v="2024-07-31T00:00:00"/>
    <n v="30745167"/>
    <n v="0"/>
    <n v="1412"/>
    <d v="2024-08-05T00:00:00"/>
    <n v="30745167"/>
    <n v="0"/>
    <n v="4113"/>
    <n v="45538"/>
    <n v="27740000"/>
    <n v="3005167"/>
    <n v="6472667"/>
    <n v="21267333"/>
    <n v="3005167"/>
    <s v="CONTRATO DE PRESTACION DE SERVICIOS PROFESIONALES"/>
    <n v="831"/>
    <s v="ANGELICA DEL PILAR BUITRAGO REDONDO"/>
    <m/>
  </r>
  <r>
    <n v="3"/>
    <s v="0090-3"/>
    <x v="4"/>
    <x v="4"/>
    <s v="Expedir 2.000 Actos de Reconocimiento y/o Licencias de construcción de viviendas de estratos 1 y 2 por parte de la Curaduría Pública Social"/>
    <x v="11"/>
    <s v="PM/0208/0105/40010040090"/>
    <x v="34"/>
    <x v="5"/>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5507000"/>
    <s v="2,4 meses"/>
    <n v="13033233"/>
    <s v="OCTUBRE"/>
    <s v="OCTUBRE"/>
    <s v="DIRECCIÓN DE MEJORAMIENTO DE VIVIENDA"/>
    <s v="NELSON YOVANY JIMÉNEZ GONZÁLEZ"/>
    <s v="DIRECCIÓN DE MEJORAMIENTO DE VIVIENDA"/>
    <d v="2024-07-16T00:00:00"/>
    <n v="202414000058763"/>
    <s v="01 - Viabilización de Línea"/>
    <s v="10. No aplica"/>
    <d v="2024-07-31T00:00:00"/>
    <s v="CPF-005"/>
    <d v="2024-07-31T00:00:00"/>
    <n v="13033233"/>
    <n v="0"/>
    <n v="1413"/>
    <d v="2024-08-05T00:00:00"/>
    <n v="13033233"/>
    <n v="0"/>
    <m/>
    <m/>
    <n v="0"/>
    <n v="13033233"/>
    <m/>
    <n v="0"/>
    <n v="13033233"/>
    <m/>
    <m/>
    <m/>
    <m/>
  </r>
  <r>
    <n v="4"/>
    <s v="0090-4"/>
    <x v="4"/>
    <x v="4"/>
    <s v="Expedir 2.000 Actos de Reconocimiento y/o Licencias de construcción de viviendas de estratos 1 y 2 por parte de la Curaduría Pública Social"/>
    <x v="11"/>
    <s v="PM/0208/0105/40010040090"/>
    <x v="7"/>
    <x v="5"/>
    <s v="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
    <s v="1. Contratación directa"/>
    <n v="80111607"/>
    <n v="8712000"/>
    <s v="5 meses"/>
    <n v="43321705"/>
    <s v="AGOSTO"/>
    <s v="AGOSTO"/>
    <s v="DIRECCIÓN DE MEJORAMIENTO DE VIVIENDA"/>
    <s v="NELSON YOVANY JIMÉNEZ GONZÁLEZ"/>
    <s v="DIRECCIÓN DE MEJORAMIENTO DE VIVIENDA"/>
    <d v="2004-07-19T00:00:00"/>
    <n v="202414000059743"/>
    <s v="01 - Viabilización de Línea"/>
    <s v="10. No aplica"/>
    <d v="2024-07-26T00:00:00"/>
    <s v="CPF-001"/>
    <d v="2024-07-26T00:00:00"/>
    <n v="43321705"/>
    <n v="0"/>
    <n v="1335"/>
    <d v="2024-07-31T00:00:00"/>
    <n v="43321705"/>
    <n v="0"/>
    <n v="4130"/>
    <n v="45540"/>
    <n v="34848000"/>
    <n v="8473705"/>
    <n v="7550400"/>
    <n v="27297600"/>
    <n v="8473705"/>
    <s v="CONTRATO DE PRESTACION DE SERVICIOS PROFESIONALES"/>
    <n v="848"/>
    <s v="CARLOS EDUARDO ROMERO RANGEL"/>
    <m/>
  </r>
  <r>
    <n v="5"/>
    <s v="0090-5"/>
    <x v="4"/>
    <x v="4"/>
    <s v="Expedir 2.000 Actos de Reconocimiento y/o Licencias de construcción de viviendas de estratos 1 y 2 por parte de la Curaduría Pública Social"/>
    <x v="11"/>
    <s v="PM/0208/0105/40010040090"/>
    <x v="34"/>
    <x v="5"/>
    <s v="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5930000"/>
    <s v="4,6 meses"/>
    <n v="27278000"/>
    <s v="AGOSTO"/>
    <s v="AGOSTO"/>
    <s v="DIRECCIÓN DE MEJORAMIENTO DE VIVIENDA"/>
    <s v="NELSON YOVANY JIMÉNEZ GONZÁLEZ"/>
    <s v="DIRECCIÓN DE MEJORAMIENTO DE VIVIENDA"/>
    <d v="2024-07-16T00:00:00"/>
    <n v="202414000058763"/>
    <s v="01 - Viabilización de Línea"/>
    <s v="10. No aplica"/>
    <d v="2024-07-31T00:00:00"/>
    <s v="CPF-006"/>
    <d v="2024-07-31T00:00:00"/>
    <n v="27278000"/>
    <n v="0"/>
    <n v="1414"/>
    <d v="2024-08-05T00:00:00"/>
    <n v="27278000"/>
    <n v="0"/>
    <n v="4020"/>
    <n v="45530"/>
    <n v="27278000"/>
    <n v="0"/>
    <n v="6918333"/>
    <n v="20359667"/>
    <n v="0"/>
    <s v="CONTRATO DE PRESTACION DE SERVICIOS PROFESIONALES"/>
    <n v="755"/>
    <s v="CRISTIAN FABIAN RAMIREZ MARROQUIN"/>
    <m/>
  </r>
  <r>
    <n v="6"/>
    <s v="0090-6"/>
    <x v="4"/>
    <x v="4"/>
    <s v="Expedir 2.000 Actos de Reconocimiento y/o Licencias de construcción de viviendas de estratos 1 y 2 por parte de la Curaduría Pública Social"/>
    <x v="11"/>
    <s v="PM/0208/0105/40010040090"/>
    <x v="34"/>
    <x v="5"/>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8712000"/>
    <s v="4,9 meses"/>
    <n v="42688800"/>
    <s v="AGOSTO"/>
    <s v="AGOSTO"/>
    <s v="DIRECCIÓN DE MEJORAMIENTO DE VIVIENDA"/>
    <s v="NELSON YOVANY JIMÉNEZ GONZÁLEZ"/>
    <s v="DIRECCIÓN DE MEJORAMIENTO DE VIVIENDA"/>
    <d v="2024-07-16T00:00:00"/>
    <n v="202414000058763"/>
    <s v="01 - Viabilización de Línea"/>
    <s v="10. No aplica"/>
    <d v="2024-07-31T00:00:00"/>
    <s v="CPF-007"/>
    <d v="2024-07-31T00:00:00"/>
    <n v="42688800"/>
    <n v="0"/>
    <n v="1415"/>
    <d v="2024-08-05T00:00:00"/>
    <n v="42688800"/>
    <n v="0"/>
    <n v="4027"/>
    <n v="45531"/>
    <n v="34848000"/>
    <n v="7840800"/>
    <n v="9873600"/>
    <n v="24974400"/>
    <n v="7840800"/>
    <s v="CONTRATO DE PRESTACION DE SERVICIOS PROFESIONALES"/>
    <n v="807"/>
    <s v="GIOVANNI  QUIROGA BERMUDEZ"/>
    <m/>
  </r>
  <r>
    <n v="7"/>
    <s v="0090-7"/>
    <x v="4"/>
    <x v="4"/>
    <s v="Expedir 2.000 Actos de Reconocimiento y/o Licencias de construcción de viviendas de estratos 1 y 2 por parte de la Curaduría Pública Social"/>
    <x v="11"/>
    <s v="PM/0208/0105/40010040090"/>
    <x v="7"/>
    <x v="5"/>
    <s v="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
    <s v="1. Contratación directa"/>
    <n v="80111607"/>
    <n v="8553000"/>
    <s v="4,6 meses"/>
    <n v="39058700"/>
    <s v="AGOSTO"/>
    <s v="AGOSTO"/>
    <s v="DIRECCIÓN DE MEJORAMIENTO DE VIVIENDA"/>
    <s v="NELSON YOVANY JIMÉNEZ GONZÁLEZ"/>
    <s v="DIRECCIÓN DE MEJORAMIENTO DE VIVIENDA"/>
    <d v="2024-07-16T00:00:00"/>
    <n v="202414000058763"/>
    <s v="01 - Viabilización de Línea"/>
    <s v="10. No aplica"/>
    <d v="2024-07-31T00:00:00"/>
    <s v="CPF-008"/>
    <d v="2024-07-31T00:00:00"/>
    <n v="39058700"/>
    <n v="0"/>
    <n v="1426"/>
    <d v="2024-08-08T00:00:00"/>
    <n v="39058700"/>
    <n v="0"/>
    <n v="3771"/>
    <n v="45518"/>
    <n v="39058700"/>
    <n v="0"/>
    <n v="13399700"/>
    <n v="25659000"/>
    <n v="0"/>
    <s v="CONTRATO DE PRESTACION DE SERVICIOS PROFESIONALES"/>
    <n v="752"/>
    <s v="IVAN RODOLFO OROZCO MONTERO"/>
    <m/>
  </r>
  <r>
    <n v="8"/>
    <s v="0090-8"/>
    <x v="4"/>
    <x v="4"/>
    <s v="Expedir 2.000 Actos de Reconocimiento y/o Licencias de construcción de viviendas de estratos 1 y 2 por parte de la Curaduría Pública Social"/>
    <x v="11"/>
    <s v="PM/0208/0105/40010040090"/>
    <x v="9"/>
    <x v="5"/>
    <s v="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
    <s v="1. Contratación directa"/>
    <n v="80111600"/>
    <n v="5507000"/>
    <s v="5,2 meses"/>
    <n v="28452833"/>
    <s v="JULIO"/>
    <s v="AGOSTO"/>
    <s v="DIRECCIÓN DE MEJORAMIENTO DE VIVIENDA"/>
    <s v="NELSON YOVANY JIMÉNEZ GONZÁLEZ"/>
    <s v="DIRECCIÓN DE MEJORAMIENTO DE VIVIENDA"/>
    <d v="2024-07-16T00:00:00"/>
    <n v="202414000058763"/>
    <s v="01 - Viabilización de Línea"/>
    <s v="10. No aplica"/>
    <d v="2024-07-31T00:00:00"/>
    <s v="CPF-009"/>
    <d v="2024-07-31T00:00:00"/>
    <n v="28452833"/>
    <n v="0"/>
    <n v="1416"/>
    <d v="2024-08-05T00:00:00"/>
    <n v="28452833"/>
    <n v="0"/>
    <n v="4005"/>
    <n v="45524"/>
    <n v="24781500"/>
    <n v="3671333"/>
    <n v="7526233"/>
    <n v="17255267"/>
    <n v="3671333"/>
    <s v="CONTRATO DE PRESTACION DE SERVICIOS PROFESIONALES"/>
    <n v="784"/>
    <s v="JENNY PAOLA RAMIREZ GALVIZ"/>
    <m/>
  </r>
  <r>
    <n v="9"/>
    <s v="0090-9"/>
    <x v="4"/>
    <x v="4"/>
    <s v="Expedir 2.000 Actos de Reconocimiento y/o Licencias de construcción de viviendas de estratos 1 y 2 por parte de la Curaduría Pública Social"/>
    <x v="11"/>
    <s v="PM/0208/0105/40010040090"/>
    <x v="14"/>
    <x v="5"/>
    <s v="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
    <s v="1. Contratación directa"/>
    <n v="80111617"/>
    <n v="8712000"/>
    <s v="4,9 meses"/>
    <n v="42979200"/>
    <s v="AGOSTO"/>
    <s v="AGOSTO"/>
    <s v="DIRECCIÓN DE MEJORAMIENTO DE VIVIENDA"/>
    <s v="NELSON YOVANY JIMÉNEZ GONZÁLEZ"/>
    <s v="DIRECCIÓN DE MEJORAMIENTO DE VIVIENDA"/>
    <d v="2024-07-16T00:00:00"/>
    <n v="202414000058763"/>
    <s v="01 - Viabilización de Línea"/>
    <s v="10. No aplica"/>
    <d v="2024-07-31T00:00:00"/>
    <s v="CPF-010"/>
    <d v="2024-07-31T00:00:00"/>
    <n v="42979200"/>
    <n v="0"/>
    <n v="1417"/>
    <d v="2024-08-05T00:00:00"/>
    <n v="42979200"/>
    <n v="0"/>
    <n v="3909"/>
    <n v="45520"/>
    <n v="42979200"/>
    <n v="0"/>
    <n v="11035200"/>
    <n v="31944000"/>
    <n v="0"/>
    <s v="CONTRATO DE PRESTACION DE SERVICIOS PROFESIONALES"/>
    <n v="777"/>
    <s v="JOHN ALEXANDER CORREDOR FONSECA"/>
    <m/>
  </r>
  <r>
    <n v="10"/>
    <s v="0090-10"/>
    <x v="4"/>
    <x v="4"/>
    <s v="Expedir 2.000 Actos de Reconocimiento y/o Licencias de construcción de viviendas de estratos 1 y 2 por parte de la Curaduría Pública Social"/>
    <x v="11"/>
    <s v="PM/0208/0105/40010040090"/>
    <x v="34"/>
    <x v="5"/>
    <s v="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
    <s v="1. Contratación directa"/>
    <n v="81101500"/>
    <n v="6500000"/>
    <s v="4,4 meses"/>
    <n v="28816667"/>
    <s v="AGOSTO"/>
    <s v="AGOSTO"/>
    <s v="DIRECCIÓN DE MEJORAMIENTO DE VIVIENDA"/>
    <s v="NELSON YOVANY JIMÉNEZ GONZÁLEZ"/>
    <s v="DIRECCIÓN DE MEJORAMIENTO DE VIVIENDA"/>
    <d v="2024-07-16T00:00:00"/>
    <n v="202414000058763"/>
    <s v="01 - Viabilización de Línea"/>
    <s v="10. No aplica"/>
    <d v="2024-07-31T00:00:00"/>
    <s v="CPF-011"/>
    <d v="2024-07-31T00:00:00"/>
    <n v="28816667"/>
    <n v="0"/>
    <n v="1418"/>
    <d v="2024-08-05T00:00:00"/>
    <n v="28816667"/>
    <n v="0"/>
    <n v="4028"/>
    <n v="45531"/>
    <n v="26000000"/>
    <n v="2816667"/>
    <n v="7366667"/>
    <n v="18633333"/>
    <n v="2816667"/>
    <s v="CONTRATO DE PRESTACION DE SERVICIOS PROFESIONALES"/>
    <n v="808"/>
    <s v="KAREN JIMENA SOLANO FERNANDEZ"/>
    <m/>
  </r>
  <r>
    <n v="11"/>
    <s v="0090-11"/>
    <x v="4"/>
    <x v="4"/>
    <s v="Expedir 2.000 Actos de Reconocimiento y/o Licencias de construcción de viviendas de estratos 1 y 2 por parte de la Curaduría Pública Social"/>
    <x v="11"/>
    <s v="PM/0208/0105/40010040090"/>
    <x v="7"/>
    <x v="5"/>
    <s v=" Prestar servicios profesionales desde el componente jurídico a las actividades de la Dirección de Mejoramiento de vivienda  en el marco de sus  funciones  y competencias "/>
    <s v="1. Contratación directa"/>
    <n v="80111607"/>
    <n v="5507000"/>
    <s v="4,8 meses"/>
    <n v="26617167"/>
    <s v="AGOSTO"/>
    <s v="AGOSTO"/>
    <s v="DIRECCIÓN DE MEJORAMIENTO DE VIVIENDA"/>
    <s v="NELSON YOVANY JIMÉNEZ GONZÁLEZ"/>
    <s v="DIRECCIÓN DE MEJORAMIENTO DE VIVIENDA"/>
    <d v="2024-07-16T00:00:00"/>
    <n v="202414000058763"/>
    <s v="01 - Viabilización de Línea"/>
    <s v="10. No aplica"/>
    <d v="2024-07-31T00:00:00"/>
    <s v="CPF-014"/>
    <d v="2024-08-07T00:00:00"/>
    <n v="26617167"/>
    <n v="0"/>
    <n v="1434"/>
    <d v="2024-08-08T00:00:00"/>
    <n v="26617167"/>
    <n v="0"/>
    <n v="4085"/>
    <n v="45537"/>
    <n v="22028000"/>
    <n v="4589167"/>
    <n v="4772733"/>
    <n v="17255267"/>
    <n v="4589167"/>
    <s v="CONTRATO DE PRESTACION DE SERVICIOS PROFESIONALES"/>
    <n v="819"/>
    <s v="SHARON STEFANY POLO CARRILLO"/>
    <m/>
  </r>
  <r>
    <n v="12"/>
    <s v="0090-12"/>
    <x v="4"/>
    <x v="4"/>
    <s v="Expedir 2.000 Actos de Reconocimiento y/o Licencias de construcción de viviendas de estratos 1 y 2 por parte de la Curaduría Pública Social"/>
    <x v="11"/>
    <s v="PM/0208/0105/40010040090"/>
    <x v="14"/>
    <x v="5"/>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5507000"/>
    <s v="4,9 meses"/>
    <n v="27167867"/>
    <s v="AGOSTO"/>
    <s v="AGOSTO"/>
    <s v="DIRECCIÓN DE MEJORAMIENTO DE VIVIENDA"/>
    <s v="NELSON YOVANY JIMÉNEZ GONZÁLEZ"/>
    <s v="DIRECCIÓN DE MEJORAMIENTO DE VIVIENDA"/>
    <d v="2024-07-16T00:00:00"/>
    <n v="202414000058763"/>
    <s v="01 - Viabilización de Línea"/>
    <s v="10. No aplica"/>
    <d v="2024-07-31T00:00:00"/>
    <s v="CPF-012"/>
    <d v="2024-07-31T00:00:00"/>
    <n v="27167867"/>
    <n v="0"/>
    <n v="1419"/>
    <d v="2024-08-05T00:00:00"/>
    <n v="27167867"/>
    <n v="0"/>
    <n v="4044"/>
    <n v="45533"/>
    <n v="22028000"/>
    <n v="5139867"/>
    <n v="5874133"/>
    <n v="16153867"/>
    <n v="5139867"/>
    <s v="CONTRATO DE PRESTACION DE SERVICIOS PROFESIONALES"/>
    <n v="811"/>
    <s v="LAURA KAMILA PARADA SANCHEZ"/>
    <m/>
  </r>
  <r>
    <n v="13"/>
    <s v="0090-13"/>
    <x v="4"/>
    <x v="4"/>
    <s v="Expedir 2.000 Actos de Reconocimiento y/o Licencias de construcción de viviendas de estratos 1 y 2 por parte de la Curaduría Pública Social"/>
    <x v="11"/>
    <s v="PM/0208/0105/40010040090"/>
    <x v="8"/>
    <x v="5"/>
    <s v="Prestar servicios profesionales para brindar acompañamiento social a las actividades  desarrolladas  en el marco de los programas de la Direccion de Mejoramiento de vivienda"/>
    <s v="1. Contratación directa"/>
    <n v="93141500"/>
    <n v="5507000"/>
    <s v="4,6 meses"/>
    <n v="25148633"/>
    <s v="AGOSTO"/>
    <s v="AGOSTO"/>
    <s v="DIRECCIÓN DE MEJORAMIENTO DE VIVIENDA"/>
    <s v="LUIS ALFONSO OJEDA MEDINA"/>
    <s v="DIRECCIÓN DE MEJORAMIENTO DE VIVIENDA"/>
    <d v="2024-07-19T00:00:00"/>
    <n v="202414000059743"/>
    <s v="03 - Modificación de Línea"/>
    <s v="se reciben recursos de la linea"/>
    <d v="2024-08-26T00:00:00"/>
    <s v="CPF-015"/>
    <d v="2024-08-26T00:00:00"/>
    <n v="25148633"/>
    <n v="0"/>
    <n v="1527"/>
    <d v="2024-09-26T00:00:00"/>
    <n v="25148633"/>
    <n v="0"/>
    <n v="4473"/>
    <n v="45572"/>
    <n v="19274500"/>
    <n v="5874133"/>
    <n v="0"/>
    <n v="19274500"/>
    <n v="5874133"/>
    <s v="CONTRATO DE PRESTACION DE SERVICIOS PROFESIONALES"/>
    <n v="914"/>
    <s v="RICARDO  PARDO PINZON"/>
    <m/>
  </r>
  <r>
    <n v="14"/>
    <s v="0090-14"/>
    <x v="4"/>
    <x v="4"/>
    <s v="Expedir 2.000 Actos de Reconocimiento y/o Licencias de construcción de viviendas de estratos 1 y 2 por parte de la Curaduría Pública Social"/>
    <x v="11"/>
    <s v="PM/0208/0105/40010040090"/>
    <x v="14"/>
    <x v="5"/>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5930000"/>
    <s v="4,6 meses"/>
    <n v="27080334"/>
    <s v="AGOSTO"/>
    <s v="AGOSTO"/>
    <s v="DIRECCIÓN DE MEJORAMIENTO DE VIVIENDA"/>
    <s v="NELSON YOVANY JIMÉNEZ GONZÁLEZ"/>
    <s v="DIRECCIÓN DE MEJORAMIENTO DE VIVIENDA"/>
    <d v="2024-07-16T00:00:00"/>
    <n v="202414000058763"/>
    <s v="01 - Viabilización de Línea"/>
    <s v="10. No aplica"/>
    <d v="2024-07-31T00:00:00"/>
    <s v="CPF-013"/>
    <d v="2024-07-31T00:00:00"/>
    <n v="27080334"/>
    <n v="0"/>
    <n v="1420"/>
    <d v="2024-08-05T00:00:00"/>
    <n v="27080334"/>
    <n v="0"/>
    <n v="4079"/>
    <n v="45534"/>
    <n v="23720000"/>
    <n v="3360334"/>
    <n v="5139333"/>
    <n v="18580667"/>
    <n v="3360334"/>
    <s v="CONTRATO DE PRESTACION DE SERVICIOS PROFESIONALES"/>
    <n v="825"/>
    <s v="NELSON RAUL RAMOS LEAL"/>
    <m/>
  </r>
  <r>
    <n v="15"/>
    <s v="0090-15"/>
    <x v="4"/>
    <x v="4"/>
    <s v="Expedir 2.000 Actos de Reconocimiento y/o Licencias de construcción de viviendas de estratos 1 y 2 por parte de la Curaduría Pública Social"/>
    <x v="11"/>
    <s v="PM/0208/0105/40010040090"/>
    <x v="34"/>
    <x v="5"/>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s v="1. Contratación directa"/>
    <n v="81101500"/>
    <n v="8712000"/>
    <s v="4,6 meses"/>
    <n v="40365600"/>
    <s v="AGOSTO"/>
    <s v="AGOSTO"/>
    <s v="DIRECCIÓN DE MEJORAMIENTO DE VIVIENDA"/>
    <s v="NELSON YOVANY JIMÉNEZ GONZÁLEZ"/>
    <s v="DIRECCIÓN DE MEJORAMIENTO DE VIVIENDA"/>
    <d v="2004-07-19T00:00:00"/>
    <n v="202414000059743"/>
    <s v="01 - Viabilización de Línea"/>
    <s v="10. No aplica"/>
    <d v="2024-07-26T00:00:00"/>
    <s v="CPF-002"/>
    <d v="2024-07-26T00:00:00"/>
    <n v="40365600"/>
    <n v="0"/>
    <n v="1337"/>
    <d v="2024-09-26T00:00:00"/>
    <n v="40365600"/>
    <n v="0"/>
    <n v="4083"/>
    <n v="45534"/>
    <n v="34848000"/>
    <n v="5517600"/>
    <n v="8131200"/>
    <n v="26716800"/>
    <n v="5517600"/>
    <s v="CONTRATO DE PRESTACION DE SERVICIOS PROFESIONALES"/>
    <n v="826"/>
    <s v="SEBASTIAN  RENGIFO VELASQUEZ"/>
    <m/>
  </r>
  <r>
    <n v="16"/>
    <s v="0090-16"/>
    <x v="4"/>
    <x v="4"/>
    <s v="Expedir 2.000 Actos de Reconocimiento y/o Licencias de construcción de viviendas de estratos 1 y 2 por parte de la Curaduría Pública Social"/>
    <x v="11"/>
    <s v="PM/0208/0105/40010040090"/>
    <x v="1"/>
    <x v="1"/>
    <s v="Recursos encargo fiduciario Patrimonio Autónomo no.14352."/>
    <s v="10. No aplica"/>
    <s v="No aplica"/>
    <n v="1416908"/>
    <s v="1 mes"/>
    <n v="1416908"/>
    <s v="AGOSTO"/>
    <s v="SEPTIEMBRE"/>
    <s v="DIRECCIÓN DE MEJORAMIENTO DE VIVIENDA"/>
    <s v="LUIS ALFONSO OJEDA MEDINA"/>
    <s v="DIRECCIÓN DE MEJORAMIENTO DE VIVIENDA"/>
    <d v="2024-07-20T00:00:00"/>
    <n v="202414000074373"/>
    <s v="03 - Modificación de Línea"/>
    <s v="10. No aplica"/>
    <d v="2024-09-23T00:00:00"/>
    <s v="CPF-016"/>
    <d v="2024-09-24T00:00:00"/>
    <n v="1416908"/>
    <n v="0"/>
    <n v="1530"/>
    <d v="2024-09-26T00:00:00"/>
    <n v="1416908"/>
    <n v="0"/>
    <m/>
    <m/>
    <m/>
    <n v="1416908"/>
    <m/>
    <n v="0"/>
    <n v="1416908"/>
    <m/>
    <m/>
    <m/>
    <m/>
  </r>
  <r>
    <n v="1"/>
    <s v="0191-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realizar las actividades de la planeación, ejecución y seguimiento de planes institucionales, programas y proyectos de Inversión de la Caja de Vivienda Popular."/>
    <s v="1. Contratación directa"/>
    <n v="80101504"/>
    <n v="7600000"/>
    <n v="3"/>
    <n v="22800000"/>
    <s v="OCTUBRE"/>
    <s v="OCTUBRE"/>
    <s v="DIRECCIÓN DE GESTIÓN CORPORATIVA"/>
    <s v="MARTHA JANETH CARREÑO LIZARAZO"/>
    <s v="Oficina Asesora de Planeación"/>
    <d v="2024-08-23T00:00:00"/>
    <s v="202417000079163_x000a_202417000077603_x000a_202417000069143"/>
    <s v="03 - Modificación de Línea"/>
    <s v="Recursos de las líneas 10 y 11 _x000a_A la línea 148_x000a_Recursos de las líneas 2, 3, 4, 5, 6, 7, 9 y 137_x000a_ A la linea 137"/>
    <d v="2024-08-27T00:00:00"/>
    <s v="FOR-131"/>
    <d v="2024-10-11T00:00:00"/>
    <n v="22800000"/>
    <n v="0"/>
    <n v="1551"/>
    <d v="2024-10-12T00:00:00"/>
    <n v="22800000"/>
    <n v="0"/>
    <n v="4710"/>
    <n v="45582"/>
    <n v="22800000"/>
    <n v="0"/>
    <n v="0"/>
    <n v="22800000"/>
    <n v="0"/>
    <s v="CONTRATO DE PRESTACION DE SERVICIOS PROFESIONALES"/>
    <n v="921"/>
    <s v="VIVIANA ROCIO REYES DUARTE"/>
    <m/>
  </r>
  <r>
    <n v="2"/>
    <s v="0191-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
    <s v="1. Contratación directa"/>
    <n v="80161500"/>
    <n v="15000000"/>
    <n v="6"/>
    <n v="81500000"/>
    <s v="AGOSTO"/>
    <s v="AGOSTO"/>
    <s v="DIRECCIÓN DE GESTIÓN CORPORATIVA"/>
    <s v="MARTHA JANETH CARREÑO LIZARAZO"/>
    <s v="Oficina Asesora de Planeación"/>
    <s v="27/09/2024_x000a_23/07/2024"/>
    <s v="202417000077363_x000a_202417000060953"/>
    <s v="03 - Modificación de Línea"/>
    <s v="A la linea 1"/>
    <d v="2024-07-23T00:00:00"/>
    <s v="Anulación parcial_x000a_FOR-038"/>
    <d v="2024-07-23T00:00:00"/>
    <n v="81500000"/>
    <n v="0"/>
    <n v="1282"/>
    <d v="2024-07-25T00:00:00"/>
    <n v="81500000"/>
    <n v="0"/>
    <n v="3437"/>
    <n v="45507"/>
    <n v="81500000"/>
    <n v="0"/>
    <n v="28000000"/>
    <n v="53500000"/>
    <n v="0"/>
    <s v="CONTRATO DE PRESTACION DE SERVICIOS PROFESIONALES"/>
    <n v="632"/>
    <s v="JOSE ANTONIO VELANDIA CLAVIJO"/>
    <m/>
  </r>
  <r>
    <n v="3"/>
    <s v="0191-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
    <s v="1. Contratación directa"/>
    <n v="80101504"/>
    <n v="8200000"/>
    <n v="6"/>
    <n v="47833334"/>
    <s v="JULIO"/>
    <s v="JULIO"/>
    <s v="DIRECCIÓN DE GESTIÓN CORPORATIVA"/>
    <s v="MARTHA JANETH CARREÑO LIZARAZO"/>
    <s v="Oficina Asesora de Planeación"/>
    <s v="27/09/2024_x000a_12/07/2024"/>
    <s v="202417000077363 _x000a_202417000058443"/>
    <s v="03 - Modificación de Línea"/>
    <s v="A la linea 1"/>
    <d v="2024-07-12T00:00:00"/>
    <s v="Anulación parcial_x000a_FOR-001"/>
    <d v="2024-07-12T00:00:00"/>
    <n v="47833334"/>
    <n v="0"/>
    <n v="873"/>
    <d v="2024-07-17T00:00:00"/>
    <n v="47833334"/>
    <n v="0"/>
    <n v="3216"/>
    <n v="45496"/>
    <n v="47833334"/>
    <n v="0"/>
    <n v="18586667"/>
    <n v="29246667"/>
    <n v="0"/>
    <s v="CONTRATO DE PRESTACION DE SERVICIOS PROFESIONALES"/>
    <s v="471"/>
    <s v="YEIMY YOLANDA MARIN BARRERO"/>
    <m/>
  </r>
  <r>
    <n v="4"/>
    <s v="0191-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
    <s v="1. Contratación directa"/>
    <n v="80101504"/>
    <n v="6958083.9520958085"/>
    <n v="6"/>
    <n v="38733334"/>
    <s v="AGOSTO"/>
    <s v="AGOSTO"/>
    <s v="DIRECCIÓN DE GESTIÓN CORPORATIVA"/>
    <s v="MARTHA JANETH CARREÑO LIZARAZO"/>
    <s v="Oficina Asesora de Planeación"/>
    <s v="27/09/2024_x000a_31/07/2024"/>
    <s v="202417000077363_x000a_202417000063633"/>
    <s v="03 - Modificación de Línea"/>
    <s v="A la linea 1"/>
    <d v="2024-07-31T00:00:00"/>
    <s v="Anulación parcial_x000a_FOR-085"/>
    <d v="2024-07-30T00:00:00"/>
    <n v="38733334"/>
    <n v="0"/>
    <n v="1319"/>
    <d v="2024-07-31T00:00:00"/>
    <n v="38733334"/>
    <n v="0"/>
    <n v="3409"/>
    <n v="45506"/>
    <n v="38733334"/>
    <n v="0"/>
    <n v="13766667"/>
    <n v="24966667"/>
    <n v="0"/>
    <s v="CONTRATO DE PRESTACION DE SERVICIOS PROFESIONALES"/>
    <n v="599"/>
    <s v="CRISTHIAN CAMILO RODRIGUEZ MELO"/>
    <m/>
  </r>
  <r>
    <n v="5"/>
    <s v="0191-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
    <s v="1. Contratación directa"/>
    <n v="80101504"/>
    <n v="7579904.1916167662"/>
    <n v="6"/>
    <n v="42194800"/>
    <s v="AGOSTO"/>
    <s v="AGOSTO"/>
    <s v="DIRECCIÓN DE GESTIÓN CORPORATIVA"/>
    <s v="MARTHA JANETH CARREÑO LIZARAZO"/>
    <s v="Oficina Asesora de Planeación"/>
    <s v="27/09/2024_x000a_31/07/2024"/>
    <s v="202417000077363_x000a_202417000063633"/>
    <s v="03 - Modificación de Línea"/>
    <s v="A la linea 1"/>
    <d v="2024-07-31T00:00:00"/>
    <s v="Anulación parcial_x000a_FOR-086"/>
    <d v="2024-07-30T00:00:00"/>
    <n v="42194800"/>
    <n v="0"/>
    <n v="1321"/>
    <d v="2024-07-31T00:00:00"/>
    <n v="42194800"/>
    <n v="0"/>
    <n v="3998"/>
    <n v="45524"/>
    <n v="42194800"/>
    <n v="0"/>
    <n v="11689100"/>
    <n v="30505700"/>
    <n v="0"/>
    <s v="CONTRATO DE PRESTACION DE SERVICIOS PROFESIONALES"/>
    <n v="789"/>
    <s v="LUISA FERNANDA SANTIAGO DELVASTO"/>
    <s v="Anulación parcial CDP No. 1321, por valor de $5,416,900"/>
  </r>
  <r>
    <n v="6"/>
    <s v="0191-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de apoyo a la gestión para realizar actividades administrativas y documentales de la Oficina Asesora de Planeación."/>
    <s v="1. Contratación directa"/>
    <n v="80111600"/>
    <n v="3065868.3233532934"/>
    <n v="6"/>
    <n v="17066667"/>
    <s v="AGOSTO"/>
    <s v="AGOSTO"/>
    <s v="DIRECCIÓN DE GESTIÓN CORPORATIVA"/>
    <s v="MARTHA JANETH CARREÑO LIZARAZO"/>
    <s v="Oficina Asesora de Planeación"/>
    <s v="27/09/2024_x000a_31/07/2024"/>
    <s v="202417000077363_x000a_202417000063633"/>
    <s v="03 - Modificación de Línea"/>
    <s v="A la linea 1"/>
    <d v="2024-07-31T00:00:00"/>
    <s v="Anulación parcial_x000a_FOR-087"/>
    <d v="2024-07-30T00:00:00"/>
    <n v="17066667"/>
    <n v="0"/>
    <n v="1326"/>
    <d v="2024-07-31T00:00:00"/>
    <n v="17066667"/>
    <n v="0"/>
    <n v="3469"/>
    <n v="45512"/>
    <n v="17066667"/>
    <n v="0"/>
    <n v="5653334"/>
    <n v="11413333"/>
    <n v="0"/>
    <s v="CONTRATO DE PRESTACION DE SERVICIOS DE APOYO A LA GESTION"/>
    <n v="646"/>
    <s v="EVELYN  SACHICA RODRIGUEZ"/>
    <s v="Anulación parcial CDP No. 1326, por valor de $746,665"/>
  </r>
  <r>
    <n v="7"/>
    <s v="0191-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s v="1. Contratación directa"/>
    <n v="80101504"/>
    <n v="4700000"/>
    <n v="6"/>
    <n v="26163333"/>
    <s v="JULIO"/>
    <s v="JULIO"/>
    <s v="DIRECCIÓN DE GESTIÓN CORPORATIVA"/>
    <s v="MARTHA JANETH CARREÑO LIZARAZO"/>
    <s v="Oficina Asesora de Planeación"/>
    <s v="27/09/2024_x000a_19/07/2024"/>
    <s v="202417000077363 _x000a_202417000059373"/>
    <s v="01 - Viabilización de Línea"/>
    <s v="A la linea 1"/>
    <d v="2024-07-19T00:00:00"/>
    <s v="Anulación parcial_x000a_FOR-027"/>
    <d v="2024-07-19T00:00:00"/>
    <n v="26163333"/>
    <n v="0"/>
    <n v="1046"/>
    <d v="2024-07-22T00:00:00"/>
    <n v="26163333"/>
    <n v="0"/>
    <n v="3330"/>
    <n v="45503"/>
    <n v="26163333"/>
    <n v="0"/>
    <n v="9400000"/>
    <n v="16763333"/>
    <n v="0"/>
    <s v="CONTRATO DE PRESTACION DE SERVICIOS PROFESIONALES"/>
    <n v="534"/>
    <s v="ANGIE LORENA GARCIA VERA"/>
    <s v="Anulación parcial CDP 1046 por valor de $1.723.334"/>
  </r>
  <r>
    <n v="8"/>
    <s v="0191-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s v="1. Contratación directa"/>
    <n v="80101504"/>
    <n v="8350000"/>
    <n v="6"/>
    <n v="50100000"/>
    <s v="AGOSTO"/>
    <s v="AGOSTO"/>
    <s v="DIRECCIÓN DE GESTIÓN CORPORATIVA"/>
    <s v="MARTHA JANETH CARREÑO LIZARAZO"/>
    <s v="Oficina Asesora de Planeación"/>
    <d v="2024-07-31T00:00:00"/>
    <n v="202417000063633"/>
    <s v="01 - Viabilización de Línea"/>
    <s v="N/A"/>
    <d v="2024-07-31T00:00:00"/>
    <s v="FOR-088"/>
    <d v="2024-07-30T00:00:00"/>
    <n v="50100000"/>
    <n v="0"/>
    <n v="1330"/>
    <d v="2024-07-31T00:00:00"/>
    <n v="50100000"/>
    <n v="0"/>
    <n v="3464"/>
    <n v="45512"/>
    <n v="50100000"/>
    <n v="0"/>
    <n v="9600000"/>
    <n v="40500000"/>
    <n v="0"/>
    <s v="CONTRATO DE PRESTACION DE SERVICIOS PROFESIONALES"/>
    <n v="650"/>
    <s v="GLADYS  BOJACA BUCHE"/>
    <m/>
  </r>
  <r>
    <n v="9"/>
    <s v="0191-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OAP para realizar el seguimiento al cumplimiento del PTEP, así como apoyar el mantenimiento del Sistema de Gestión de Calidad en el marco del MIPG y la implementación de las estrategias de racionalización de trámites."/>
    <s v="1. Contratación directa"/>
    <n v="80101504"/>
    <n v="8501784.4311377257"/>
    <s v="5 Meses y 17 días"/>
    <n v="47326600"/>
    <s v="AGOSTO"/>
    <s v="AGOSTO"/>
    <s v="DIRECCIÓN DE GESTIÓN CORPORATIVA"/>
    <s v="MARTHA JANETH CARREÑO LIZARAZO"/>
    <s v="Oficina Asesora de Planeación"/>
    <s v="27/09/2024_x000a_26/07/2024"/>
    <s v="202417000077363_x000a_202417000062303"/>
    <s v="03 - Modificación de Línea"/>
    <s v="A la línea 1"/>
    <d v="2024-07-26T00:00:00"/>
    <s v="Anulación parcial_x000a_FOR-089"/>
    <d v="2024-07-30T00:00:00"/>
    <n v="47326600"/>
    <n v="0"/>
    <n v="1333"/>
    <d v="2024-07-31T00:00:00"/>
    <n v="47326600"/>
    <n v="0"/>
    <n v="3400"/>
    <n v="45506"/>
    <n v="47326600"/>
    <n v="0"/>
    <n v="16820900"/>
    <n v="30505700"/>
    <n v="0"/>
    <s v="CONTRATO DE PRESTACION DE SERVICIOS PROFESIONALES"/>
    <n v="601"/>
    <s v="JUAN DAVID SOLANO ROJAS"/>
    <m/>
  </r>
  <r>
    <n v="10"/>
    <s v="0191-10"/>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39"/>
    <x v="0"/>
    <s v="Prestar el servicio de mantenimiento de los jardines verticales existentes en la la sede principal de la Caja de la Vivienda Popular."/>
    <s v="10. No aplica"/>
    <s v="No aplica"/>
    <n v="0"/>
    <n v="0"/>
    <n v="0"/>
    <s v="NO APLICA"/>
    <s v="NO APLICA"/>
    <s v="DIRECCIÓN DE GESTIÓN CORPORATIVA"/>
    <s v="MARTHA JANETH CARREÑO LIZARAZO"/>
    <s v="Oficina Asesora de Planeación"/>
    <s v="30/09/2024_x000a_24/09/2024"/>
    <s v="202417000077603_x000a_202417000075793"/>
    <s v="04 - Anulación de Línea"/>
    <s v="A la línea 1_x000a_A la línea 146"/>
    <s v="30/09/2024_x000a_24/09/2024"/>
    <m/>
    <m/>
    <m/>
    <n v="0"/>
    <m/>
    <m/>
    <m/>
    <n v="0"/>
    <m/>
    <m/>
    <m/>
    <n v="0"/>
    <m/>
    <n v="0"/>
    <n v="0"/>
    <m/>
    <m/>
    <m/>
    <m/>
  </r>
  <r>
    <n v="11"/>
    <s v="0191-11"/>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18"/>
    <x v="0"/>
    <s v="Prestar el servicio de mantenimiento del sistema fotovoltaico existente en la  sede principal de la Caja de la Vivienda Popular"/>
    <s v="10. No aplica"/>
    <s v="No aplica"/>
    <n v="0"/>
    <n v="0"/>
    <n v="0"/>
    <s v="NO APLICA"/>
    <s v="NO APLICA"/>
    <s v="DIRECCIÓN DE GESTIÓN CORPORATIVA"/>
    <s v="MARTHA JANETH CARREÑO LIZARAZO"/>
    <s v="Oficina Asesora de Planeación"/>
    <s v="30/09/2024_x000a_"/>
    <s v="202417000077603_x000a_"/>
    <s v="04 - Anulación de Línea"/>
    <s v="A la línea 1_x000a_"/>
    <s v="30/09/2024_x000a_"/>
    <m/>
    <m/>
    <m/>
    <n v="0"/>
    <m/>
    <m/>
    <m/>
    <n v="0"/>
    <m/>
    <m/>
    <m/>
    <n v="0"/>
    <m/>
    <n v="0"/>
    <n v="0"/>
    <m/>
    <m/>
    <m/>
    <m/>
  </r>
  <r>
    <n v="12"/>
    <s v="0191-1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desarrollar procesos, administrativos y organizacionales de la Caja de la Vivienda Popular"/>
    <s v="1. Contratación directa"/>
    <n v="80161500"/>
    <n v="7000000"/>
    <n v="5"/>
    <n v="35000000"/>
    <s v="AGOSTO"/>
    <s v="AGOSTO"/>
    <s v="DIRECCIÓN DE GESTIÓN CORPORATIVA"/>
    <s v="MARTHA JANETH CARREÑO LIZARAZO"/>
    <s v="Direccion de Gestion Corporativa"/>
    <d v="2024-07-31T00:00:00"/>
    <n v="202417000063573"/>
    <s v="01 - Viabilización de Línea"/>
    <s v="N/A"/>
    <d v="2024-08-01T00:00:00"/>
    <s v="FOR-098"/>
    <d v="2024-08-01T00:00:00"/>
    <n v="35000000"/>
    <n v="0"/>
    <n v="1390"/>
    <d v="2024-08-02T00:00:00"/>
    <n v="32200000"/>
    <n v="2800000"/>
    <n v="3754"/>
    <n v="45517"/>
    <n v="32200000"/>
    <n v="0"/>
    <n v="11200000"/>
    <n v="21000000"/>
    <n v="2800000"/>
    <s v="CONTRATO DE PRESTACION DE SERVICIOS PROFESIONALES"/>
    <n v="694"/>
    <s v="JUAN SEBASTIAN BERNAL BERNAL"/>
    <m/>
  </r>
  <r>
    <n v="13"/>
    <s v="0191-1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de apoyo a la gestion en el desarrollo de las actividades relacionadas con el procedimiento de archivo de la direccion de gestion corporativa  de la Caja de la Vivienda Popular"/>
    <s v="1. Contratación directa"/>
    <n v="80161500"/>
    <n v="3000000"/>
    <n v="6"/>
    <n v="16700000"/>
    <s v="AGOSTO"/>
    <s v="AGOSTO"/>
    <s v="DIRECCIÓN DE GESTIÓN CORPORATIVA"/>
    <s v="MARTHA JANETH CARREÑO LIZARAZO"/>
    <s v="Direccion de Gestion Corporativa"/>
    <d v="2024-07-31T00:00:00"/>
    <n v="202417000062893"/>
    <s v="01 - Viabilización de Línea"/>
    <s v="N/A"/>
    <d v="2024-07-31T00:00:00"/>
    <s v="FOR-068"/>
    <d v="2024-07-30T00:00:00"/>
    <n v="16700000"/>
    <n v="0"/>
    <n v="1360"/>
    <d v="2024-07-31T00:00:00"/>
    <n v="16300000"/>
    <n v="400000"/>
    <n v="3423"/>
    <n v="45506"/>
    <n v="16300000"/>
    <n v="0"/>
    <n v="5600000"/>
    <n v="10700000"/>
    <n v="400000"/>
    <s v="CONTRATO DE PRESTACION DE SERVICIOS DE APOYO A LA GESTION"/>
    <n v="609"/>
    <s v="LUCY INES ARIAS"/>
    <m/>
  </r>
  <r>
    <n v="14"/>
    <s v="0191-1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la Dirección de Gestión Corporativa, apoyar las gestiones orientadas al cumplimiento de los lineamientos que regulan la atención del servicio a la ciudadanía a cargo de la Caja de Vivienda Popular."/>
    <s v="1. Contratación directa"/>
    <n v="80161500"/>
    <n v="8000000"/>
    <n v="6"/>
    <n v="44533333"/>
    <s v="AGOSTO"/>
    <s v="AGOSTO"/>
    <s v="DIRECCIÓN DE GESTIÓN CORPORATIVA"/>
    <s v="MARTHA JANETH CARREÑO LIZARAZO"/>
    <s v="Direccion de Gestion Corporativa"/>
    <d v="2024-07-31T00:00:00"/>
    <n v="202417000062893"/>
    <s v="01 - Viabilización de Línea"/>
    <s v="N/A"/>
    <d v="2024-07-31T00:00:00"/>
    <s v="FOR-069"/>
    <d v="2024-07-30T00:00:00"/>
    <n v="44533333"/>
    <n v="0"/>
    <n v="1380"/>
    <d v="2024-07-31T00:00:00"/>
    <n v="43466666"/>
    <n v="1066667"/>
    <n v="3428"/>
    <n v="45506"/>
    <n v="43466666"/>
    <n v="0"/>
    <n v="14933333"/>
    <n v="28533333"/>
    <n v="1066667"/>
    <s v="CONTRATO DE PRESTACION DE SERVICIOS PROFESIONALES"/>
    <n v="607"/>
    <s v="GILMA LUCIA CAÑON RUIZ"/>
    <m/>
  </r>
  <r>
    <n v="15"/>
    <s v="0191-1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la revisión, elaboración, control y articulación de los procesos a cargo de la Dirección de Gestión Corporativa."/>
    <s v="1. Contratación directa"/>
    <n v="80161500"/>
    <n v="9500000"/>
    <n v="6"/>
    <n v="51616666"/>
    <s v="AGOSTO"/>
    <s v="AGOSTO"/>
    <s v="DIRECCIÓN DE GESTIÓN CORPORATIVA"/>
    <s v="MARTHA JANETH CARREÑO LIZARAZO"/>
    <s v="Direccion de Gestion Corporativa"/>
    <d v="2024-07-31T00:00:00"/>
    <n v="202417000062893"/>
    <s v="01 - Viabilización de Línea"/>
    <s v="N/A"/>
    <d v="2024-07-31T00:00:00"/>
    <s v="FOR-070"/>
    <d v="2024-07-30T00:00:00"/>
    <n v="51616666"/>
    <n v="0"/>
    <n v="1351"/>
    <d v="2024-07-31T00:00:00"/>
    <n v="51616666"/>
    <n v="0"/>
    <n v="3421"/>
    <n v="45506"/>
    <n v="51616666"/>
    <n v="0"/>
    <n v="17733333"/>
    <n v="33883333"/>
    <n v="0"/>
    <s v="CONTRATO DE PRESTACION DE SERVICIOS PROFESIONALES"/>
    <n v="617"/>
    <s v="MARTA CECILIA MURCIA CHAVARRO"/>
    <m/>
  </r>
  <r>
    <n v="16"/>
    <s v="0191-1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la realización de las actividades asociadas con los trámites que se deban adelantar en la etapa precontractual, pagos de contratos y manejo de los sistemas de información utilizados por la Dirección de Gestión Corporativa."/>
    <s v="1. Contratación directa"/>
    <n v="80161500"/>
    <n v="8500000"/>
    <n v="6"/>
    <n v="46183334"/>
    <s v="AGOSTO"/>
    <s v="   "/>
    <s v="DIRECCIÓN DE GESTIÓN CORPORATIVA"/>
    <s v="MARTHA JANETH CARREÑO LIZARAZO"/>
    <s v="Direccion de Gestion Corporativa"/>
    <d v="2024-07-31T00:00:00"/>
    <n v="202417000062893"/>
    <s v="01 - Viabilización de Línea"/>
    <s v="N/A"/>
    <d v="2024-07-31T00:00:00"/>
    <s v="FOR-071"/>
    <d v="2024-07-30T00:00:00"/>
    <n v="46183334"/>
    <n v="0"/>
    <n v="1364"/>
    <d v="2024-07-31T00:00:00"/>
    <n v="46183334"/>
    <n v="0"/>
    <n v="3449"/>
    <n v="45507"/>
    <n v="46183334"/>
    <n v="0"/>
    <n v="15866667"/>
    <n v="30316667"/>
    <n v="0"/>
    <s v="CONTRATO DE PRESTACION DE SERVICIOS PROFESIONALES"/>
    <n v="613"/>
    <s v="DIEGO GERMAN GARCIA LOPEZ"/>
    <m/>
  </r>
  <r>
    <n v="17"/>
    <s v="0191-1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el desarrollo de las actividades administrativas relacionadas con los procesos a cargo de la Dirección de Gestión Corporativa."/>
    <s v="1. Contratación directa"/>
    <n v="80161500"/>
    <n v="6500000"/>
    <n v="6"/>
    <n v="36183333"/>
    <s v="AGOSTO"/>
    <s v="AGOSTO"/>
    <s v="DIRECCIÓN DE GESTIÓN CORPORATIVA"/>
    <s v="MARTHA JANETH CARREÑO LIZARAZO"/>
    <s v="Direccion de Gestion Corporativa"/>
    <d v="2024-07-31T00:00:00"/>
    <n v="202417000062893"/>
    <s v="01 - Viabilización de Línea"/>
    <s v="N/A"/>
    <d v="2024-07-31T00:00:00"/>
    <s v="FOR-072"/>
    <d v="2024-07-30T00:00:00"/>
    <n v="36183333"/>
    <n v="0"/>
    <n v="1354"/>
    <d v="2024-07-31T00:00:00"/>
    <n v="35966666"/>
    <n v="216667"/>
    <n v="3404"/>
    <n v="45506"/>
    <n v="35966666"/>
    <n v="0"/>
    <n v="12783333"/>
    <n v="23183333"/>
    <n v="216667"/>
    <s v="CONTRATO DE PRESTACION DE SERVICIOS PROFESIONALES"/>
    <n v="605"/>
    <s v="LAURA CATALINA JIMENEZ SANCHEZ"/>
    <m/>
  </r>
  <r>
    <n v="18"/>
    <s v="0191-1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desarrollar procedimientos relacionados con los procesos a cargo de la Dirección de Gestión Corporativa."/>
    <s v="1. Contratación directa"/>
    <n v="80161500"/>
    <n v="7000000"/>
    <n v="6"/>
    <n v="37333334"/>
    <s v="AGOSTO"/>
    <s v="AGOSTO"/>
    <s v="DIRECCIÓN DE GESTIÓN CORPORATIVA"/>
    <s v="MARTHA JANETH CARREÑO LIZARAZO"/>
    <s v="Direccion de Gestion Corporativa"/>
    <d v="2024-07-31T00:00:00"/>
    <n v="202417000062893"/>
    <s v="01 - Viabilización de Línea"/>
    <s v="N/A"/>
    <d v="2024-07-31T00:00:00"/>
    <s v="FOR-073"/>
    <d v="2024-07-30T00:00:00"/>
    <n v="37333334"/>
    <n v="0"/>
    <n v="1359"/>
    <d v="2024-07-31T00:00:00"/>
    <n v="37333334"/>
    <n v="0"/>
    <n v="3467"/>
    <n v="45512"/>
    <n v="37333334"/>
    <n v="0"/>
    <n v="12366667"/>
    <n v="24966667"/>
    <n v="0"/>
    <s v="CONTRATO DE PRESTACION DE SERVICIOS PROFESIONALES"/>
    <n v="647"/>
    <s v="MARIA DEL PILAR CASTILLO MONCALEANO"/>
    <m/>
  </r>
  <r>
    <n v="19"/>
    <s v="0191-1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brindar acompañamiento técnico en el marco de los procesos de contratación de obra e interventoría y gestión de bienes inmuebles de la entidad"/>
    <s v="1. Contratación directa"/>
    <n v="81101500"/>
    <n v="11319444.333333334"/>
    <n v="6"/>
    <n v="67916666"/>
    <s v="AGOSTO"/>
    <s v="AGOSTO"/>
    <s v="DIRECCIÓN DE GESTIÓN CORPORATIVA"/>
    <s v="MARTHA JANETH CARREÑO LIZARAZO"/>
    <s v="Direccion de Gestion Corporativa"/>
    <d v="2024-07-31T00:00:00"/>
    <n v="202417000062893"/>
    <s v="01 - Viabilización de Línea"/>
    <s v="N/A"/>
    <d v="2024-07-31T00:00:00"/>
    <s v="FOR-074"/>
    <d v="2024-07-30T00:00:00"/>
    <n v="67916666"/>
    <n v="0"/>
    <n v="1356"/>
    <d v="2024-07-31T00:00:00"/>
    <n v="67916666"/>
    <n v="0"/>
    <n v="3419"/>
    <n v="45506"/>
    <n v="67916666"/>
    <n v="0"/>
    <n v="23333333"/>
    <n v="44583333"/>
    <n v="0"/>
    <s v="CONTRATO DE PRESTACION DE SERVICIOS PROFESIONALES"/>
    <n v="611"/>
    <s v="JORGE  MADERO GIRALDO"/>
    <m/>
  </r>
  <r>
    <n v="20"/>
    <s v="0191-2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la planeación, gestión, seguimiento, ejecución y evaluación e informes del proceso de Servicio al Ciudadano."/>
    <s v="1. Contratación directa"/>
    <n v="80101702"/>
    <n v="7500000"/>
    <n v="6"/>
    <n v="41750000"/>
    <s v="AGOSTO"/>
    <s v="AGOSTO"/>
    <s v="DIRECCIÓN DE GESTIÓN CORPORATIVA"/>
    <s v="MARTHA JANETH CARREÑO LIZARAZO"/>
    <s v="Direccion de Gestion Corporativa"/>
    <d v="2024-07-31T00:00:00"/>
    <n v="202417000062893"/>
    <s v="01 - Viabilización de Línea"/>
    <s v="N/A"/>
    <d v="2024-07-31T00:00:00"/>
    <s v="FOR-075"/>
    <d v="2024-07-30T00:00:00"/>
    <n v="41750000"/>
    <n v="0"/>
    <n v="1343"/>
    <d v="2024-07-31T00:00:00"/>
    <n v="40750000"/>
    <n v="1000000"/>
    <n v="3436"/>
    <n v="45507"/>
    <n v="40750000"/>
    <n v="0"/>
    <n v="14000000"/>
    <n v="26750000"/>
    <n v="1000000"/>
    <s v="CONTRATO DE PRESTACION DE SERVICIOS PROFESIONALES"/>
    <n v="625"/>
    <s v="ROBERTO CARLOS NARVAEZ CORTES"/>
    <m/>
  </r>
  <r>
    <n v="21"/>
    <s v="0191-2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especializados para asesorar jurídicamente a la Dirección General en los asuntos que requiera la Caja de la Vivienda Popular para el desarrollo de sus proyectos misionales"/>
    <s v="1. Contratación directa"/>
    <n v="80121704"/>
    <n v="10000000"/>
    <n v="6"/>
    <n v="55666667"/>
    <s v="AGOSTO"/>
    <s v="AGOSTO"/>
    <s v="DIRECCIÓN DE GESTIÓN CORPORATIVA"/>
    <s v="MARTHA JANETH CARREÑO LIZARAZO"/>
    <s v="Direccion de Gestion Corporativa"/>
    <d v="2024-07-23T00:00:00"/>
    <n v="202417000060953"/>
    <s v="01 - Viabilización de Línea"/>
    <s v="N/A"/>
    <d v="2024-07-23T00:00:00"/>
    <s v="FOR-054"/>
    <d v="2024-07-30T00:00:00"/>
    <n v="55666667"/>
    <n v="0"/>
    <n v="1315"/>
    <d v="2024-07-30T00:00:00"/>
    <n v="55333334"/>
    <n v="333333"/>
    <n v="3398"/>
    <n v="45506"/>
    <n v="55333334"/>
    <n v="0"/>
    <n v="19666667"/>
    <n v="35666667"/>
    <n v="333333"/>
    <s v="CONTRATO DE PRESTACION DE SERVICIOS PROFESIONALES"/>
    <n v="584"/>
    <s v="YAMILE PATRICIA CASTIBLANCO VENEGAS"/>
    <m/>
  </r>
  <r>
    <n v="22"/>
    <s v="0191-2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de asesoría, acompañamiento, control y seguimiento jurídico los temas transversales y misionales que son competencia de la Dirección General."/>
    <s v="1. Contratación directa"/>
    <n v="80121704"/>
    <n v="15000000"/>
    <n v="6"/>
    <n v="83500000"/>
    <s v="AGOSTO"/>
    <s v="AGOSTO"/>
    <s v="DIRECCIÓN DE GESTIÓN CORPORATIVA"/>
    <s v="MARTHA JANETH CARREÑO LIZARAZO"/>
    <s v="Direccion de Gestion Corporativa"/>
    <d v="2024-07-23T00:00:00"/>
    <n v="202417000060953"/>
    <s v="01 - Viabilización de Línea"/>
    <s v="N/A"/>
    <d v="2024-07-23T00:00:00"/>
    <s v="FOR-040"/>
    <d v="2024-07-24T00:00:00"/>
    <n v="83500000"/>
    <n v="0"/>
    <n v="1244"/>
    <d v="2024-07-26T00:00:00"/>
    <n v="83000000"/>
    <n v="500000"/>
    <n v="3375"/>
    <n v="45506"/>
    <n v="83000000"/>
    <n v="0"/>
    <n v="29500000"/>
    <n v="53500000"/>
    <n v="500000"/>
    <s v="CONTRATO DE PRESTACION DE SERVICIOS PROFESIONALES"/>
    <n v="580"/>
    <s v="A&amp;P ABOGADOS ASOCIADOS SAS"/>
    <m/>
  </r>
  <r>
    <n v="23"/>
    <s v="0191-2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apoyar, gestionar y acompañar el fortalecimiento de los procesos misionales y administrativos de la Dirección General de la Caja de Vivienda Popular"/>
    <s v="1. Contratación directa"/>
    <n v="80161500"/>
    <n v="9500000"/>
    <n v="6"/>
    <n v="52833333"/>
    <s v="AGOSTO"/>
    <s v="AGOSTO"/>
    <s v="DIRECCIÓN DE GESTIÓN CORPORATIVA"/>
    <s v="MARTHA JANETH CARREÑO LIZARAZO"/>
    <s v="Direccion de Gestion Corporativa"/>
    <d v="2024-07-23T00:00:00"/>
    <n v="202417000060953"/>
    <s v="01 - Viabilización de Línea"/>
    <s v="N/A"/>
    <d v="2024-07-23T00:00:00"/>
    <s v="FOR-055"/>
    <d v="2024-07-30T00:00:00"/>
    <n v="52833333"/>
    <n v="0"/>
    <n v="1316"/>
    <d v="2024-07-30T00:00:00"/>
    <n v="52516666"/>
    <n v="316667"/>
    <n v="3383"/>
    <n v="45506"/>
    <n v="52516666"/>
    <n v="0"/>
    <n v="18683333"/>
    <n v="33833333"/>
    <n v="316667"/>
    <s v="CONTRATO DE PRESTACION DE SERVICIOS PROFESIONALES"/>
    <n v="586"/>
    <s v="KAREN ISABEL MURCIA MATALLANA"/>
    <m/>
  </r>
  <r>
    <n v="24"/>
    <s v="0191-2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apoyar la implementación, reporte, monitoreo y control de las herramientas de gestión del Modelo Integrado de Gestión y Planeación - MIPG para realizar acompañamiento a la Dirección de Gestión Corporativa"/>
    <s v="1. Contratación directa"/>
    <n v="80161500"/>
    <n v="6494444.5"/>
    <n v="6"/>
    <n v="38966667"/>
    <s v="AGOSTO"/>
    <s v="AGOSTO"/>
    <s v="DIRECCIÓN DE GESTIÓN CORPORATIVA"/>
    <s v="MARTHA JANETH CARREÑO LIZARAZO"/>
    <s v="Direccion de Gestion Corporativa"/>
    <s v="31/07/2024_x000a_26/07/2024"/>
    <s v="202417000062893 _x000a_202417000062303"/>
    <s v="01 - Viabilización de Línea"/>
    <s v="N/A"/>
    <d v="2024-07-26T00:00:00"/>
    <s v="FOR-076"/>
    <d v="2024-07-30T00:00:00"/>
    <n v="38966667"/>
    <n v="0"/>
    <n v="1363"/>
    <d v="2024-07-31T00:00:00"/>
    <n v="38033334"/>
    <n v="933333"/>
    <n v="3422"/>
    <n v="45506"/>
    <n v="38033334"/>
    <n v="0"/>
    <n v="13066667"/>
    <n v="24966667"/>
    <n v="933333"/>
    <s v="CONTRATO DE PRESTACION DE SERVICIOS PROFESIONALES"/>
    <n v="614"/>
    <s v="PABLO JULIO CARDENAS SANDOVAL"/>
    <m/>
  </r>
  <r>
    <n v="25"/>
    <s v="0191-2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realizar y atender las actividades administrativas de la Dirección de Gestión Corporativa."/>
    <s v="1. Contratación directa"/>
    <n v="80161500"/>
    <n v="5109438.833333333"/>
    <n v="6"/>
    <n v="30656633"/>
    <s v="AGOSTO"/>
    <s v="AGOSTO"/>
    <s v="DIRECCIÓN DE GESTIÓN CORPORATIVA"/>
    <s v="MARTHA JANETH CARREÑO LIZARAZO"/>
    <s v="Direccion de Gestion Corporativa"/>
    <s v="31/07/2024_x000a_26/07/2024"/>
    <s v="202417000062893 _x000a_202417000062303"/>
    <s v="01 - Viabilización de Línea"/>
    <s v="N/A"/>
    <d v="2024-07-26T00:00:00"/>
    <s v="FOR-077"/>
    <d v="2024-07-30T00:00:00"/>
    <n v="26985300"/>
    <n v="3671333"/>
    <n v="1362"/>
    <d v="2024-07-31T00:00:00"/>
    <n v="26985300"/>
    <n v="0"/>
    <n v="3918"/>
    <n v="45520"/>
    <n v="26985300"/>
    <n v="0"/>
    <n v="7342667"/>
    <n v="19642633"/>
    <n v="3671333"/>
    <s v="CONTRATO DE PRESTACION DE SERVICIOS PROFESIONALES"/>
    <n v="767"/>
    <s v="JUAN JOSE GUZMAN PEÑA"/>
    <m/>
  </r>
  <r>
    <n v="26"/>
    <s v="0191-2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10000000"/>
    <n v="6"/>
    <n v="55666667"/>
    <s v="AGOSTO"/>
    <s v="AGOSTO"/>
    <s v="DIRECCIÓN DE GESTIÓN CORPORATIVA"/>
    <s v="MARTHA JANETH CARREÑO LIZARAZO"/>
    <s v="Direccion de Juridica contratacion"/>
    <d v="2024-07-17T00:00:00"/>
    <n v="202417000058983"/>
    <s v="01 - Viabilización de Línea"/>
    <s v="N/A"/>
    <d v="2024-07-18T00:00:00"/>
    <s v="FOR-017"/>
    <d v="2024-07-18T00:00:00"/>
    <n v="55666667"/>
    <n v="0"/>
    <n v="1061"/>
    <d v="2024-07-22T00:00:00"/>
    <n v="55666667"/>
    <n v="0"/>
    <n v="3371"/>
    <n v="45506"/>
    <n v="55666667"/>
    <n v="0"/>
    <n v="20000000"/>
    <n v="35666667"/>
    <n v="0"/>
    <s v="CONTRATO DE PRESTACION DE SERVICIOS PROFESIONALES"/>
    <n v="570"/>
    <s v="NICOLAS  BARRERA BARROS"/>
    <m/>
  </r>
  <r>
    <n v="27"/>
    <s v="0191-2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8000000"/>
    <n v="6"/>
    <n v="44533332"/>
    <s v="AGOSTO"/>
    <s v="AGOSTO"/>
    <s v="DIRECCIÓN DE GESTIÓN CORPORATIVA"/>
    <s v="MARTHA JANETH CARREÑO LIZARAZO"/>
    <s v="Direccion de Juridica contratacion"/>
    <d v="2024-07-17T00:00:00"/>
    <n v="202417000058983"/>
    <s v="01 - Viabilización de Línea"/>
    <s v="N/A"/>
    <d v="2024-07-18T00:00:00"/>
    <s v="FOR-018"/>
    <d v="2024-07-18T00:00:00"/>
    <n v="44533332"/>
    <n v="0"/>
    <n v="1062"/>
    <d v="2024-07-19T00:00:00"/>
    <n v="44533332"/>
    <n v="0"/>
    <n v="3373"/>
    <n v="45506"/>
    <n v="44533332"/>
    <n v="0"/>
    <n v="16000000"/>
    <n v="28533332"/>
    <n v="0"/>
    <s v="CONTRATO DE PRESTACION DE SERVICIOS PROFESIONALES"/>
    <n v="572"/>
    <s v="SILVIO ALFREDO PADRON HERNANDEZ"/>
    <m/>
  </r>
  <r>
    <n v="28"/>
    <s v="0191-2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8000000"/>
    <n v="6"/>
    <n v="44533332"/>
    <s v="AGOSTO"/>
    <s v="AGOSTO"/>
    <s v="DIRECCIÓN DE GESTIÓN CORPORATIVA"/>
    <s v="MARTHA JANETH CARREÑO LIZARAZO"/>
    <s v="Direccion de Juridica contratacion"/>
    <d v="2024-07-17T00:00:00"/>
    <n v="202417000058983"/>
    <s v="01 - Viabilización de Línea"/>
    <s v="N/A"/>
    <d v="2024-07-18T00:00:00"/>
    <s v="FOR-019"/>
    <d v="2024-07-18T00:00:00"/>
    <n v="44533332"/>
    <n v="0"/>
    <n v="1063"/>
    <d v="2024-07-19T00:00:00"/>
    <n v="44533332"/>
    <n v="0"/>
    <n v="3370"/>
    <n v="45506"/>
    <n v="44533332"/>
    <n v="0"/>
    <n v="16000000"/>
    <n v="28533332"/>
    <n v="0"/>
    <s v="CONTRATO DE PRESTACION DE SERVICIOS PROFESIONALES"/>
    <n v="573"/>
    <s v="RUBEN DARIO JIMENEZ GIRALDO"/>
    <m/>
  </r>
  <r>
    <n v="29"/>
    <s v="0191-2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11000000"/>
    <n v="6"/>
    <n v="61233332"/>
    <s v="AGOSTO"/>
    <s v="AGOSTO"/>
    <s v="DIRECCIÓN DE GESTIÓN CORPORATIVA"/>
    <s v="MARTHA JANETH CARREÑO LIZARAZO"/>
    <s v="Direccion de Juridica contratacion"/>
    <d v="2024-07-17T00:00:00"/>
    <n v="202417000058983"/>
    <s v="01 - Viabilización de Línea"/>
    <s v="N/A"/>
    <d v="2024-07-18T00:00:00"/>
    <s v="FOR-020"/>
    <d v="2024-07-18T00:00:00"/>
    <n v="61233332"/>
    <n v="0"/>
    <n v="1064"/>
    <d v="2024-07-19T00:00:00"/>
    <n v="61233332"/>
    <n v="0"/>
    <n v="3367"/>
    <n v="45506"/>
    <n v="61233332"/>
    <n v="0"/>
    <n v="22000000"/>
    <n v="39233332"/>
    <n v="0"/>
    <s v="CONTRATO DE PRESTACION DE SERVICIOS PROFESIONALES"/>
    <n v="568"/>
    <s v="ADY ISABEL NAMEN SEGURA"/>
    <m/>
  </r>
  <r>
    <n v="30"/>
    <s v="0191-3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apoyar a la Dirección Jurídica en la actualización y manejo de la plataforma SECOP II."/>
    <s v="1. Contratación directa"/>
    <n v="80161500"/>
    <n v="8568000"/>
    <n v="6"/>
    <n v="47695200"/>
    <s v="AGOSTO"/>
    <s v="AGOSTO"/>
    <s v="DIRECCIÓN DE GESTIÓN CORPORATIVA"/>
    <s v="MARTHA JANETH CARREÑO LIZARAZO"/>
    <s v="Direccion de Juridica contratacion"/>
    <d v="2024-07-17T00:00:00"/>
    <n v="202417000058983"/>
    <s v="01 - Viabilización de Línea"/>
    <s v="N/A"/>
    <d v="2024-07-18T00:00:00"/>
    <s v="FOR-021"/>
    <d v="2024-07-18T00:00:00"/>
    <n v="47695200"/>
    <n v="0"/>
    <n v="1021"/>
    <d v="2024-07-19T00:00:00"/>
    <n v="47695200"/>
    <n v="0"/>
    <n v="3211"/>
    <n v="45495"/>
    <n v="47695200"/>
    <n v="0"/>
    <n v="19706400"/>
    <n v="27988800"/>
    <n v="0"/>
    <s v="CONTRATO DE PRESTACION DE SERVICIOS PROFESIONALES"/>
    <n v="465"/>
    <s v="HERNAN ALFREDO CASTELLANOS MORA"/>
    <m/>
  </r>
  <r>
    <n v="31"/>
    <s v="0191-3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6950000"/>
    <n v="6"/>
    <n v="38688332"/>
    <s v="AGOSTO"/>
    <s v="AGOSTO"/>
    <s v="DIRECCIÓN DE GESTIÓN CORPORATIVA"/>
    <s v="MARTHA JANETH CARREÑO LIZARAZO"/>
    <s v="Direccion de Juridica contratacion"/>
    <d v="2024-07-17T00:00:00"/>
    <n v="202417000058983"/>
    <s v="01 - Viabilización de Línea"/>
    <s v="N/A"/>
    <d v="2024-07-18T00:00:00"/>
    <s v="FOR-022"/>
    <d v="2024-07-18T00:00:00"/>
    <n v="38688332"/>
    <n v="0"/>
    <n v="1066"/>
    <d v="2024-07-19T00:00:00"/>
    <n v="38688332"/>
    <n v="0"/>
    <n v="3369"/>
    <n v="45506"/>
    <n v="38688332"/>
    <n v="0"/>
    <n v="13900000"/>
    <n v="24788332"/>
    <n v="0"/>
    <s v="CONTRATO DE PRESTACION DE SERVICIOS PROFESIONALES"/>
    <n v="575"/>
    <s v="MARIA ALEJANDRA FORERO MORA"/>
    <m/>
  </r>
  <r>
    <n v="32"/>
    <s v="0191-3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11000000"/>
    <n v="6"/>
    <n v="61233332"/>
    <s v="AGOSTO"/>
    <s v="AGOSTO"/>
    <s v="DIRECCIÓN DE GESTIÓN CORPORATIVA"/>
    <s v="MARTHA JANETH CARREÑO LIZARAZO"/>
    <s v="Direccion de Juridica contratacion"/>
    <d v="2024-07-17T00:00:00"/>
    <n v="202417000058983"/>
    <s v="01 - Viabilización de Línea"/>
    <s v="N/A"/>
    <d v="2024-07-18T00:00:00"/>
    <s v="FOR-023"/>
    <d v="2024-07-18T00:00:00"/>
    <n v="61233332"/>
    <n v="0"/>
    <n v="1067"/>
    <d v="2024-07-19T00:00:00"/>
    <n v="61233332"/>
    <n v="0"/>
    <n v="3372"/>
    <n v="45506"/>
    <n v="61233332"/>
    <n v="0"/>
    <n v="22000000"/>
    <n v="39233332"/>
    <n v="0"/>
    <s v="CONTRATO DE PRESTACION DE SERVICIOS PROFESIONALES"/>
    <n v="569"/>
    <s v="KATERYNNE  MORALES ROA"/>
    <m/>
  </r>
  <r>
    <n v="33"/>
    <s v="0191-3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s v="1. Contratación directa"/>
    <n v="80121704"/>
    <n v="5000000"/>
    <n v="6"/>
    <n v="27833332"/>
    <s v="AGOSTO"/>
    <s v="AGOSTO"/>
    <s v="DIRECCIÓN DE GESTIÓN CORPORATIVA"/>
    <s v="MARTHA JANETH CARREÑO LIZARAZO"/>
    <s v="Direccion de Juridica contratacion"/>
    <d v="2024-07-24T00:00:00"/>
    <n v="202417000061343"/>
    <s v="01 - Viabilización de Línea"/>
    <s v="N/A"/>
    <d v="2024-07-25T00:00:00"/>
    <s v="FOR-043"/>
    <d v="2024-07-25T00:00:00"/>
    <n v="27833332"/>
    <n v="0"/>
    <n v="1172"/>
    <d v="2024-07-25T00:00:00"/>
    <n v="27833332"/>
    <n v="0"/>
    <n v="3353"/>
    <n v="45503"/>
    <n v="27833332"/>
    <n v="0"/>
    <n v="12000000"/>
    <n v="15833332"/>
    <n v="0"/>
    <s v="CONTRATO DE PRESTACION DE SERVICIOS PROFESIONALES"/>
    <n v="533"/>
    <s v="WILMER ANDRES ALBORNOZ SUA"/>
    <m/>
  </r>
  <r>
    <n v="34"/>
    <s v="0191-3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para apoyar a la Caja de Vivienda Popular desde un enfoque administrativo y financiero en los procesos que se le asignen."/>
    <s v="1. Contratación directa"/>
    <n v="80121704"/>
    <n v="6000000"/>
    <n v="6"/>
    <n v="33400000"/>
    <s v="AGOSTO"/>
    <s v="AGOSTO"/>
    <s v="DIRECCIÓN DE GESTIÓN CORPORATIVA"/>
    <s v="MARTHA JANETH CARREÑO LIZARAZO"/>
    <s v="Direccion de Juridica contratacion"/>
    <d v="2024-07-17T00:00:00"/>
    <n v="202417000058983"/>
    <s v="01 - Viabilización de Línea"/>
    <s v="N/A"/>
    <d v="2024-07-18T00:00:00"/>
    <s v="FOR-024"/>
    <d v="2024-07-18T00:00:00"/>
    <n v="33400000"/>
    <n v="0"/>
    <n v="1031"/>
    <d v="2024-07-19T00:00:00"/>
    <n v="33400000"/>
    <n v="0"/>
    <n v="3214"/>
    <n v="45496"/>
    <n v="33400000"/>
    <n v="0"/>
    <n v="13800000"/>
    <n v="19600000"/>
    <n v="0"/>
    <s v="CONTRATO DE PRESTACION DE SERVICIOS PROFESIONALES"/>
    <n v="469"/>
    <s v="ANDRES DAVID SANCHEZ ZUÑIGA"/>
    <m/>
  </r>
  <r>
    <n v="35"/>
    <s v="0191-3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de apoyo a la gestión administrativa y financiera en los procesos de contratación de la Entidad en todas sus etapas, y los demás procesos que la Entidad requiera adelantar."/>
    <s v="10. No aplica"/>
    <s v="No aplica"/>
    <n v="0"/>
    <n v="0"/>
    <n v="0"/>
    <s v="NO APLICA"/>
    <s v="NO APLICA"/>
    <s v="DIRECCIÓN DE GESTIÓN CORPORATIVA"/>
    <s v="MARTHA JANETH CARREÑO LIZARAZO"/>
    <s v="Direccion de Juridica contratacion"/>
    <d v="2024-07-17T00:00:00"/>
    <n v="202417000058983"/>
    <s v="01 - Viabilización de Línea"/>
    <s v="N/A"/>
    <d v="2024-07-18T00:00:00"/>
    <s v="FOR-025"/>
    <d v="2024-07-18T00:00:00"/>
    <n v="0"/>
    <n v="0"/>
    <n v="1068"/>
    <d v="2024-07-19T00:00:00"/>
    <n v="0"/>
    <n v="0"/>
    <m/>
    <m/>
    <m/>
    <n v="0"/>
    <m/>
    <n v="0"/>
    <n v="0"/>
    <m/>
    <m/>
    <m/>
    <m/>
  </r>
  <r>
    <n v="36"/>
    <s v="0191-3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para el acompañamiento en las diferentes actividades asociadas a la etapa de implementación del Sistema Administrativo de Lavado de Activos y Financiación del Terrorismo (SARLAF) que requiera la Caja de Vivienda Popular."/>
    <s v="1. Contratación directa"/>
    <n v="80161500"/>
    <n v="6500000"/>
    <n v="6"/>
    <n v="28816667"/>
    <s v="AGOSTO"/>
    <s v="AGOSTO"/>
    <s v="DIRECCIÓN DE GESTIÓN CORPORATIVA"/>
    <s v="MARTHA JANETH CARREÑO LIZARAZO"/>
    <s v="Direccion de Juridica contratacion"/>
    <d v="2024-08-21T00:00:00"/>
    <n v="202417000068553"/>
    <s v="01 - Viabilización de Línea"/>
    <s v="A la linea 153"/>
    <d v="2024-08-21T00:00:00"/>
    <s v="FOR-116"/>
    <d v="2024-08-21T00:00:00"/>
    <n v="28816667"/>
    <n v="0"/>
    <n v="1458"/>
    <d v="2024-08-22T00:00:00"/>
    <n v="28816667"/>
    <n v="0"/>
    <n v="4086"/>
    <n v="45537"/>
    <n v="28816667"/>
    <n v="0"/>
    <n v="6066667"/>
    <n v="22750000"/>
    <n v="0"/>
    <s v="CONTRATO DE PRESTACION DE SERVICIOS PROFESIONALES"/>
    <n v="838"/>
    <s v="LEIDY ESPERANZA GUACANEME NUÑEZ"/>
    <s v="Anulación parcial CDP 1458 por valor de $7,366,665"/>
  </r>
  <r>
    <n v="37"/>
    <s v="0191-3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s v="1. Contratación directa"/>
    <n v="80161500"/>
    <n v="6400000"/>
    <n v="5"/>
    <n v="32000000"/>
    <s v="AGOSTO"/>
    <s v="AGOSTO"/>
    <s v="DIRECCION DE GESTION CORPORTIVA"/>
    <s v="MARTHA JANETH CARREÑO"/>
    <s v="COMUNICACIONES"/>
    <d v="2024-07-18T00:00:00"/>
    <n v="202417000059113"/>
    <s v="01 - Viabilización de Línea"/>
    <s v="N/A"/>
    <d v="2024-07-18T00:00:00"/>
    <s v="FOR-028"/>
    <d v="2024-07-19T00:00:00"/>
    <n v="32000000"/>
    <n v="0"/>
    <n v="1151"/>
    <d v="2024-07-22T00:00:00"/>
    <n v="32000000"/>
    <n v="0"/>
    <n v="3390"/>
    <n v="45506"/>
    <n v="32000000"/>
    <n v="0"/>
    <n v="12586666"/>
    <n v="19413334"/>
    <n v="0"/>
    <s v="CONTRATO DE PRESTACION DE SERVICIOS PROFESIONALES"/>
    <n v="551"/>
    <s v="PAULA CAMILA BECERRA MARTINEZ"/>
    <m/>
  </r>
  <r>
    <n v="38"/>
    <s v="0191-3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s v="1. Contratación directa"/>
    <n v="80161500"/>
    <n v="5500000"/>
    <n v="6"/>
    <n v="30616667"/>
    <s v="AGOSTO"/>
    <s v="AGOSTO"/>
    <s v="DIRECCION DE GESTION CORPORTIVA"/>
    <s v="MARTHA JANETH CARREÑO"/>
    <s v="COMUNICACIONES"/>
    <d v="2024-07-18T00:00:00"/>
    <n v="202417000059113"/>
    <s v="01 - Viabilización de Línea"/>
    <s v="N/A"/>
    <d v="2024-07-18T00:00:00"/>
    <s v="FOR-029"/>
    <d v="2024-07-19T00:00:00"/>
    <n v="30616667"/>
    <n v="0"/>
    <n v="1152"/>
    <d v="2024-07-22T00:00:00"/>
    <n v="30616667"/>
    <n v="0"/>
    <n v="3334"/>
    <n v="45503"/>
    <n v="30616667"/>
    <n v="0"/>
    <n v="11000000"/>
    <n v="19616667"/>
    <n v="0"/>
    <s v="CONTRATO DE PRESTACION DE SERVICIOS PROFESIONALES"/>
    <n v="537"/>
    <s v="PAULA ANDREA ZAMUDIO LOZANO"/>
    <m/>
  </r>
  <r>
    <n v="39"/>
    <s v="0191-3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s v="1. Contratación directa"/>
    <n v="80161500"/>
    <n v="6500000"/>
    <n v="6"/>
    <n v="36183332"/>
    <s v="AGOSTO"/>
    <s v="AGOSTO"/>
    <s v="DIRECCION DE GESTION CORPORTIVA"/>
    <s v="MARTHA JANETH CARREÑO"/>
    <s v="COMUNICACIONES"/>
    <d v="2024-07-18T00:00:00"/>
    <n v="202417000059113"/>
    <s v="01 - Viabilización de Línea"/>
    <s v="N/A"/>
    <d v="2024-07-18T00:00:00"/>
    <s v="FOR-030"/>
    <d v="2024-07-19T00:00:00"/>
    <n v="36183332"/>
    <n v="0"/>
    <n v="1153"/>
    <d v="2024-07-22T00:00:00"/>
    <n v="36183332"/>
    <n v="0"/>
    <n v="3333"/>
    <n v="45503"/>
    <n v="36183332"/>
    <n v="0"/>
    <n v="13000000"/>
    <n v="23183332"/>
    <n v="0"/>
    <s v="CONTRATO DE PRESTACION DE SERVICIOS PROFESIONALES"/>
    <n v="543"/>
    <s v="LUIS ALIRIO CASTRO PEÑA"/>
    <m/>
  </r>
  <r>
    <n v="40"/>
    <s v="0191-4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s v="1. Contratación directa"/>
    <n v="80161500"/>
    <n v="7500000"/>
    <n v="5"/>
    <n v="37500000"/>
    <s v="AGOSTO"/>
    <s v="AGOSTO"/>
    <s v="DIRECCION DE GESTION CORPORTIVA"/>
    <s v="MARTHA JANETH CARREÑO"/>
    <s v="COMUNICACIONES"/>
    <d v="2024-07-18T00:00:00"/>
    <n v="202417000059113"/>
    <s v="01 - Viabilización de Línea"/>
    <s v="N/A"/>
    <d v="2024-07-30T00:00:00"/>
    <s v="FOR-053"/>
    <d v="2024-07-30T00:00:00"/>
    <n v="37500000"/>
    <n v="0"/>
    <n v="1352"/>
    <d v="2024-07-31T00:00:00"/>
    <n v="37500000"/>
    <n v="0"/>
    <n v="3476"/>
    <n v="45512"/>
    <n v="37500000"/>
    <n v="0"/>
    <n v="13250000"/>
    <n v="24250000"/>
    <n v="0"/>
    <s v="CONTRATO DE PRESTACION DE SERVICIOS PROFESIONALES"/>
    <n v="665"/>
    <s v="DIANA VANESSA ACOSTA RAMOS"/>
    <s v="Se viabiliza, una vez se confirma el traslado entre POS-PRE remitido por la Dirección de Gestión Corporativa."/>
  </r>
  <r>
    <n v="41"/>
    <s v="0191-4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s v="1. Contratación directa"/>
    <n v="80161500"/>
    <n v="6600000"/>
    <n v="6"/>
    <n v="36740000"/>
    <s v="AGOSTO"/>
    <s v="AGOSTO"/>
    <s v="DIRECCION DE GESTION CORPORTIVA"/>
    <s v="MARTHA JANETH CARREÑO"/>
    <s v="COMUNICACIONES"/>
    <d v="2024-07-18T00:00:00"/>
    <n v="202417000059113"/>
    <s v="01 - Viabilización de Línea"/>
    <s v="N/A"/>
    <d v="2024-07-18T00:00:00"/>
    <s v="FOR-031"/>
    <d v="2024-07-19T00:00:00"/>
    <n v="36740000"/>
    <n v="0"/>
    <n v="1154"/>
    <d v="2024-07-22T00:00:00"/>
    <n v="36740000"/>
    <n v="0"/>
    <n v="3413"/>
    <n v="45506"/>
    <n v="36740000"/>
    <n v="0"/>
    <n v="12980000"/>
    <n v="23760000"/>
    <n v="0"/>
    <s v="CONTRATO DE PRESTACION DE SERVICIOS PROFESIONALES"/>
    <n v="597"/>
    <s v="JUAN PABLO GOMEZ MONTAÑA"/>
    <m/>
  </r>
  <r>
    <n v="42"/>
    <s v="0191-4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ción de servicios profesionales en comunicación social, para la producción de información en campo, que sirva de base para la divulgación de las políticas y programas de la caja de la vivienda popular."/>
    <s v="1. Contratación directa"/>
    <n v="80161500"/>
    <n v="5500000"/>
    <n v="5"/>
    <n v="27500000"/>
    <s v="AGOSTO"/>
    <s v="AGOSTO"/>
    <s v="DIRECCION DE GESTION CORPORTIVA"/>
    <s v="MARTHA JANETH CARREÑO"/>
    <s v="COMUNICACIONES"/>
    <d v="2024-07-18T00:00:00"/>
    <n v="202417000059113"/>
    <s v="01 - Viabilización de Línea"/>
    <s v="N/A"/>
    <d v="2024-07-18T00:00:00"/>
    <s v="FOR-032"/>
    <d v="2024-07-19T00:00:00"/>
    <n v="27500000"/>
    <n v="0"/>
    <n v="1155"/>
    <d v="2024-07-22T00:00:00"/>
    <n v="27500000"/>
    <n v="0"/>
    <n v="3405"/>
    <n v="45506"/>
    <n v="27500000"/>
    <n v="0"/>
    <n v="10816666"/>
    <n v="16683334"/>
    <n v="0"/>
    <s v="CONTRATO DE PRESTACION DE SERVICIOS PROFESIONALES"/>
    <n v="552"/>
    <s v="EDWIN ALBERTO DIAZ BAEZ"/>
    <m/>
  </r>
  <r>
    <n v="43"/>
    <s v="0191-43"/>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Suministrar equipos de cómputo todo en uno de escritorio, para la renovación tecnológica de la Caja de la Vivienda Popular."/>
    <s v="5. Selección abreviada - acuerdo marco"/>
    <n v="43211500"/>
    <n v="1097735600"/>
    <n v="1"/>
    <n v="818048797"/>
    <s v="AGOSTO"/>
    <s v="AGOSTO"/>
    <s v="DIRECCION DE GESTION CORPORTIVA"/>
    <s v="MARTHA JANETH CARREÑO"/>
    <s v="TIC"/>
    <s v="30/09/2024_x000a_26/07/2024"/>
    <s v="202417000077533 _x000a_202417000062243"/>
    <s v="03 - Modificación de Línea"/>
    <s v="A la linea -152_x000a_A la linea -134"/>
    <d v="2024-07-29T00:00:00"/>
    <s v="Anulación parcial_x000a_FOR-046"/>
    <d v="2024-07-29T00:00:00"/>
    <n v="818048797"/>
    <n v="0"/>
    <n v="1309"/>
    <d v="2024-07-30T00:00:00"/>
    <n v="818048797"/>
    <n v="0"/>
    <n v="4260"/>
    <n v="45551"/>
    <n v="818048797"/>
    <n v="0"/>
    <n v="0"/>
    <n v="818048797"/>
    <n v="0"/>
    <s v="ORDEN DE COMPRA"/>
    <n v="133170"/>
    <s v="HARDWARE ASESORIAS SOFTWARE LTDA"/>
    <s v="Se traslada el saldo a la linea 0191-134, según el memorando No. 202417000062823"/>
  </r>
  <r>
    <n v="44"/>
    <s v="0191-44"/>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Suministrar equipos tecnologicos de acuerdo a los requerimientos de la Caja de la Vivienda Popular"/>
    <s v="5. Selección abreviada - acuerdo marco"/>
    <n v="43211500"/>
    <n v="11666666.666666666"/>
    <n v="3"/>
    <n v="35000000"/>
    <s v="OCTUBRE"/>
    <s v="OCTUBRE"/>
    <s v="DIRECCION DE GESTION CORPORTIVA"/>
    <s v="MARTHA JANETH CARREÑO"/>
    <s v="TIC"/>
    <d v="2024-08-12T00:00:00"/>
    <n v="202417000066023"/>
    <s v="03 - Modificación de Línea"/>
    <s v="N/A"/>
    <d v="2024-08-15T00:00:00"/>
    <s v="FOR-112"/>
    <d v="2024-08-20T00:00:00"/>
    <n v="35000000"/>
    <n v="0"/>
    <n v="1453"/>
    <d v="2024-08-20T00:00:00"/>
    <n v="30667252"/>
    <n v="4332748"/>
    <n v="4136"/>
    <n v="45544"/>
    <n v="30667252"/>
    <n v="0"/>
    <n v="30667252"/>
    <n v="0"/>
    <n v="4332748"/>
    <s v="ORDEN DE COMPRA"/>
    <n v="132926"/>
    <s v="PANAMERICANA LIBRERIA Y PAPELERIA S A"/>
    <m/>
  </r>
  <r>
    <n v="45"/>
    <s v="0191-45"/>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Adquirir la renovación del licenciamiento adobe creative cloud,  para la generación de piezas comunicativas de la Caja de la Vivienda Popular"/>
    <s v="4. Selección abreviada subasta inversa"/>
    <n v="43232100"/>
    <n v="3940416.6666666665"/>
    <n v="12"/>
    <n v="47285000"/>
    <s v="OCTUBRE"/>
    <s v="OCTUBRE"/>
    <s v="DIRECCION DE GESTION CORPORTIVA"/>
    <s v="MARTHA JANETH CARREÑO"/>
    <s v="TIC"/>
    <d v="2024-10-17T00:00:00"/>
    <n v="202417000081453"/>
    <s v="01 - Viabilización de Línea"/>
    <s v="N/A"/>
    <d v="2024-10-17T00:00:00"/>
    <s v="FOR-141"/>
    <d v="2024-10-17T00:00:00"/>
    <n v="47285000"/>
    <n v="0"/>
    <n v="1570"/>
    <d v="2024-10-22T00:00:00"/>
    <n v="47285000"/>
    <n v="0"/>
    <m/>
    <m/>
    <m/>
    <n v="47285000"/>
    <m/>
    <n v="0"/>
    <n v="47285000"/>
    <m/>
    <m/>
    <m/>
    <m/>
  </r>
  <r>
    <n v="46"/>
    <s v="0191-46"/>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Realizar la renovacion del licenciamiento y la actualizacion y puesta en marcha del equipo de seguridad perimetral (firewall), asi como la renovacion del licenciamiento de la solución de wifi para la caja de la vivienda popular."/>
    <s v="6. Selección abreviada de menor cuantía"/>
    <n v="43233200"/>
    <n v="21666666.666666668"/>
    <n v="12"/>
    <n v="260000000"/>
    <s v="OCTUBRE"/>
    <s v="OCTUBRE"/>
    <s v="DIRECCION DE GESTION CORPORTIVA"/>
    <s v="MARTHA JANETH CARREÑO"/>
    <s v="TIC"/>
    <s v="7/10/2024_x000a_28/10/2024"/>
    <s v="202417000079163_x000a_202417000084073"/>
    <s v="03 - Modificación de Línea"/>
    <s v="Recursos de la línea 43"/>
    <d v="2024-10-07T00:00:00"/>
    <s v="FOR-149"/>
    <d v="2024-10-29T00:00:00"/>
    <n v="260000000"/>
    <n v="0"/>
    <n v="1589"/>
    <m/>
    <n v="260000000"/>
    <n v="0"/>
    <m/>
    <m/>
    <m/>
    <n v="260000000"/>
    <m/>
    <n v="0"/>
    <n v="260000000"/>
    <m/>
    <m/>
    <m/>
    <m/>
  </r>
  <r>
    <n v="47"/>
    <s v="0191-47"/>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Prestar el servicio de infraestructura (IaaS Y PaaS) Oracle, según necesidad tecnológica de la Caja de la Vivienda Popular."/>
    <s v="5. Selección abreviada - acuerdo marco"/>
    <n v="81112100"/>
    <n v="31429166.666666668"/>
    <n v="12"/>
    <n v="377150000"/>
    <s v="SEPTIEMBRE"/>
    <s v="SEPTIEMBRE"/>
    <s v="DIRECCION DE GESTION CORPORTIVA"/>
    <s v="MARTHA JANETH CARREÑO"/>
    <s v="TIC"/>
    <s v="28/08/2024_x000a_"/>
    <s v="202417000070073 _x000a_202417000069923 _x000a_"/>
    <s v="01 - Viabilización de Línea"/>
    <s v="Recursos de la línea 51"/>
    <s v="28/08/2024_x000a_"/>
    <s v="FOR-121"/>
    <d v="2024-09-04T00:00:00"/>
    <n v="377150000"/>
    <n v="0"/>
    <n v="1476"/>
    <d v="2024-09-04T00:00:00"/>
    <n v="372628073"/>
    <n v="4521927"/>
    <n v="4362"/>
    <n v="45561"/>
    <n v="372628073"/>
    <n v="0"/>
    <n v="0"/>
    <n v="372628073"/>
    <n v="4521927"/>
    <s v="CONTRATO DE PRESTACION DE SERVICIOS"/>
    <n v="133612"/>
    <s v="UNION TEMPORAL NUBE PUBLICA IT"/>
    <s v="202417000068323 -Modificación PAA"/>
  </r>
  <r>
    <n v="48"/>
    <s v="0191-48"/>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Adquirir la renovación del software de administración y control de impresoras, para la Caja de la Vivienda Popular"/>
    <s v="7. Mínima cuantía"/>
    <n v="43233400"/>
    <n v="1282166.6666666667"/>
    <n v="12"/>
    <n v="15386000"/>
    <s v="SEPTIEMBRE"/>
    <s v="SEPTIEMBRE"/>
    <s v="DIRECCION DE GESTION CORPORTIVA"/>
    <s v="MARTHA JANETH CARREÑO"/>
    <s v="TIC"/>
    <d v="2024-08-21T00:00:00"/>
    <n v="202417000068333"/>
    <s v="01 - Viabilización de Línea"/>
    <s v="N/A"/>
    <d v="2024-08-21T00:00:00"/>
    <s v="FOR-113"/>
    <d v="2024-08-21T00:00:00"/>
    <n v="14490706"/>
    <n v="895294"/>
    <n v="1454"/>
    <d v="2024-08-21T00:00:00"/>
    <n v="10244313"/>
    <n v="4246393"/>
    <s v="4701"/>
    <n v="45576"/>
    <n v="10244313"/>
    <n v="0"/>
    <m/>
    <n v="10244313"/>
    <n v="5141687"/>
    <s v="CONTRATO DE COMPRAVENTA"/>
    <n v="917"/>
    <s v="OFIMARCAS S A S"/>
    <m/>
  </r>
  <r>
    <n v="49"/>
    <s v="0191-49"/>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Adquirir la renovación del licenciamiento antivirus, incluida la consola de administración y soporte para la Caja de la Vivienda Popular"/>
    <s v="4. Selección abreviada subasta inversa"/>
    <n v="43233200"/>
    <n v="3333333.3333333335"/>
    <n v="12"/>
    <n v="40000000"/>
    <s v="OCTUBRE"/>
    <s v="OCTUBRE"/>
    <s v="DIRECCION DE GESTION CORPORTIVA"/>
    <s v="MARTHA JANETH CARREÑO"/>
    <s v="TIC"/>
    <d v="2024-10-17T00:00:00"/>
    <n v="202417000081453"/>
    <s v="01 - Viabilización de Línea"/>
    <s v="N/A"/>
    <d v="2024-10-17T00:00:00"/>
    <s v="FOR-142"/>
    <d v="2024-10-17T00:00:00"/>
    <n v="40000000"/>
    <n v="0"/>
    <n v="1567"/>
    <d v="2024-10-21T00:00:00"/>
    <n v="40000000"/>
    <n v="0"/>
    <m/>
    <m/>
    <m/>
    <n v="40000000"/>
    <m/>
    <n v="0"/>
    <n v="40000000"/>
    <m/>
    <m/>
    <m/>
    <m/>
  </r>
  <r>
    <n v="50"/>
    <s v="0191-50"/>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0"/>
    <s v="Adquirir la renovación del licenciamiento de la herramienta Microsoft office ®️M365 Apps for Enterprise Open para la Caja de la Vivienda Popular."/>
    <s v="4. Selección abreviada subasta inversa"/>
    <n v="43231513"/>
    <n v="11055250"/>
    <n v="12"/>
    <n v="132663000"/>
    <s v="AGOSTO"/>
    <s v="AGOSTO"/>
    <s v="DIRECCION DE GESTION CORPORTIVA"/>
    <s v="MARTHA JANETH CARREÑO"/>
    <s v="TIC"/>
    <d v="2024-08-23T00:00:00"/>
    <n v="202417000069133"/>
    <s v="01 - Viabilización de Línea"/>
    <s v="N/A"/>
    <d v="2024-08-26T00:00:00"/>
    <s v="FOR-118"/>
    <d v="2024-08-26T00:00:00"/>
    <n v="132663000"/>
    <n v="0"/>
    <n v="1463"/>
    <d v="2024-08-27T00:00:00"/>
    <n v="132663000"/>
    <n v="0"/>
    <m/>
    <m/>
    <m/>
    <n v="132663000"/>
    <m/>
    <n v="0"/>
    <n v="132663000"/>
    <m/>
    <m/>
    <m/>
    <m/>
  </r>
  <r>
    <n v="51"/>
    <s v="0191-51"/>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3"/>
    <x v="0"/>
    <s v="Adquisición de licenciamiento de una herramienta especializada de Backup y restauración para los servidores y sistemas de información de la Caja de Vivienda Popular"/>
    <s v="7. Mínima cuantía"/>
    <s v="81111901;43232309;43233415"/>
    <n v="3033333.3333333335"/>
    <n v="12"/>
    <n v="36400000"/>
    <s v="OCTUBRE"/>
    <s v="OCTUBRE"/>
    <s v="DIRECCION DE GESTION CORPORTIVA"/>
    <s v="MARTHA JANETH CARREÑO"/>
    <s v="TIC"/>
    <s v="16/09/2024_x000a_21/08/2024"/>
    <s v="202417000073413_x000a_202417000068323"/>
    <s v="03 - Modificación de Línea"/>
    <s v="A la linea 142_x000a_A la linea 47"/>
    <s v="16/09/2024_x000a_21/08/2024"/>
    <s v="FOR-124"/>
    <d v="2024-09-17T00:00:00"/>
    <n v="36400000"/>
    <n v="0"/>
    <n v="1513"/>
    <d v="2024-09-18T00:00:00"/>
    <n v="36400000"/>
    <n v="0"/>
    <m/>
    <m/>
    <m/>
    <n v="36400000"/>
    <m/>
    <n v="0"/>
    <n v="36400000"/>
    <m/>
    <m/>
    <m/>
    <m/>
  </r>
  <r>
    <n v="52"/>
    <s v="0191-52"/>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3"/>
    <x v="0"/>
    <s v="Adquirir la renovación de licenciamiento, mantenimiento y soporte de los Switches marca Cisco de propiedad de la Entidad"/>
    <s v="6. Selección abreviada de menor cuantía"/>
    <s v="43231513;43233204;43222612;81111801;81111803"/>
    <n v="4166666.6666666665"/>
    <n v="12"/>
    <n v="50000000"/>
    <s v="OCTUBRE"/>
    <s v="OCTUBRE"/>
    <s v="DIRECCION DE GESTION CORPORTIVA"/>
    <s v="MARTHA JANETH CARREÑO"/>
    <s v="TIC"/>
    <d v="2024-10-17T00:00:00"/>
    <n v="202417000081453"/>
    <s v="01 - Viabilización de Línea"/>
    <s v="N/A"/>
    <d v="2024-10-17T00:00:00"/>
    <s v="FOR-143"/>
    <d v="2024-10-17T00:00:00"/>
    <n v="50000000"/>
    <n v="0"/>
    <n v="1563"/>
    <d v="2024-10-18T00:00:00"/>
    <n v="50000000"/>
    <n v="0"/>
    <m/>
    <m/>
    <m/>
    <n v="50000000"/>
    <m/>
    <n v="0"/>
    <n v="50000000"/>
    <m/>
    <m/>
    <m/>
    <m/>
  </r>
  <r>
    <n v="53"/>
    <s v="0191-53"/>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4"/>
    <x v="0"/>
    <s v="Adquirir los certificados digitales Servidor Seguro SSL, para múltiples subdominios de función pública para la Caja de la Vivienda Popular"/>
    <s v="5. Selección abreviada - acuerdo marco"/>
    <n v="81111801"/>
    <n v="83333.333333333328"/>
    <n v="12"/>
    <n v="1000000"/>
    <s v="NOVIEMBRE"/>
    <s v="NOVIEMBRE"/>
    <s v="DIRECCION DE GESTION CORPORTIVA"/>
    <s v="MARTHA JANETH CARREÑO"/>
    <s v="TIC"/>
    <d v="2024-10-17T00:00:00"/>
    <n v="202417000081453"/>
    <s v="01 - Viabilización de Línea"/>
    <s v="N/A"/>
    <d v="2024-10-17T00:00:00"/>
    <s v="FOR-144"/>
    <d v="2024-10-17T00:00:00"/>
    <n v="1000000"/>
    <n v="0"/>
    <n v="1564"/>
    <d v="2024-10-18T00:00:00"/>
    <n v="1000000"/>
    <n v="0"/>
    <m/>
    <m/>
    <m/>
    <n v="1000000"/>
    <m/>
    <n v="0"/>
    <n v="1000000"/>
    <m/>
    <m/>
    <m/>
    <m/>
  </r>
  <r>
    <n v="54"/>
    <s v="0191-54"/>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4"/>
    <x v="0"/>
    <s v="Adquirir los certificados de firma digital, para los funcionarios la Caja de la Vivienda Popular"/>
    <s v="5. Selección abreviada - acuerdo marco"/>
    <n v="81111801"/>
    <n v="300993.33333333331"/>
    <n v="12"/>
    <n v="3611920"/>
    <s v="AGOSTO"/>
    <s v="AGOSTO"/>
    <s v="DIRECCION DE GESTION CORPORTIVA"/>
    <s v="MARTHA JANETH CARREÑO"/>
    <s v="TIC"/>
    <d v="2024-08-21T00:00:00"/>
    <n v="202417000068333"/>
    <s v="01 - Viabilización de Línea"/>
    <s v="N/A"/>
    <d v="2024-08-21T00:00:00"/>
    <s v="FOR-114"/>
    <d v="2024-08-21T00:00:00"/>
    <n v="3577537"/>
    <n v="34383"/>
    <n v="1455"/>
    <d v="2024-08-21T00:00:00"/>
    <n v="2142000"/>
    <n v="1435537"/>
    <n v="4143"/>
    <n v="45545"/>
    <n v="2142000"/>
    <n v="0"/>
    <n v="0"/>
    <n v="2142000"/>
    <n v="1469920"/>
    <s v="CONTRATO DE SUMINISTRO"/>
    <n v="133007"/>
    <s v="CAMERFIRMA COLOMBIA S.A.S"/>
    <m/>
  </r>
  <r>
    <n v="55"/>
    <s v="0191-55"/>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5"/>
    <x v="0"/>
    <s v="Realizar el mantenimiento y soporte al sistema de control de acceso peatonal de la Caja de la Vivienda Popular."/>
    <s v="7. Mínima cuantía"/>
    <n v="72151701"/>
    <n v="1250000"/>
    <n v="12"/>
    <n v="15000000"/>
    <s v="AGOSTO"/>
    <s v="AGOSTO"/>
    <s v="DIRECCION DE GESTION CORPORTIVA"/>
    <s v="MARTHA JANETH CARREÑO"/>
    <s v="TIC"/>
    <d v="2024-07-26T00:00:00"/>
    <n v="202417000062243"/>
    <s v="01 - Viabilización de Línea"/>
    <s v="N/A"/>
    <d v="2024-07-29T00:00:00"/>
    <s v="FOR-047"/>
    <d v="2024-07-29T00:00:00"/>
    <n v="15000000"/>
    <n v="0"/>
    <n v="1311"/>
    <d v="2024-07-30T00:00:00"/>
    <n v="15000000"/>
    <n v="0"/>
    <n v="4325"/>
    <n v="45552"/>
    <n v="15000000"/>
    <n v="0"/>
    <n v="0"/>
    <n v="15000000"/>
    <n v="0"/>
    <s v="CONTRATO DE MANTENIMIENTO"/>
    <n v="883"/>
    <s v="NOVATRON SOLUCIONES INTEGRADAS SAS"/>
    <m/>
  </r>
  <r>
    <n v="56"/>
    <s v="0191-56"/>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6"/>
    <x v="0"/>
    <s v="Prestar el servicio de mantenimiento preventivo y correctivo para los equipos de cómputo, servidores, impresoras y escáner de propiedad de la Caja de la Vivienda Popular."/>
    <s v="7. Mínima cuantía"/>
    <n v="81112300"/>
    <n v="2779858.4166666665"/>
    <n v="12"/>
    <n v="33358301"/>
    <s v="SEPTIEMBRE"/>
    <s v="SEPTIEMBRE"/>
    <s v="DIRECCION DE GESTION CORPORTIVA"/>
    <s v="MARTHA JANETH CARREÑO"/>
    <s v="TIC"/>
    <s v="16/09/2024_x000a_26/07/2024"/>
    <s v="202417000073413_x000a_202417000062243"/>
    <s v="03 - Modificación de Línea"/>
    <s v="A la linea 141"/>
    <s v="16/09/2024_x000a_29/07/2024"/>
    <s v="FOR-125_x000a_ANULACIÓN FOR-048"/>
    <d v="2024-07-29T00:00:00"/>
    <n v="33358301"/>
    <n v="0"/>
    <s v="1514_x000a_1313"/>
    <s v="18/09/2024_x000a_30/07/2024"/>
    <n v="33358301"/>
    <n v="0"/>
    <n v="4725"/>
    <n v="45587"/>
    <n v="33358301"/>
    <n v="0"/>
    <n v="0"/>
    <n v="33358301"/>
    <n v="0"/>
    <s v="CONTRATO DE MANTENIMIENTO"/>
    <n v="919"/>
    <s v="T &amp; S COMP TECNOLOGIA Y SERVICIOS S A S"/>
    <s v="Anulación Total CDP 1313 por valor de $47,737,342; y Viabilidad"/>
  </r>
  <r>
    <n v="57"/>
    <s v="0191-57"/>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7"/>
    <x v="0"/>
    <s v="Prestar el servicio de mantenimiento, extensión de garantía con repuestos y soporte técnico, para el sistema de telefonía corporativa voz/IP de la Caja de la Vivienda Popular. "/>
    <s v="7. Mínima cuantía"/>
    <n v="81161708"/>
    <n v="7500000"/>
    <n v="4"/>
    <n v="30000000"/>
    <s v="AGOSTO"/>
    <s v="AGOSTO"/>
    <s v="DIRECCION DE GESTION CORPORTIVA"/>
    <s v="MARTHA JANETH CARREÑO"/>
    <s v="TIC"/>
    <d v="2024-07-26T00:00:00"/>
    <n v="202417000062243"/>
    <s v="01 - Viabilización de Línea"/>
    <s v="N/A"/>
    <d v="2024-07-29T00:00:00"/>
    <s v="FOR-049"/>
    <d v="2024-07-29T00:00:00"/>
    <n v="30000000"/>
    <n v="0"/>
    <n v="1314"/>
    <d v="2024-07-30T00:00:00"/>
    <n v="30000000"/>
    <n v="0"/>
    <n v="4137"/>
    <n v="45544"/>
    <n v="29997520"/>
    <n v="2480"/>
    <n v="0"/>
    <n v="29997520"/>
    <n v="2480"/>
    <s v="CONTRATO DE MANTENIMIENTO"/>
    <n v="818"/>
    <s v="INGENIERIA Y TELECOMUNICACIONES DE COLOM BIA S.A.S"/>
    <m/>
  </r>
  <r>
    <n v="58"/>
    <s v="0191-58"/>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7"/>
    <x v="0"/>
    <s v="Prestar el servicio de mantenimiento preventivo y correctivo del sistema de carteleras digitales de la Caja de la Vivienda Popular"/>
    <s v="7. Mínima cuantía"/>
    <n v="81112215"/>
    <n v="8750250"/>
    <n v="4"/>
    <n v="35001000"/>
    <s v="AGOSTO"/>
    <s v="AGOSTO"/>
    <s v="DIRECCION DE GESTION CORPORTIVA"/>
    <s v="MARTHA JANETH CARREÑO"/>
    <s v="TIC"/>
    <d v="2024-07-26T00:00:00"/>
    <n v="202417000062243"/>
    <s v="01 - Viabilización de Línea"/>
    <s v="N/A"/>
    <d v="2024-07-29T00:00:00"/>
    <s v="FOR-050"/>
    <d v="2024-07-29T00:00:00"/>
    <n v="27570557"/>
    <n v="7430443"/>
    <n v="1308"/>
    <d v="2024-07-30T00:00:00"/>
    <n v="27570557"/>
    <n v="0"/>
    <n v="4366"/>
    <n v="45565"/>
    <n v="27570557"/>
    <n v="0"/>
    <n v="0"/>
    <n v="27570557"/>
    <n v="7430443"/>
    <s v="CONTRATO DE MANTENIMIENTO"/>
    <n v="904"/>
    <s v="ROBOTICA Y DOMOTICA SAS"/>
    <m/>
  </r>
  <r>
    <n v="59"/>
    <s v="0191-59"/>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8"/>
    <x v="0"/>
    <s v="Prestar el servicio de mantenimiento preventivo y correctivo del sistema de aire acondicionado tipo mini-split ubicado en el centro de cómputo de la Caja de la Vivienda Popular"/>
    <s v="7. Mínima cuantía"/>
    <n v="72151207"/>
    <n v="1000000"/>
    <n v="4"/>
    <n v="4000000"/>
    <s v="AGOSTO"/>
    <s v="AGOSTO"/>
    <s v="DIRECCION DE GESTION CORPORTIVA"/>
    <s v="MARTHA JANETH CARREÑO"/>
    <s v="TIC"/>
    <d v="2024-07-26T00:00:00"/>
    <n v="202417000062243"/>
    <s v="01 - Viabilización de Línea"/>
    <s v="N/A"/>
    <d v="2024-07-29T00:00:00"/>
    <s v="FOR-051"/>
    <d v="2024-07-29T00:00:00"/>
    <n v="3500000"/>
    <n v="500000"/>
    <n v="1310"/>
    <d v="2024-07-30T00:00:00"/>
    <n v="3500000"/>
    <n v="0"/>
    <s v="4707"/>
    <n v="45580"/>
    <n v="3500000"/>
    <n v="0"/>
    <m/>
    <n v="3500000"/>
    <n v="500000"/>
    <s v="CONTRATO DE PRESTACION DE SERVICIOS DE MANTENIMIENTO"/>
    <n v="918"/>
    <s v="CRR SOLUCIONES INTEGRALES S.A.S."/>
    <m/>
  </r>
  <r>
    <n v="60"/>
    <s v="0191-60"/>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Suministro de lentes inteligentes y camaras 360 de acuerdo a los requerimientos de la Caja de la Vivienda Popular"/>
    <s v="5. Selección abreviada - acuerdo marco"/>
    <n v="43211500"/>
    <n v="15000000"/>
    <n v="2"/>
    <n v="30000000"/>
    <s v="SEPTIEMBRE"/>
    <s v="SEPTIEMBRE"/>
    <s v="DIRECCION DE GESTION CORPORTIVA"/>
    <s v="MARTHA JANETH CARREÑO"/>
    <s v="TIC"/>
    <d v="2024-07-26T00:00:00"/>
    <n v="202417000062243"/>
    <s v="01 - Viabilización de Línea"/>
    <s v="N/A"/>
    <d v="2024-07-29T00:00:00"/>
    <s v="FOR-052"/>
    <d v="2024-07-29T00:00:00"/>
    <n v="30000000"/>
    <n v="0"/>
    <n v="1312"/>
    <d v="2024-07-30T00:00:00"/>
    <n v="8361773"/>
    <n v="21638227"/>
    <n v="4365"/>
    <n v="45562"/>
    <n v="8361773"/>
    <n v="0"/>
    <n v="8361773"/>
    <n v="0"/>
    <n v="21638227"/>
    <s v="ORDEN DE COMPRA"/>
    <n v="133792"/>
    <s v="PANAMERICANA LIBRERIA Y PAPELERIA S A"/>
    <m/>
  </r>
  <r>
    <n v="61"/>
    <s v="0191-6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apoyar la gestión de proyectos y gestión de los procesos contractuales de la oficina TIC de la Caja de la Vivienda Popular"/>
    <s v="1. Contratación directa"/>
    <n v="80161500"/>
    <n v="7500000"/>
    <n v="6"/>
    <n v="41750000"/>
    <s v="AGOSTO"/>
    <s v="AGOSTO"/>
    <s v="DIRECCION DE GESTION CORPORTIVA"/>
    <s v="MARTHA JANETH CARREÑO"/>
    <s v="TIC"/>
    <d v="2024-07-17T00:00:00"/>
    <s v="202417000058973 "/>
    <s v="01 - Viabilización de Línea"/>
    <s v="N/A"/>
    <d v="2024-07-18T00:00:00"/>
    <s v="FOR-002"/>
    <d v="2024-07-18T00:00:00"/>
    <n v="41750000"/>
    <n v="0"/>
    <n v="1034"/>
    <d v="2024-07-19T00:00:00"/>
    <n v="41750000"/>
    <n v="0"/>
    <n v="3301"/>
    <n v="45498"/>
    <n v="41750000"/>
    <n v="0"/>
    <n v="16500000"/>
    <n v="25250000"/>
    <n v="0"/>
    <s v="CONTRATO DE PRESTACION DE SERVICIOS PROFESIONALES"/>
    <n v="486"/>
    <s v="LAURA YALILE ALVAREZ CASTAÑEDA"/>
    <m/>
  </r>
  <r>
    <n v="62"/>
    <s v="0191-6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el soporte en el Sistema de Recursos Humanos de la Caja de la Vivienda Popular"/>
    <s v="1. Contratación directa"/>
    <n v="81111500"/>
    <n v="6000000"/>
    <n v="5"/>
    <n v="30000000"/>
    <s v="AGOSTO"/>
    <s v="AGOSTO"/>
    <s v="DIRECCION DE GESTION CORPORTIVA"/>
    <s v="MARTHA JANETH CARREÑO"/>
    <s v="TIC"/>
    <d v="2024-07-17T00:00:00"/>
    <n v="202411600058323"/>
    <s v="01 - Viabilización de Línea"/>
    <s v="N/A"/>
    <d v="2024-07-18T00:00:00"/>
    <s v="FOR-003"/>
    <d v="2024-07-18T00:00:00"/>
    <n v="30000000"/>
    <n v="0"/>
    <n v="1035"/>
    <d v="2024-07-19T00:00:00"/>
    <n v="30000000"/>
    <n v="0"/>
    <n v="3294"/>
    <n v="45498"/>
    <n v="30000000"/>
    <n v="0"/>
    <n v="13200000"/>
    <n v="16800000"/>
    <n v="0"/>
    <s v="CONTRATO DE PRESTACION DE SERVICIOS PROFESIONALES"/>
    <n v="496"/>
    <s v="JOHN KENNEDY LEON CASTIBLANCO"/>
    <m/>
  </r>
  <r>
    <n v="63"/>
    <s v="0191-6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los servicios profesionales para orientar y realizar actividades de desarrollo, administración y monitoreo de los componentes de los aplicativos misionales y de apoyo de propiedad de la Caja de la Vivienda Popular."/>
    <s v="1. Contratación directa"/>
    <n v="81111500"/>
    <n v="7730000"/>
    <n v="5"/>
    <n v="38650000"/>
    <s v="AGOSTO"/>
    <s v="AGOSTO"/>
    <s v="DIRECCION DE GESTION CORPORTIVA"/>
    <s v="MARTHA JANETH CARREÑO"/>
    <s v="TIC"/>
    <d v="2024-07-17T00:00:00"/>
    <n v="202411600058323"/>
    <s v="01 - Viabilización de Línea"/>
    <s v="N/A"/>
    <d v="2024-07-18T00:00:00"/>
    <s v="FOR-004"/>
    <d v="2024-07-18T00:00:00"/>
    <n v="38650000"/>
    <n v="0"/>
    <n v="1036"/>
    <d v="2024-07-19T00:00:00"/>
    <n v="38650000"/>
    <n v="0"/>
    <n v="3290"/>
    <n v="45498"/>
    <n v="38650000"/>
    <n v="0"/>
    <n v="17006000"/>
    <n v="21644000"/>
    <n v="0"/>
    <s v="CONTRATO DE PRESTACION DE SERVICIOS PROFESIONALES"/>
    <n v="492"/>
    <s v="HERNAN MAURICIO RINCON BEDOYA"/>
    <m/>
  </r>
  <r>
    <n v="64"/>
    <s v="0191-6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apoyar la administración y monitoreo de los repositorios de datos y base de datos de la Caja de la Vivienda Popular"/>
    <s v="1. Contratación directa"/>
    <n v="81111500"/>
    <n v="6200000"/>
    <n v="5"/>
    <n v="24593333"/>
    <s v="AGOSTO"/>
    <s v="AGOSTO"/>
    <s v="DIRECCION DE GESTION CORPORTIVA"/>
    <s v="MARTHA JANETH CARREÑO"/>
    <s v="TIC"/>
    <s v="30/09/2024_x000a_17/07/2024"/>
    <s v="202417000077533_x000a_202411600058323"/>
    <s v="03 - Modificación de Línea"/>
    <s v="N/A"/>
    <d v="2024-07-18T00:00:00"/>
    <s v="Anulación parcial_x000a_FOR-005"/>
    <d v="2024-07-18T00:00:00"/>
    <n v="24593333"/>
    <n v="0"/>
    <n v="1037"/>
    <d v="2024-07-19T00:00:00"/>
    <n v="24593333"/>
    <n v="0"/>
    <n v="4075"/>
    <n v="45534"/>
    <n v="24593333"/>
    <n v="0"/>
    <n v="5993333"/>
    <n v="18600000"/>
    <n v="0"/>
    <s v="CONTRATO DE PRESTACION DE SERVICIOS PROFESIONALES"/>
    <n v="813"/>
    <s v="JIMMY ANDRES CASTELLANOS CARRILLO"/>
    <m/>
  </r>
  <r>
    <n v="65"/>
    <s v="0191-6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ción de servicios profesionales para apoyar las actividades, configuración, soporte de las aplicaciones que inter operen con el sistema de información misional de la Caja de la Vivienda Popular"/>
    <s v="1. Contratación directa"/>
    <n v="81111500"/>
    <n v="5229000"/>
    <n v="5"/>
    <n v="26145000"/>
    <s v="AGOSTO"/>
    <s v="AGOSTO"/>
    <s v="DIRECCION DE GESTION CORPORTIVA"/>
    <s v="MARTHA JANETH CARREÑO"/>
    <s v="TIC"/>
    <d v="2024-07-17T00:00:00"/>
    <n v="202411600058323"/>
    <s v="01 - Viabilización de Línea"/>
    <s v="N/A"/>
    <d v="2024-07-18T00:00:00"/>
    <s v="FOR-006"/>
    <d v="2024-07-18T00:00:00"/>
    <n v="26145000"/>
    <n v="0"/>
    <n v="1038"/>
    <d v="2024-07-19T00:00:00"/>
    <n v="26145000"/>
    <n v="0"/>
    <n v="3299"/>
    <n v="45498"/>
    <n v="26145000"/>
    <n v="0"/>
    <n v="11503800"/>
    <n v="14641200"/>
    <n v="0"/>
    <s v="CONTRATO DE PRESTACION DE SERVICIOS PROFESIONALES"/>
    <n v="499"/>
    <s v="LUIS GABRIEL BAREÑO ROMERO"/>
    <m/>
  </r>
  <r>
    <n v="66"/>
    <s v="0191-6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apoyar los trámites asociados al Modelo Integrado de Gestión MIPG, de Control Interno y actualización de la documentación de los procesos a cargo de la oficina "/>
    <s v="1. Contratación directa"/>
    <n v="80161500"/>
    <n v="5000000"/>
    <n v="5"/>
    <n v="25000000"/>
    <s v="AGOSTO"/>
    <s v="AGOSTO"/>
    <s v="DIRECCION DE GESTION CORPORTIVA"/>
    <s v="MARTHA JANETH CARREÑO"/>
    <s v="TIC"/>
    <d v="2024-07-17T00:00:00"/>
    <n v="202411600058323"/>
    <s v="01 - Viabilización de Línea"/>
    <s v="N/A"/>
    <d v="2024-07-18T00:00:00"/>
    <s v="FOR-007"/>
    <d v="2024-07-18T00:00:00"/>
    <n v="25000000"/>
    <n v="0"/>
    <n v="1039"/>
    <d v="2024-07-19T00:00:00"/>
    <n v="25000000"/>
    <n v="0"/>
    <n v="3296"/>
    <n v="45498"/>
    <n v="25000000"/>
    <n v="0"/>
    <n v="10833333"/>
    <n v="14166667"/>
    <n v="0"/>
    <s v="CONTRATO DE PRESTACION DE SERVICIOS PROFESIONALES"/>
    <n v="508"/>
    <s v="OLMER RAUL CURREA CALDERON"/>
    <m/>
  </r>
  <r>
    <n v="67"/>
    <s v="0191-6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los servicios profesionales para orientar los proyectos de desarrollo, administración y monitoreo de los componentes de software de los sistemas de información misional de la Caja de la Vivienda Popular"/>
    <s v="1. Contratación directa"/>
    <n v="81111500"/>
    <n v="7000000"/>
    <n v="5"/>
    <n v="3500000"/>
    <s v="AGOSTO"/>
    <s v="AGOSTO"/>
    <s v="DIRECCION DE GESTION CORPORTIVA"/>
    <s v="MARTHA JANETH CARREÑO"/>
    <s v="TIC"/>
    <d v="2024-07-17T00:00:00"/>
    <n v="202411600058323"/>
    <s v="01 - Viabilización de Línea"/>
    <s v="Al la línea-135"/>
    <d v="2024-07-18T00:00:00"/>
    <s v="Anulación parcial_x000a_FOR-008"/>
    <d v="2024-07-18T00:00:00"/>
    <n v="3500000"/>
    <n v="0"/>
    <n v="1040"/>
    <d v="2024-07-19T00:00:00"/>
    <n v="3500000"/>
    <n v="0"/>
    <n v="3298"/>
    <n v="45498"/>
    <n v="3500000"/>
    <n v="0"/>
    <n v="3500000"/>
    <n v="0"/>
    <n v="0"/>
    <s v="CONTRATO DE PRESTACION DE SERVICIOS PROFESIONALES"/>
    <n v="493"/>
    <s v="GUSTAVO JOSE CASTRO SANCHEZ"/>
    <s v="Liberación parcial CDP No. 1040 por valor de $31.500.000= 12-08-2024_x000a_Liberación parcial CRP No. 3298 por valor de $31.500.000= 12-08-2024"/>
  </r>
  <r>
    <n v="68"/>
    <s v="0191-6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llevar a cabo el apoyo al seguimiento, administración y gestión en la atención del servicio técnico, que se presta a los usuarios de la Caja de la Vivienda Popular."/>
    <s v="1. Contratación directa"/>
    <n v="81111500"/>
    <n v="5000000"/>
    <n v="6"/>
    <n v="27833333"/>
    <s v="AGOSTO"/>
    <s v="AGOSTO"/>
    <s v="DIRECCION DE GESTION CORPORTIVA"/>
    <s v="MARTHA JANETH CARREÑO"/>
    <s v="TIC"/>
    <d v="2024-07-17T00:00:00"/>
    <n v="202411600058323"/>
    <s v="01 - Viabilización de Línea"/>
    <s v="N/A"/>
    <d v="2024-07-18T00:00:00"/>
    <s v="FOR-009"/>
    <d v="2024-07-18T00:00:00"/>
    <n v="27833333"/>
    <n v="0"/>
    <n v="1041"/>
    <d v="2024-07-19T00:00:00"/>
    <n v="27833333"/>
    <n v="0"/>
    <n v="3291"/>
    <n v="45498"/>
    <n v="27833333"/>
    <n v="0"/>
    <n v="11000000"/>
    <n v="16833333"/>
    <n v="0"/>
    <s v="CONTRATO DE PRESTACION DE SERVICIOS PROFESIONALES"/>
    <n v="494"/>
    <s v="LUIS FERNANDO CABRERA ROBAYO"/>
    <m/>
  </r>
  <r>
    <n v="69"/>
    <s v="0191-6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el apoyo y soporte técnico en el desarrollo de software del sistema financiero de la Caja de la Vivienda Popular"/>
    <s v="1. Contratación directa"/>
    <n v="81111500"/>
    <n v="8000000"/>
    <n v="6"/>
    <n v="44533333"/>
    <s v="AGOSTO"/>
    <s v="AGOSTO"/>
    <s v="DIRECCION DE GESTION CORPORTIVA"/>
    <s v="MARTHA JANETH CARREÑO"/>
    <s v="TIC"/>
    <d v="2024-07-17T00:00:00"/>
    <n v="202411600058323"/>
    <s v="01 - Viabilización de Línea"/>
    <s v="N/A"/>
    <d v="2024-07-18T00:00:00"/>
    <s v="FOR-010"/>
    <d v="2024-07-18T00:00:00"/>
    <n v="44533333"/>
    <n v="0"/>
    <n v="1043"/>
    <d v="2024-07-19T00:00:00"/>
    <n v="44533333"/>
    <n v="0"/>
    <n v="3288"/>
    <n v="45498"/>
    <n v="44533333"/>
    <n v="0"/>
    <n v="17600000"/>
    <n v="26933333"/>
    <n v="0"/>
    <s v="CONTRATO DE PRESTACION DE SERVICIOS PROFESIONALES"/>
    <n v="485"/>
    <s v="SERGIO ALEJANDRO FRANCO PARRA"/>
    <m/>
  </r>
  <r>
    <n v="70"/>
    <s v="0191-7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en arquitectura de sofware desarrollo y monitoreo del sistema de informacion misionalq ue soporta los procesos de la caja de la vivienda popular"/>
    <s v="1. Contratación directa"/>
    <n v="81111500"/>
    <n v="7000000"/>
    <n v="5"/>
    <n v="32313333"/>
    <s v="AGOSTO"/>
    <s v="AGOSTO"/>
    <s v="DIRECCION DE GESTION CORPORTIVA"/>
    <s v="MARTHA JANETH CARREÑO"/>
    <s v="TIC"/>
    <s v="30/09/2024_x000a_17/07/2024"/>
    <s v="202417000077533 _x000a_202411600058323"/>
    <s v="01 - Viabilización de Línea"/>
    <s v="N/A"/>
    <d v="2024-07-18T00:00:00"/>
    <s v="Anulación parcial_x000a_FOR-011"/>
    <d v="2024-07-18T00:00:00"/>
    <n v="32313333"/>
    <n v="0"/>
    <n v="1050"/>
    <d v="2024-07-19T00:00:00"/>
    <n v="32313333"/>
    <n v="0"/>
    <n v="3759"/>
    <n v="45518"/>
    <n v="28313333"/>
    <n v="4000000"/>
    <n v="9713333"/>
    <n v="18600000"/>
    <n v="4000000"/>
    <s v="CONTRATO DE PRESTACION DE SERVICIOS PROFESIONALES"/>
    <n v="719"/>
    <s v="DIEGO FERNANDO MARTINEZ GOMEZ"/>
    <m/>
  </r>
  <r>
    <n v="71"/>
    <s v="0191-7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el soporte técnico, desarrollo y monitoreo del Sistemas de Gestión Documental - ORFEO de la Caja de la Vivienda Popular"/>
    <s v="1. Contratación directa"/>
    <n v="81111500"/>
    <n v="6545000"/>
    <n v="6"/>
    <n v="35561167"/>
    <s v="AGOSTO"/>
    <s v="AGOSTO"/>
    <s v="DIRECCION DE GESTION CORPORTIVA"/>
    <s v="MARTHA JANETH CARREÑO"/>
    <s v="TIC"/>
    <s v="30/09/2024_x000a_17/07/2024"/>
    <n v="202411600058323"/>
    <s v="01 - Viabilización de Línea"/>
    <s v="N/A"/>
    <d v="2024-07-18T00:00:00"/>
    <s v="Anulación parcial_x000a_FOR-012"/>
    <d v="2024-07-18T00:00:00"/>
    <n v="35561167"/>
    <n v="0"/>
    <n v="1051"/>
    <d v="2024-07-22T00:00:00"/>
    <n v="35561167"/>
    <n v="0"/>
    <n v="3429"/>
    <n v="45506"/>
    <n v="35561167"/>
    <n v="0"/>
    <n v="12217333"/>
    <n v="23343834"/>
    <n v="0"/>
    <s v="CONTRATO DE PRESTACION DE SERVICIOS PROFESIONALES"/>
    <n v="600"/>
    <s v="EDGAR FERNANDO VARGAS BUITRAGO"/>
    <m/>
  </r>
  <r>
    <n v="72"/>
    <s v="0191-7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ción de servicios profesionales de apoyo a la Oficina TIC, en la ejecución, articulación, gestión, monitoreo y seguimiento en los programas de Seguridad de la Información y Continuidad de Negocio de la Caja de la Vivienda Popular."/>
    <s v="1. Contratación directa"/>
    <n v="81101500"/>
    <n v="7000000"/>
    <n v="5"/>
    <n v="32200000"/>
    <s v="AGOSTO"/>
    <s v="AGOSTO"/>
    <s v="DIRECCION DE GESTION CORPORTIVA"/>
    <s v="MARTHA JANETH CARREÑO"/>
    <s v="TIC"/>
    <s v="30/09/2024_x000a_17/07/2024"/>
    <n v="202411600058323"/>
    <s v="01 - Viabilización de Línea"/>
    <s v="N/A"/>
    <d v="2024-07-18T00:00:00"/>
    <s v="Anulación parcial_x000a_FOR-013"/>
    <d v="2024-07-18T00:00:00"/>
    <n v="32200000"/>
    <n v="0"/>
    <n v="1054"/>
    <d v="2024-07-19T00:00:00"/>
    <n v="32200000"/>
    <n v="0"/>
    <n v="3750"/>
    <n v="45517"/>
    <n v="32200000"/>
    <n v="0"/>
    <n v="11200000"/>
    <n v="21000000"/>
    <n v="0"/>
    <s v="CONTRATO DE PRESTACION DE SERVICIOS PROFESIONALES"/>
    <n v="720"/>
    <s v="KHAANKO NORBERTO RUIZ RODRIGUEZ"/>
    <m/>
  </r>
  <r>
    <n v="73"/>
    <s v="0191-7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ción de servicios de apoyo técnico a los requerimientos funcionales de software y hardware, de los usuarios de la Caja de la Vivienda Popular"/>
    <s v="1. Contratación directa"/>
    <n v="81111800"/>
    <n v="4637417"/>
    <n v="6"/>
    <n v="23805407"/>
    <s v="AGOSTO"/>
    <s v="AGOSTO"/>
    <s v="DIRECCION DE GESTION CORPORTIVA"/>
    <s v="MARTHA JANETH CARREÑO"/>
    <s v="TIC"/>
    <s v="30/09/2024_x000a_31/07/2024"/>
    <n v="202417000062863"/>
    <s v="01 - Viabilización de Línea"/>
    <s v="N/A"/>
    <d v="2024-07-31T00:00:00"/>
    <s v="Anulación parcial_x000a_FOR-093"/>
    <d v="2024-07-31T00:00:00"/>
    <n v="23805407"/>
    <n v="0"/>
    <n v="1387"/>
    <d v="2024-08-02T00:00:00"/>
    <n v="23805407"/>
    <n v="0"/>
    <n v="3775"/>
    <n v="45518"/>
    <n v="23805407"/>
    <n v="0"/>
    <n v="7265287"/>
    <n v="16540120"/>
    <n v="0"/>
    <s v="CONTRATO DE PRESTACION DE SERVICIOS DE APOYO A LA GESTION"/>
    <n v="740"/>
    <s v="LUIS ANTONIO GONZALEZ SUAREZ"/>
    <m/>
  </r>
  <r>
    <n v="74"/>
    <s v="0191-7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s v="1. Contratación directa"/>
    <n v="80161500"/>
    <n v="6500000"/>
    <n v="5"/>
    <n v="32500000"/>
    <s v="AGOSTO"/>
    <s v="AGOSTO"/>
    <s v="DIRECCION DE GESTION CORPORTIVA"/>
    <s v="MARTHA JANETH CARREÑO"/>
    <s v="TIC"/>
    <d v="2024-07-17T00:00:00"/>
    <n v="202411600058323"/>
    <s v="01 - Viabilización de Línea"/>
    <s v="N/A"/>
    <d v="2024-07-18T00:00:00"/>
    <s v="FOR-014"/>
    <d v="2024-07-18T00:00:00"/>
    <n v="32500000"/>
    <n v="0"/>
    <n v="1057"/>
    <d v="2024-07-22T00:00:00"/>
    <n v="32500000"/>
    <n v="0"/>
    <n v="3300"/>
    <n v="45498"/>
    <n v="32500000"/>
    <n v="0"/>
    <n v="14300000"/>
    <n v="18200000"/>
    <n v="0"/>
    <s v="CONTRATO DE PRESTACION DE SERVICIOS PROFESIONALES"/>
    <n v="495"/>
    <s v="GABINO  HERNANDEZ BLANCO"/>
    <m/>
  </r>
  <r>
    <n v="75"/>
    <s v="0191-7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ción de servicios profesionales en el componente jurídico de las actividades y/o proyectos de la Oficina de Tecnología de la Información y las Comunicaciones de la Caja de la Vivienda Popular."/>
    <s v="1. Contratación directa"/>
    <n v="80121704"/>
    <n v="6000000"/>
    <n v="5"/>
    <n v="30000000"/>
    <s v="AGOSTO"/>
    <s v="AGOSTO"/>
    <s v="DIRECCION DE GESTION CORPORTIVA"/>
    <s v="MARTHA JANETH CARREÑO"/>
    <s v="TIC"/>
    <d v="2024-07-17T00:00:00"/>
    <n v="202411600058323"/>
    <s v="01 - Viabilización de Línea"/>
    <s v="N/A"/>
    <d v="2024-07-18T00:00:00"/>
    <s v="FOR-015"/>
    <d v="2024-07-18T00:00:00"/>
    <n v="30000000"/>
    <n v="0"/>
    <n v="1058"/>
    <d v="2024-07-22T00:00:00"/>
    <n v="30000000"/>
    <n v="0"/>
    <n v="3297"/>
    <n v="45498"/>
    <n v="30000000"/>
    <n v="0"/>
    <n v="13200000"/>
    <n v="16800000"/>
    <n v="0"/>
    <s v="CONTRATO DE PRESTACION DE SERVICIOS PROFESIONALES"/>
    <n v="488"/>
    <s v="JULIO CESAR SIERRA LEON"/>
    <m/>
  </r>
  <r>
    <n v="76"/>
    <s v="0191-7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la ejecución de los recursos informáticos, de telecomunicaciones y ciberseguridad, para el correcto funcionamiento de los servicios tecnológicos de la Caja de la Vivienda Popular"/>
    <s v="1. Contratación directa"/>
    <n v="81111500"/>
    <n v="7000000"/>
    <n v="6"/>
    <n v="38966667"/>
    <s v="AGOSTO"/>
    <s v="AGOSTO"/>
    <s v="DIRECCION DE GESTION CORPORTIVA"/>
    <s v="MARTHA JANETH CARREÑO"/>
    <s v="TIC"/>
    <d v="2024-07-17T00:00:00"/>
    <n v="202411600058323"/>
    <s v="01 - Viabilización de Línea"/>
    <s v="N/A"/>
    <d v="2024-07-18T00:00:00"/>
    <s v="FOR-016"/>
    <d v="2024-07-18T00:00:00"/>
    <n v="38966667"/>
    <n v="0"/>
    <n v="1059"/>
    <d v="2024-07-22T00:00:00"/>
    <n v="38966667"/>
    <n v="0"/>
    <n v="3283"/>
    <n v="45497"/>
    <n v="38966667"/>
    <n v="0"/>
    <n v="15400000"/>
    <n v="23566667"/>
    <n v="0"/>
    <s v="CONTRATO DE PRESTACION DE SERVICIOS PROFESIONALES"/>
    <n v="501"/>
    <s v="JOAN RENE CARVAJAL RAMIREZ"/>
    <m/>
  </r>
  <r>
    <n v="77"/>
    <s v="0191-7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realizar tareas de especificación, levantamiento y actualizaciones de las aplicaciones del Sistema de Información Misional de la Caja de la Vivienda Popular."/>
    <s v="1. Contratación directa"/>
    <n v="81111500"/>
    <n v="4000000"/>
    <n v="5"/>
    <n v="20000000"/>
    <s v="AGOSTO"/>
    <s v="AGOSTO"/>
    <s v="DIRECCION DE GESTION CORPORTIVA"/>
    <s v="MARTHA JANETH CARREÑO"/>
    <s v="TIC"/>
    <d v="2024-07-31T00:00:00"/>
    <n v="202417000062863"/>
    <s v="01 - Viabilización de Línea"/>
    <s v="N/A"/>
    <d v="2024-07-31T00:00:00"/>
    <s v="FOR-094"/>
    <d v="2024-07-31T00:00:00"/>
    <n v="20000000"/>
    <n v="0"/>
    <n v="1377"/>
    <d v="2024-07-31T00:00:00"/>
    <n v="20000000"/>
    <n v="0"/>
    <n v="4341"/>
    <n v="45555"/>
    <n v="20000000"/>
    <n v="0"/>
    <n v="3666667"/>
    <n v="16333333"/>
    <n v="0"/>
    <s v="CONTRATO DE PRESTACION DE SERVICIOS PROFESIONALES"/>
    <n v="888"/>
    <s v="GUILLERMO ALBERTO VALLEJO MESA"/>
    <s v="Ajuste por parte de la Subdirección Finaciera. Anulación de CDP No.1378 (doble)."/>
  </r>
  <r>
    <n v="78"/>
    <s v="0191-7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23"/>
    <x v="0"/>
    <s v="Prestar servicios profesionales a la Subdirección Financiera con las operaciones presupuestales de la Caja de la Vivienda Popular en las etapas de programación, ejecución y cierre."/>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0"/>
    <d v="2024-07-31T00:00:00"/>
    <n v="40080000"/>
    <n v="0"/>
    <n v="1368"/>
    <d v="2024-07-31T00:00:00"/>
    <n v="33360000"/>
    <n v="6720000"/>
    <n v="4045"/>
    <n v="45533"/>
    <n v="33360000"/>
    <n v="0"/>
    <n v="7680000"/>
    <n v="25680000"/>
    <n v="6720000"/>
    <s v="CONTRATO DE PRESTACION DE SERVICIOS PROFESIONALES"/>
    <n v="814"/>
    <s v="JENNIFFER PAOLA CONTRERAS RODRIGUEZ"/>
    <m/>
  </r>
  <r>
    <n v="79"/>
    <s v="0191-7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23"/>
    <x v="0"/>
    <s v="Prestar servicios profesionales a Subdirección Financiera para realizar actividades relacionadas con el sistema integrado de gestión, implementación de MIPG, formulación de planes de mejoramiento derivados de auditorías internas y externas.     "/>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1"/>
    <d v="2024-07-31T00:00:00"/>
    <n v="40080000"/>
    <n v="0"/>
    <n v="1370"/>
    <d v="2024-07-31T00:00:00"/>
    <n v="38400000"/>
    <n v="1680000"/>
    <n v="3477"/>
    <n v="45512"/>
    <n v="38400000"/>
    <n v="0"/>
    <n v="12720000"/>
    <n v="25680000"/>
    <n v="1680000"/>
    <s v="CONTRATO DE PRESTACION DE SERVICIOS PROFESIONALES"/>
    <n v="634"/>
    <s v="PAOLA XIMENA LADINO YASO"/>
    <m/>
  </r>
  <r>
    <n v="80"/>
    <s v="0191-8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23"/>
    <x v="0"/>
    <s v="Prestar servicios profesionales a la Subdirección Financiera para desempeñar actividades asociadas con las operaciones presupuestales de la Caja de la Vivienda Popular, en las etapas de programación, ejecución y cierre."/>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2"/>
    <d v="2024-07-31T00:00:00"/>
    <n v="40080000"/>
    <n v="0"/>
    <n v="1367"/>
    <d v="2024-07-31T00:00:00"/>
    <n v="39120000"/>
    <n v="960000"/>
    <n v="3444"/>
    <n v="45507"/>
    <n v="39120000"/>
    <n v="0"/>
    <n v="13440000"/>
    <n v="25680000"/>
    <n v="960000"/>
    <s v="CONTRATO DE PRESTACION DE SERVICIOS PROFESIONALES"/>
    <n v="640"/>
    <s v="CAROL MARCELA TORRES FORERO"/>
    <m/>
  </r>
  <r>
    <n v="81"/>
    <s v="0191-8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en temas de índole técnico y de gestión."/>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7"/>
    <d v="2024-07-30T00:00:00"/>
    <n v="40915000"/>
    <n v="0"/>
    <n v="1353"/>
    <d v="2024-07-31T00:00:00"/>
    <n v="40915000"/>
    <n v="0"/>
    <n v="3593"/>
    <n v="45513"/>
    <n v="40915000"/>
    <n v="0"/>
    <n v="11986486"/>
    <n v="28928514"/>
    <n v="0"/>
    <s v="CONTRATO DE PRESTACION DE SERVICIOS PROFESIONALES"/>
    <n v="667"/>
    <s v="KELLY JOHANNA SERRANO RINCON"/>
    <m/>
  </r>
  <r>
    <n v="82"/>
    <s v="0191-8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auditorías, seguimientos y evaluaciones definidas en el Plan Anual de Auditorías aprobado por el Comité ICCI con énfasis en la atención de Entes de control Externo."/>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8"/>
    <d v="2024-07-30T00:00:00"/>
    <n v="40915000"/>
    <n v="0"/>
    <n v="1355"/>
    <d v="2024-07-31T00:00:00"/>
    <n v="40915000"/>
    <n v="0"/>
    <n v="3551"/>
    <n v="45513"/>
    <n v="40915000"/>
    <n v="0"/>
    <n v="11986487"/>
    <n v="28928513"/>
    <n v="0"/>
    <s v="CONTRATO DE PRESTACION DE SERVICIOS PROFESIONALES"/>
    <n v="671"/>
    <s v="CARLOS ANDRES VARGAS HERNANDEZ"/>
    <m/>
  </r>
  <r>
    <n v="83"/>
    <s v="0191-8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en temas de carácter Jurídico, Legal y Contractual."/>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9"/>
    <d v="2024-07-30T00:00:00"/>
    <n v="40915000"/>
    <n v="0"/>
    <n v="1357"/>
    <d v="2024-07-31T00:00:00"/>
    <n v="40915000"/>
    <n v="0"/>
    <n v="3483"/>
    <n v="45512"/>
    <n v="40915000"/>
    <n v="0"/>
    <n v="5381688"/>
    <n v="35533312"/>
    <n v="0"/>
    <s v="CONTRATO DE PRESTACION DE SERVICIOS PROFESIONALES"/>
    <n v="662"/>
    <s v="JANNER DE JESUS RUIZ BAYUELO"/>
    <m/>
  </r>
  <r>
    <n v="84"/>
    <s v="0191-8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énfasis en control fiscal"/>
    <s v="1. Contratación directa"/>
    <n v="84111603"/>
    <n v="7350000"/>
    <n v="6"/>
    <n v="18899002"/>
    <s v="AGOSTO"/>
    <s v="AGOSTO"/>
    <s v="DIRECCIÓN DE GESTIÓN CORPORATIVA"/>
    <s v="MARTHA JANETH CARREÑO LIZARAZO"/>
    <s v="CONTROL INTERNO DE GESTION"/>
    <d v="2024-07-26T00:00:00"/>
    <n v="202417000062323"/>
    <s v="01 - Viabilización de Línea"/>
    <s v="N/A"/>
    <d v="2024-07-30T00:00:00"/>
    <s v="FOR-060"/>
    <d v="2024-07-30T00:00:00"/>
    <n v="40915000"/>
    <n v="-22015998"/>
    <n v="1358"/>
    <d v="2024-07-31T00:00:00"/>
    <n v="8561776"/>
    <n v="32353224"/>
    <n v="3718"/>
    <n v="45516"/>
    <n v="8561776"/>
    <n v="0"/>
    <n v="8561776"/>
    <n v="0"/>
    <n v="10337226"/>
    <s v="CONTRATO DE PRESTACION DE SERVICIOS PROFESIONALES"/>
    <n v="670"/>
    <s v="CAMILO ANDRES MARTINEZ PINEDA"/>
    <m/>
  </r>
  <r>
    <n v="85"/>
    <s v="0191-8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Sistema de Información y Modelo de Seguridad y Privacidad de Información"/>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61"/>
    <d v="2024-07-30T00:00:00"/>
    <n v="40915000"/>
    <n v="0"/>
    <n v="1374"/>
    <d v="2024-07-31T00:00:00"/>
    <n v="40915000"/>
    <n v="0"/>
    <n v="3581"/>
    <n v="45513"/>
    <n v="40915000"/>
    <n v="0"/>
    <n v="11986487"/>
    <n v="28928513"/>
    <n v="0"/>
    <s v="CONTRATO DE PRESTACION DE SERVICIOS PROFESIONALES"/>
    <n v="666"/>
    <s v="JAVIER ALFONSO SARMIENTO PIÑEROS"/>
    <m/>
  </r>
  <r>
    <n v="86"/>
    <s v="0191-8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auditorías, seguimientos y evaluaciones del Plan Anual de Auditorías de la vigencia aprobado por el Comité ICCI con énfasis en el componente contable y financiero."/>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62"/>
    <d v="2024-07-30T00:00:00"/>
    <n v="40915000"/>
    <n v="0"/>
    <n v="1376"/>
    <d v="2024-07-31T00:00:00"/>
    <n v="40915000"/>
    <n v="0"/>
    <n v="3690"/>
    <n v="45516"/>
    <n v="40915000"/>
    <n v="0"/>
    <n v="11986486"/>
    <n v="28928514"/>
    <n v="0"/>
    <s v="CONTRATO DE PRESTACION DE SERVICIOS PROFESIONALES"/>
    <n v="674"/>
    <s v="MARTHA YANETH RODRIGUEZ CHAPARRO"/>
    <m/>
  </r>
  <r>
    <n v="87"/>
    <s v="0191-8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
    <s v="1. Contratación directa"/>
    <n v="80121704"/>
    <n v="14280000"/>
    <n v="6"/>
    <n v="72828000"/>
    <s v="AGOSTO"/>
    <s v="AGOSTO"/>
    <s v="DIRECCIÓN DE GESTIÓN CORPORATIVA"/>
    <s v="MARTHA JANETH CARREÑO LIZARAZO"/>
    <s v="OFICINA DE CONTROL DISCIPLINARIO INTERNO"/>
    <d v="2024-07-19T00:00:00"/>
    <n v="202417000059753"/>
    <s v="01 - Viabilización de Línea"/>
    <s v="N/A"/>
    <s v="07/10/2024_x000a_19/07/2024"/>
    <s v="Anulación parcial_x000a_FOR-034"/>
    <d v="2024-07-19T00:00:00"/>
    <n v="72828000"/>
    <n v="0"/>
    <n v="1156"/>
    <d v="2024-07-24T00:00:00"/>
    <n v="72828000"/>
    <n v="0"/>
    <n v="3768"/>
    <n v="45518"/>
    <n v="72828000"/>
    <n v="0"/>
    <n v="21896000"/>
    <n v="50932000"/>
    <n v="0"/>
    <s v="CONTRATO DE PRESTACION DE SERVICIOS PROFESIONALES"/>
    <n v="733"/>
    <s v="SAMUEL RICARDO PEREA DONADO"/>
    <s v="Anulación parcial CDP 1156 por valor de $6.664.000 "/>
  </r>
  <r>
    <n v="88"/>
    <s v="0191-8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jurídicos a la Oficina de Control Disciplinario Interno, en la prevención, en la revisión, elaboración, monitoreo e impulso de los procesos disciplinarios en primera instancia de la Caja de la Vivienda Popular."/>
    <s v="1. Contratación directa"/>
    <n v="80121704"/>
    <n v="9000000"/>
    <n v="6"/>
    <n v="48900000"/>
    <s v="AGOSTO"/>
    <s v="AGOSTO"/>
    <s v="DIRECCIÓN DE GESTIÓN CORPORATIVA"/>
    <s v="MARTHA JANETH CARREÑO LIZARAZO"/>
    <s v="OFICINA DE CONTROL DISCIPLINARIO INTERNO"/>
    <d v="2024-07-19T00:00:00"/>
    <n v="202417000059753"/>
    <s v="01 - Viabilización de Línea"/>
    <s v="N/A"/>
    <s v="07/10/2024_x000a_19/07/2024"/>
    <s v="Anulación parcial_x000a_FOR-035"/>
    <d v="2024-07-19T00:00:00"/>
    <n v="48900000"/>
    <n v="0"/>
    <n v="1157"/>
    <d v="2024-07-24T00:00:00"/>
    <n v="48900000"/>
    <n v="0"/>
    <n v="3427"/>
    <n v="45506"/>
    <n v="48900000"/>
    <n v="0"/>
    <n v="16800000"/>
    <n v="32100000"/>
    <n v="0"/>
    <s v="CONTRATO DE PRESTACION DE SERVICIOS PROFESIONALES"/>
    <n v="612"/>
    <s v="EDGAR  PINZON GAONA"/>
    <s v="Anulación parcial CDP 1157 por valor de $1.200.000 "/>
  </r>
  <r>
    <n v="89"/>
    <s v="0191-8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jurídicos a la Oficina de Control Disciplinario Interno, en la revisión, elaboración, monitoreo e impulso de los procesos disciplinarios en primera instancia de la Caja de la Vivienda Popular."/>
    <s v="1. Contratación directa"/>
    <n v="80121704"/>
    <n v="8000000"/>
    <n v="6"/>
    <n v="43466667"/>
    <s v="AGOSTO"/>
    <s v="AGOSTO"/>
    <s v="DIRECCIÓN DE GESTIÓN CORPORATIVA"/>
    <s v="MARTHA JANETH CARREÑO LIZARAZO"/>
    <s v="OFICINA DE CONTROL DISCIPLINARIO INTERNO"/>
    <d v="2024-07-19T00:00:00"/>
    <n v="202417000059753"/>
    <s v="01 - Viabilización de Línea"/>
    <s v="N/A"/>
    <s v="07/10/2024_x000a_19/07/2024"/>
    <s v="Anulación parcial_x000a_FOR-036"/>
    <d v="2024-07-19T00:00:00"/>
    <n v="43466667"/>
    <n v="0"/>
    <n v="1158"/>
    <d v="2024-07-24T00:00:00"/>
    <n v="43466667"/>
    <n v="0"/>
    <n v="3407"/>
    <n v="45506"/>
    <n v="43466667"/>
    <n v="0"/>
    <n v="14933334"/>
    <n v="28533333"/>
    <n v="0"/>
    <s v="CONTRATO DE PRESTACION DE SERVICIOS PROFESIONALES"/>
    <n v="592"/>
    <s v="NEBIS PETRONA ACOSTA SUAREZ"/>
    <s v="Anulación parcial CDP 1158 por valor de $1.066.666  "/>
  </r>
  <r>
    <n v="90"/>
    <s v="0191-9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jurídicos para apoyar el desarrollo y ejecución de las actuaciones administrativas de competencia en la Oficina de Control Disciplinario de la Caja de Vivienda Popular."/>
    <s v="1. Contratación directa"/>
    <n v="80121704"/>
    <n v="6950000"/>
    <n v="6"/>
    <n v="35676667"/>
    <s v="AGOSTO"/>
    <s v="AGOSTO"/>
    <s v="DIRECCIÓN DE GESTIÓN CORPORATIVA"/>
    <s v="MARTHA JANETH CARREÑO LIZARAZO"/>
    <s v="OFICINA DE CONTROL DISCIPLINARIO INTERNO"/>
    <d v="2024-07-19T00:00:00"/>
    <n v="202417000059763"/>
    <s v="01 - Viabilización de Línea"/>
    <s v="N/A"/>
    <s v="07/10/2024_x000a_19/07/2024"/>
    <s v="Anulación parcial_x000a_FOR-037"/>
    <d v="2024-07-19T00:00:00"/>
    <n v="35676667"/>
    <n v="0"/>
    <n v="1336"/>
    <d v="2024-07-31T00:00:00"/>
    <n v="35676667"/>
    <n v="0"/>
    <n v="3746"/>
    <n v="45517"/>
    <n v="35676667"/>
    <n v="0"/>
    <n v="10888334"/>
    <n v="24788333"/>
    <n v="0"/>
    <s v="CONTRATO DE PRESTACION DE SERVICIOS PROFESIONALES"/>
    <n v="718"/>
    <s v="JENIFFER  CHACON BEJARANO"/>
    <s v="Anulación parcial CDP 1336 por valor de $3.011.666 "/>
  </r>
  <r>
    <n v="91"/>
    <s v="0191-9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jurídicos a la Oficina de Control Disciplinario Interno, en la prevención, en la revisión, elaboración, monitoreo e impulso de los procesos disciplinarios en primera instancia de la Caja de la Vivienda Popular."/>
    <s v="1. Contratación directa"/>
    <n v="80121704"/>
    <n v="5500000"/>
    <n v="6"/>
    <n v="29083334"/>
    <s v="AGOSTO"/>
    <s v="AGOSTO"/>
    <s v="DIRECCIÓN DE GESTIÓN CORPORATIVA"/>
    <s v="MARTHA JANETH CARREÑO LIZARAZO"/>
    <s v="OFICINA DE CONTROL DISCIPLINARIO INTERNO"/>
    <d v="2024-09-27T00:00:00"/>
    <n v="202417000077233"/>
    <s v="01 - Viabilización de Línea"/>
    <s v="N/A"/>
    <d v="2024-09-27T00:00:00"/>
    <s v="FOR-130"/>
    <d v="2024-09-27T00:00:00"/>
    <n v="16500000"/>
    <n v="12583334"/>
    <n v="1543"/>
    <d v="2024-09-27T00:00:00"/>
    <n v="16500000"/>
    <n v="0"/>
    <n v="4419"/>
    <n v="45568"/>
    <n v="16500000"/>
    <n v="0"/>
    <n v="0"/>
    <n v="16500000"/>
    <n v="12583334"/>
    <s v="CONTRATO DE PRESTACION DE SERVICIOS PROFESIONALES"/>
    <n v="907"/>
    <s v="MARIA ALEJANDRA BACCA PATERNINA"/>
    <m/>
  </r>
  <r>
    <n v="92"/>
    <s v="0191-9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especializados en derecho a la dirección jurídica en el desarrollo y seguimiento de las actividades jurídicas en materia civil, administrativa  que se requieran en el área"/>
    <s v="1. Contratación directa"/>
    <n v="80121700"/>
    <n v="10000000"/>
    <n v="6"/>
    <n v="55666667"/>
    <s v="AGOSTO"/>
    <s v="AGOSTO"/>
    <s v="DIRECCIÓN DE GESTIÓN CORPORATIVA"/>
    <s v="MARTHA JANETH CARREÑO LIZARAZO"/>
    <s v="DIRECCION JURIDICA"/>
    <d v="2024-07-25T00:00:00"/>
    <n v="202417000062263"/>
    <s v="01 - Viabilización de Línea"/>
    <s v="N/A"/>
    <d v="2024-07-29T00:00:00"/>
    <s v="FOR-044"/>
    <d v="2024-07-29T00:00:00"/>
    <n v="55666667"/>
    <n v="0"/>
    <n v="1334"/>
    <d v="2024-07-30T00:00:00"/>
    <n v="55666667"/>
    <n v="0"/>
    <n v="3475"/>
    <n v="45512"/>
    <n v="55666667"/>
    <n v="0"/>
    <n v="17666666"/>
    <n v="38000001"/>
    <n v="0"/>
    <s v="CONTRATO DE PRESTACION DE SERVICIOS PROFESIONALES"/>
    <n v="660"/>
    <s v="CESAR AUGUSTO GARCIA MORCOTE"/>
    <m/>
  </r>
  <r>
    <n v="93"/>
    <s v="0191-9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para el acompañamiento, soporte y seguimiento de las actividades jurídicas en materia de derecho comercial y procesos sancionatorios que requiera la Dirección Jurídica de la Caja de la Vivienda Popular."/>
    <s v="1. Contratación directa"/>
    <n v="80121700"/>
    <n v="8000000"/>
    <n v="5"/>
    <n v="40000000"/>
    <s v="AGOSTO"/>
    <s v="AGOSTO"/>
    <s v="DIRECCIÓN DE GESTIÓN CORPORATIVA"/>
    <s v="MARTHA JANETH CARREÑO LIZARAZO"/>
    <s v="DIRECCION JURIDICA"/>
    <d v="2024-07-31T00:00:00"/>
    <n v="202417000063773"/>
    <s v="01 - Viabilización de Línea"/>
    <s v="N/A"/>
    <d v="2024-07-31T00:00:00"/>
    <s v="FOR-095"/>
    <d v="2024-07-31T00:00:00"/>
    <n v="40000000"/>
    <n v="0"/>
    <n v="1403"/>
    <d v="2024-08-02T00:00:00"/>
    <n v="40000000"/>
    <n v="0"/>
    <n v="3482"/>
    <n v="45512"/>
    <n v="40000000"/>
    <n v="0"/>
    <n v="13866666"/>
    <n v="26133334"/>
    <n v="0"/>
    <s v="CONTRATO DE PRESTACION DE SERVICIOS PROFESIONALES"/>
    <n v="663"/>
    <s v="LINDA KATHERINE VARGAS DIAZ"/>
    <m/>
  </r>
  <r>
    <n v="94"/>
    <s v="0191-9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como dependiente judicial, adelantando las acciones administrativas y apoyo jurídico que requiera la Dirección jurídica"/>
    <s v="1. Contratación directa"/>
    <n v="80121700"/>
    <n v="2500000"/>
    <n v="6"/>
    <n v="13916667"/>
    <s v="AGOSTO"/>
    <s v="AGOSTO"/>
    <s v="DIRECCIÓN DE GESTIÓN CORPORATIVA"/>
    <s v="MARTHA JANETH CARREÑO LIZARAZO"/>
    <s v="DIRECCION JURIDICA"/>
    <d v="2024-08-08T00:00:00"/>
    <n v="202417000106401"/>
    <s v="01 - Viabilización de Línea"/>
    <s v="N/A"/>
    <d v="2024-08-08T00:00:00"/>
    <s v="FOR-109"/>
    <d v="2024-08-08T00:00:00"/>
    <n v="13916667"/>
    <n v="0"/>
    <n v="1438"/>
    <d v="2024-08-09T00:00:00"/>
    <n v="13916667"/>
    <n v="0"/>
    <n v="4042"/>
    <n v="45533"/>
    <n v="13916667"/>
    <n v="0"/>
    <n v="2666666"/>
    <n v="11250001"/>
    <n v="0"/>
    <s v="CONTRATO DE PRESTACION DE SERVICIOS DE APOYO A LA GESTION"/>
    <n v="809"/>
    <s v="PAULA MARIA MORENO TRIANA"/>
    <m/>
  </r>
  <r>
    <n v="95"/>
    <s v="0191-9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para la asesoría, asistencia, acompañamiento, control y seguimiento en los asuntos relacionados con la función de curaduría pública social y de derecho urbano que requiera la Caja de la Vivienda Popular"/>
    <s v="1. Contratación directa"/>
    <n v="80121700"/>
    <n v="8500000"/>
    <n v="5"/>
    <n v="42500000"/>
    <s v="AGOSTO"/>
    <s v="AGOSTO"/>
    <s v="DIRECCIÓN DE GESTIÓN CORPORATIVA"/>
    <s v="MARTHA JANETH CARREÑO LIZARAZO"/>
    <s v="DIRECCION JURIDICA"/>
    <d v="2024-07-24T00:00:00"/>
    <n v="202417000061343"/>
    <s v="01 - Viabilización de Línea"/>
    <s v="N/A"/>
    <d v="2024-07-25T00:00:00"/>
    <s v="FOR-041"/>
    <d v="2024-07-25T00:00:00"/>
    <n v="42500000"/>
    <n v="0"/>
    <n v="1234"/>
    <d v="2024-07-25T00:00:00"/>
    <n v="42500000"/>
    <n v="0"/>
    <n v="3355"/>
    <n v="45504"/>
    <n v="42500000"/>
    <n v="0"/>
    <n v="17000000"/>
    <n v="25500000"/>
    <n v="0"/>
    <s v="CONTRATO DE PRESTACION DE SERVICIOS PROFESIONALES"/>
    <n v="554"/>
    <s v="ANDREA CAROLINA BETANCOURT QUIROGA"/>
    <m/>
  </r>
  <r>
    <n v="96"/>
    <s v="0191-9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para apoyar las actuaciones jurídicas y administrativas en las que se encuentre la CVP."/>
    <s v="1. Contratación directa"/>
    <n v="80161500"/>
    <n v="5000000"/>
    <n v="6"/>
    <n v="25833333"/>
    <s v="AGOSTO"/>
    <s v="AGOSTO"/>
    <s v="DIRECCIÓN DE GESTIÓN CORPORATIVA"/>
    <s v="MARTHA JANETH CARREÑO LIZARAZO"/>
    <s v="DIRECCION JURIDICA"/>
    <d v="2024-07-31T00:00:00"/>
    <n v="202417000064073"/>
    <s v="01 - Viabilización de Línea"/>
    <s v="A la linea 153"/>
    <d v="2024-07-31T00:00:00"/>
    <s v="FOR-097"/>
    <d v="2024-07-31T00:00:00"/>
    <n v="25833333"/>
    <n v="0"/>
    <n v="1405"/>
    <d v="2024-08-02T00:00:00"/>
    <n v="25833333"/>
    <n v="0"/>
    <n v="3689"/>
    <n v="45516"/>
    <n v="25833333"/>
    <n v="0"/>
    <n v="8000000"/>
    <n v="17833333"/>
    <n v="0"/>
    <s v="CONTRATO DE PRESTACION DE SERVICIOS PROFESIONALES"/>
    <n v="679"/>
    <s v="ANGELA MARIA CUERVO GUTIERREZ"/>
    <m/>
  </r>
  <r>
    <n v="97"/>
    <s v="0191-9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ción de servicios profesionales para apoyar a laDirección Jurídica en el desarrollo y seguimiento de las actividades jurídicas y administrativas, así como la representación judicial y extrajudicial de la entidad en los procesos que le sean asignados"/>
    <s v="1. Contratación directa"/>
    <n v="80161500"/>
    <n v="8000000"/>
    <n v="6"/>
    <n v="43733333"/>
    <s v="AGOSTO"/>
    <s v="AGOSTO"/>
    <s v="DIRECCIÓN DE GESTIÓN CORPORATIVA"/>
    <s v="MARTHA JANETH CARREÑO LIZARAZO"/>
    <s v="DIRECCION JURIDICA"/>
    <d v="2024-07-24T00:00:00"/>
    <n v="202417000061343"/>
    <s v="01 - Viabilización de Línea"/>
    <s v="A la linea 153"/>
    <d v="2024-07-25T00:00:00"/>
    <s v="FOR-042"/>
    <d v="2024-07-25T00:00:00"/>
    <n v="43733333"/>
    <n v="0"/>
    <n v="1235"/>
    <d v="2024-07-25T00:00:00"/>
    <n v="43733333"/>
    <n v="0"/>
    <n v="3394"/>
    <n v="45506"/>
    <n v="43733333"/>
    <n v="0"/>
    <n v="15733333"/>
    <n v="28000000"/>
    <n v="0"/>
    <s v="CONTRATO DE PRESTACION DE SERVICIOS PROFESIONALES"/>
    <n v="563"/>
    <s v="JUAN ESTEBAN BETANCOURT SANCHEZ"/>
    <m/>
  </r>
  <r>
    <n v="98"/>
    <s v="0191-9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apoyando la gestión de los procesos  relacionados con la gestión administrativa y contractual de la Subdirección Administrativa."/>
    <s v="1. Contratación directa"/>
    <n v="80161500"/>
    <n v="6200000"/>
    <n v="6"/>
    <n v="34513333"/>
    <s v="AGOSTO"/>
    <s v="AGOSTO"/>
    <s v="DIRECCIÓN DE GESTIÓN CORPORATIVA"/>
    <s v="MARTHA JANETH CARREÑO LIZARAZO"/>
    <s v="SUBDIRECCION ADMINISTRATIVA"/>
    <d v="2024-07-30T00:00:00"/>
    <n v="202417000062573"/>
    <s v="01 - Viabilización de Línea"/>
    <s v="N/A"/>
    <d v="2024-07-30T00:00:00"/>
    <s v="FOR-064"/>
    <d v="2024-07-30T00:00:00"/>
    <n v="34513333"/>
    <n v="0"/>
    <n v="1365"/>
    <d v="2024-07-31T00:00:00"/>
    <n v="34513333"/>
    <n v="0"/>
    <n v="3440"/>
    <n v="45507"/>
    <n v="34513333"/>
    <n v="0"/>
    <n v="11573333"/>
    <n v="22940000"/>
    <n v="0"/>
    <s v="CONTRATO DE PRESTACION DE SERVICIOS PROFESIONALES"/>
    <n v="629"/>
    <s v="SANDRA MILENA HERNANDEZ CUBILLOS"/>
    <m/>
  </r>
  <r>
    <n v="99"/>
    <s v="0191-9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a la Subdirección Administrativa, para brindar apoyo en las actuaciones  contractuales, administrativas y jurídicas"/>
    <s v="1. Contratación directa"/>
    <n v="80121700"/>
    <n v="7000000"/>
    <n v="6"/>
    <n v="38966667"/>
    <s v="AGOSTO"/>
    <s v="AGOSTO"/>
    <s v="DIRECCIÓN DE GESTIÓN CORPORATIVA"/>
    <s v="MARTHA JANETH CARREÑO LIZARAZO"/>
    <s v="SUBDIRECCION ADMINISTRATIVA"/>
    <d v="2024-08-01T00:00:00"/>
    <n v="202417000064653"/>
    <s v="01 - Viabilización de Línea"/>
    <s v="N/A"/>
    <d v="2024-08-02T00:00:00"/>
    <s v="FOR-106"/>
    <d v="2024-08-02T00:00:00"/>
    <n v="38966667"/>
    <n v="0"/>
    <n v="1408"/>
    <d v="2024-08-03T00:00:00"/>
    <n v="38966667"/>
    <n v="0"/>
    <n v="3752"/>
    <n v="45517"/>
    <n v="38966667"/>
    <n v="0"/>
    <n v="11200000"/>
    <n v="27766667"/>
    <n v="0"/>
    <s v="CONTRATO DE PRESTACION DE SERVICIOS PROFESIONALES"/>
    <n v="700"/>
    <s v="LEONARDO ANDRES FONSECA FAJARDO"/>
    <m/>
  </r>
  <r>
    <n v="100"/>
    <s v="0191-10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9"/>
    <x v="0"/>
    <s v="Prestación de servicios de apoyo en el fortalecimiento del proceso de gestión documental y administración de archivo de la Subdirección Administrativa."/>
    <s v="1. Contratación directa"/>
    <n v="80161500"/>
    <n v="2800000"/>
    <n v="6"/>
    <n v="15586667"/>
    <s v="AGOSTO"/>
    <s v="AGOSTO"/>
    <s v="DIRECCIÓN DE GESTIÓN CORPORATIVA"/>
    <s v="MARTHA JANETH CARREÑO LIZARAZO"/>
    <s v="SUBDIRECCION ADMINISTRATIVA"/>
    <d v="2024-07-30T00:00:00"/>
    <n v="202417000062573"/>
    <s v="01 - Viabilización de Línea"/>
    <s v="N/A"/>
    <d v="2024-07-30T00:00:00"/>
    <s v="FOR-065"/>
    <d v="2024-07-30T00:00:00"/>
    <n v="15586667"/>
    <n v="0"/>
    <n v="1345"/>
    <d v="2024-07-31T00:00:00"/>
    <n v="15586667"/>
    <n v="0"/>
    <n v="4023"/>
    <n v="45531"/>
    <n v="15586667"/>
    <n v="0"/>
    <n v="3173333"/>
    <n v="12413334"/>
    <n v="0"/>
    <s v="CONTRATO DE PRESTACION DE SERVICIOS DE APOYO A LA GESTION"/>
    <n v="802"/>
    <s v="MADELENE  PRADO RODRIGUEZ"/>
    <m/>
  </r>
  <r>
    <n v="101"/>
    <s v="0191-10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servicios profesionales  desde el componente jurídico a la Subdirección Administrativa, para brindar apoyo en las actuaciones  contractuales, administrativas y jurídicas."/>
    <s v="1. Contratación directa"/>
    <n v="80121700"/>
    <n v="7000000"/>
    <n v="6"/>
    <n v="28000001"/>
    <s v="AGOSTO"/>
    <s v="AGOSTO"/>
    <s v="DIRECCIÓN DE GESTIÓN CORPORATIVA"/>
    <s v="MARTHA JANETH CARREÑO LIZARAZO"/>
    <s v="SUBDIRECCION ADMINISTRATIVA"/>
    <d v="2024-08-01T00:00:00"/>
    <n v="202417000064653"/>
    <s v="01 - Viabilización de Línea"/>
    <s v="N/A"/>
    <d v="2024-08-02T00:00:00"/>
    <s v="Anulación parcial_x000a_FOR-107"/>
    <d v="2024-08-02T00:00:00"/>
    <n v="28000001"/>
    <n v="0"/>
    <n v="1409"/>
    <d v="2024-08-03T00:00:00"/>
    <n v="28000001"/>
    <n v="0"/>
    <n v="4340"/>
    <n v="45555"/>
    <n v="28000000"/>
    <n v="1"/>
    <n v="1633334"/>
    <n v="26366666"/>
    <n v="1"/>
    <s v="CONTRATO DE PRESTACION DE SERVICIOS PROFESIONALES"/>
    <n v="889"/>
    <s v="RAMON DAVID GOMEZ PARADA"/>
    <m/>
  </r>
  <r>
    <n v="102"/>
    <s v="0191-102"/>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50"/>
    <x v="0"/>
    <s v="Contratar la póliza de seguros de vida grupo deudor requerida para la adecuada protección de los intereses patrimoniales actuales y futuros de la Caja de la Vivienda Popular"/>
    <s v="7. Mínima cuantía"/>
    <n v="84131600"/>
    <n v="1142857.142857143"/>
    <n v="14"/>
    <n v="16000000"/>
    <s v="SEPTIEMBRE"/>
    <s v="SEPTIEMBRE"/>
    <s v="DIRECCIÓN DE GESTIÓN CORPORATIVA"/>
    <s v="MARTHA JANETH CARREÑO LIZARAZO"/>
    <s v="SUBDIRECCION ADMINISTRATIVA"/>
    <d v="2024-08-13T00:00:00"/>
    <n v="202417000107301"/>
    <s v="03 - Modificación de Línea"/>
    <s v="A la linea -104"/>
    <d v="2024-08-13T00:00:00"/>
    <s v="FOR-123"/>
    <d v="2024-09-16T00:00:00"/>
    <n v="16000000"/>
    <n v="0"/>
    <n v="1506"/>
    <d v="2024-09-17T00:00:00"/>
    <n v="16000000"/>
    <n v="0"/>
    <s v="4695"/>
    <n v="45576"/>
    <n v="15344999"/>
    <n v="655001"/>
    <m/>
    <n v="15344999"/>
    <n v="655001"/>
    <s v="CONTRATO DE SEGUROS"/>
    <n v="916"/>
    <s v="HDI SEGUROS S.A"/>
    <m/>
  </r>
  <r>
    <n v="103"/>
    <s v="0191-103"/>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33"/>
    <x v="0"/>
    <s v="Prestar el servicio público de transporte terrestre automotor especial para la caja de la vivienda popular"/>
    <s v="8. Régimen Esp. Selección comisionista"/>
    <n v="78111800"/>
    <n v="100000000"/>
    <n v="1"/>
    <n v="100000000"/>
    <s v="JULIO"/>
    <s v="JULIO"/>
    <s v="DIRECCIÓN DE GESTIÓN CORPORATIVA"/>
    <s v="MARTHA JANETH CARREÑO LIZARAZO"/>
    <s v="SUBDIRECCION ADMINISTRATIVA"/>
    <d v="2024-08-13T00:00:00"/>
    <n v="202417000066773"/>
    <s v="03 - Modificación de Línea"/>
    <s v="N/A"/>
    <d v="2024-08-13T00:00:00"/>
    <s v="FOR-110"/>
    <d v="2024-08-13T00:00:00"/>
    <n v="100000000"/>
    <n v="0"/>
    <n v="1442"/>
    <d v="2024-08-13T00:00:00"/>
    <n v="100000000"/>
    <n v="0"/>
    <m/>
    <m/>
    <m/>
    <n v="100000000"/>
    <m/>
    <n v="0"/>
    <n v="100000000"/>
    <m/>
    <m/>
    <m/>
    <m/>
  </r>
  <r>
    <n v="104"/>
    <s v="0191-104"/>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20"/>
    <x v="0"/>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8. Régimen Esp. Selección comisionista"/>
    <n v="92121500"/>
    <n v="500000000"/>
    <n v="1"/>
    <n v="562000000"/>
    <s v="AGOSTO"/>
    <s v="AGOSTO"/>
    <s v="DIRECCIÓN DE GESTIÓN CORPORATIVA"/>
    <s v="MARTHA JANETH CARREÑO LIZARAZO"/>
    <s v="SUBDIRECCION ADMINISTRATIVA"/>
    <d v="2024-08-13T00:00:00"/>
    <n v="202417000107301"/>
    <s v="03 - Modificación de Línea"/>
    <s v="Recursos de la línea 102"/>
    <d v="2024-08-13T00:00:00"/>
    <s v="FOR-111"/>
    <d v="2024-08-16T00:00:00"/>
    <n v="562000000"/>
    <n v="0"/>
    <n v="1448"/>
    <d v="2024-08-16T00:00:00"/>
    <n v="562000000"/>
    <n v="0"/>
    <n v="4381"/>
    <n v="45567"/>
    <n v="562000000"/>
    <n v="0"/>
    <n v="0"/>
    <n v="562000000"/>
    <n v="0"/>
    <s v="CONTRATO DE PRESTACION DE SERVICIOS"/>
    <n v="884"/>
    <s v="TAC SEGURIDAD LTDA"/>
    <m/>
  </r>
  <r>
    <n v="105"/>
    <s v="0191-10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21"/>
    <x v="0"/>
    <s v="Contratar los servicios integrales de un operador logístico que lleve a cabo las actividades que requiera la caja de la vivienda popular y que permita divulgar los avances de los diferentes programas misionales de la entidad"/>
    <s v="8. Régimen Esp. Selección comisionista"/>
    <s v="81141601; 80141902; 56101600; 52161500; 45111700; 90111600"/>
    <n v="20000000"/>
    <n v="2"/>
    <n v="40000000"/>
    <s v="AGOSTO"/>
    <s v="AGOSTO"/>
    <s v="DIRECCIÓN DE GESTIÓN CORPORATIVA"/>
    <s v="MARTHA JANETH CARREÑO LIZARAZO"/>
    <s v="SUBDIRECCION ADMINISTRATIVA"/>
    <d v="2024-07-30T00:00:00"/>
    <n v="202417000063513"/>
    <s v="01 - Viabilización de Línea"/>
    <s v="N/A"/>
    <d v="2024-07-30T00:00:00"/>
    <s v="FOR-067"/>
    <d v="2024-07-30T00:00:00"/>
    <n v="40000000"/>
    <n v="0"/>
    <n v="1349"/>
    <d v="2024-07-31T00:00:00"/>
    <n v="40000000"/>
    <n v="0"/>
    <s v="4371_x000a_4375"/>
    <n v="45565"/>
    <n v="36172498"/>
    <n v="3827502"/>
    <n v="4773105"/>
    <n v="31399393"/>
    <n v="3827502"/>
    <s v="CONTRATO DE PRESTACION DE SERVICIOS"/>
    <n v="806"/>
    <s v="MIGUEL QUIJANO Y COMPAÑIA S A"/>
    <m/>
  </r>
  <r>
    <n v="106"/>
    <s v="0191-10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Servicios de consultoría en gestión estratégica"/>
    <s v="10. No aplica"/>
    <s v="No aplica"/>
    <n v="0"/>
    <n v="0"/>
    <n v="0"/>
    <s v="NO APLICA"/>
    <s v="NO APLICA"/>
    <s v="DIRECCIÓN DE GESTIÓN CORPORATIVA"/>
    <s v="MARTHA JANETH CARREÑO LIZARAZO"/>
    <s v="Direccion de Gestion Corporativa"/>
    <s v="30/08/2024_x000a_26/07/2024"/>
    <s v="202417000070453_x000a_202417000062303"/>
    <s v="04 - Anulación de Línea"/>
    <s v="Recuersos de la línea 101_x000a_A la línea 139"/>
    <d v="2024-08-30T00:00:00"/>
    <m/>
    <m/>
    <m/>
    <n v="0"/>
    <m/>
    <m/>
    <m/>
    <n v="0"/>
    <m/>
    <m/>
    <m/>
    <n v="0"/>
    <m/>
    <n v="0"/>
    <n v="0"/>
    <m/>
    <m/>
    <m/>
    <m/>
  </r>
  <r>
    <n v="107"/>
    <s v="0191-10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Servicios de consultoría en gestión estratégica"/>
    <s v="10. No aplica"/>
    <s v="No aplica"/>
    <n v="0"/>
    <n v="0"/>
    <n v="0"/>
    <s v="NO APLICA"/>
    <s v="NO APLICA"/>
    <s v="DIRECCIÓN DE GESTIÓN CORPORATIVA"/>
    <s v="MARTHA JANETH CARREÑO LIZARAZO"/>
    <s v="Direccion de Gestion Corporativa"/>
    <d v="2024-08-30T00:00:00"/>
    <n v="202417000070453"/>
    <s v="04 - Anulación de Línea"/>
    <s v="A la línea 139"/>
    <d v="2024-08-30T00:00:00"/>
    <m/>
    <m/>
    <m/>
    <n v="0"/>
    <m/>
    <m/>
    <m/>
    <n v="0"/>
    <m/>
    <m/>
    <m/>
    <n v="0"/>
    <m/>
    <n v="0"/>
    <n v="0"/>
    <m/>
    <m/>
    <m/>
    <m/>
  </r>
  <r>
    <n v="108"/>
    <s v="0191-10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Ahorro del 10% para la reducción del gasto en contratos de prestación de servicios profesionales y de apoyo a la gestión en cumplimiento del artículo 6 del Decreto 062 de 2024. "/>
    <s v="10. No aplica"/>
    <s v="No aplica"/>
    <n v="0"/>
    <n v="0"/>
    <n v="0"/>
    <s v="NO APLICA"/>
    <s v="NO APLICA"/>
    <s v="DIRECCIÓN DE GESTIÓN CORPORATIVA"/>
    <s v="MARTHA JANETH CARREÑO LIZARAZO"/>
    <s v="Direccion de Gestion Corporativa"/>
    <d v="2024-07-18T00:00:00"/>
    <n v="202417000059593"/>
    <s v="01 - Viabilización de Línea"/>
    <s v="N/A"/>
    <d v="2024-07-18T00:00:00"/>
    <s v="FOR-026"/>
    <d v="2024-07-18T00:00:00"/>
    <n v="0"/>
    <n v="0"/>
    <n v="1007"/>
    <d v="2024-07-19T00:00:00"/>
    <n v="0"/>
    <n v="0"/>
    <m/>
    <m/>
    <m/>
    <n v="0"/>
    <m/>
    <n v="0"/>
    <n v="0"/>
    <m/>
    <m/>
    <m/>
    <s v="Reducción Presupuestal_x000a_Anulación Total CDP 1007 por valor de $591,309,349"/>
  </r>
  <r>
    <n v="109"/>
    <s v="0191-10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ción de servicios profesionales en comunicación social, para la producción de información en campo, que sirva de base para la divulgación de las políticas y programas de la caja de la vivienda popular hacia la comunidad y hacia la opinión pública general."/>
    <s v="1. Contratación directa"/>
    <n v="80161500"/>
    <n v="6500000"/>
    <n v="6"/>
    <n v="36183333"/>
    <s v="AGOSTO"/>
    <s v="AGOSTO"/>
    <s v="DIRECCION DE GESTION CORPORTIVA"/>
    <s v="MARTHA JANETH CARREÑO"/>
    <s v="COMUNICACIONES"/>
    <d v="2024-07-18T00:00:00"/>
    <n v="202417000059113"/>
    <s v="01 - Viabilización de Línea"/>
    <s v="N/A"/>
    <d v="2024-07-18T00:00:00"/>
    <s v="FOR-033"/>
    <d v="2024-07-19T00:00:00"/>
    <n v="36183333"/>
    <n v="0"/>
    <n v="1119"/>
    <d v="2024-07-22T00:00:00"/>
    <n v="36183333"/>
    <n v="0"/>
    <n v="3462"/>
    <n v="45512"/>
    <n v="36183333"/>
    <n v="0"/>
    <n v="11483334"/>
    <n v="24699999"/>
    <n v="0"/>
    <s v="CONTRATO DE PRESTACION DE SERVICIOS PROFESIONALES"/>
    <n v="648"/>
    <s v="PAOLA ANDREA MENDEZ COTRINO"/>
    <m/>
  </r>
  <r>
    <n v="110"/>
    <s v="0191-11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0"/>
    <x v="0"/>
    <s v="Prestación de servicios profesionales y de apoyo a la gestión de la Oficina Asesora de Comunicaciones en la elaboración y ejecución de contenido conforme a las estrategias de comunicación institucional de la Caja de la Vivienda Popular._x000a__x000a_"/>
    <s v="1. Contratación directa"/>
    <n v="80161500"/>
    <n v="4700000"/>
    <n v="5"/>
    <n v="23500000"/>
    <s v="AGOSTO"/>
    <s v="AGOSTO"/>
    <s v="DIRECCION DE GESTION CORPORTIVA"/>
    <s v="MARTHA JANETH CARREÑO"/>
    <s v="COMUNICACIONES"/>
    <d v="2024-07-31T00:00:00"/>
    <n v="202417000063763"/>
    <s v="01 - Viabilización de Línea"/>
    <s v="N/A"/>
    <d v="2024-07-31T00:00:00"/>
    <s v="FOR-096"/>
    <d v="2024-07-31T00:00:00"/>
    <n v="23500000"/>
    <n v="0"/>
    <n v="1404"/>
    <d v="2024-08-02T00:00:00"/>
    <n v="23500000"/>
    <n v="0"/>
    <n v="3484"/>
    <n v="45512"/>
    <n v="23500000"/>
    <n v="0"/>
    <n v="8146666"/>
    <n v="15353334"/>
    <n v="0"/>
    <s v="CONTRATO DE PRESTACION DE SERVICIOS PROFESIONALES"/>
    <n v="664"/>
    <s v="ADRIANA VALENTINA OCHOA VELASQUEZ"/>
    <m/>
  </r>
  <r>
    <n v="111"/>
    <s v="0191-11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21"/>
    <x v="0"/>
    <s v="Adquirir a título de compraventa chaquetas institucionales y cintas porta carné para la Caja de Vivienda Popular"/>
    <s v="7. Mínima cuantía"/>
    <s v="53101804;_x000a_53101802;_x000a_11162123"/>
    <n v="50000000"/>
    <n v="2"/>
    <n v="36400000"/>
    <s v="AGOSTO"/>
    <s v="AGOSTO"/>
    <s v="DIRECCIÓN DE GESTIÓN CORPORATIVA"/>
    <s v="MARTHA JANETH CARREÑO LIZARAZO"/>
    <s v="COMUNICACIONES"/>
    <d v="2024-07-24T00:00:00"/>
    <n v="202417000061813"/>
    <s v="03 - Modificación de Línea"/>
    <s v="N/A"/>
    <d v="2024-07-24T00:00:00"/>
    <s v="FOR-063"/>
    <d v="2024-07-30T00:00:00"/>
    <n v="36400000"/>
    <n v="0"/>
    <n v="1344"/>
    <d v="2024-07-31T00:00:00"/>
    <n v="36400000"/>
    <n v="0"/>
    <n v="4118"/>
    <n v="45538"/>
    <n v="36400000"/>
    <n v="0"/>
    <n v="0"/>
    <n v="36400000"/>
    <n v="0"/>
    <s v="CONTRATO DE COMPRAVENTA"/>
    <n v="833"/>
    <s v="ZULY CARINA DELGADO LOPEZ"/>
    <m/>
  </r>
  <r>
    <n v="112"/>
    <s v="0191-11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brindando acompañamiento legal en asuntos relacionados con la estructuración de proyectos de vivienda y en procesos estratégicos de la Caja de la Vivienda Popular."/>
    <s v="1. Contratación directa"/>
    <n v="80161500"/>
    <n v="14000000"/>
    <n v="5"/>
    <n v="70000000"/>
    <s v="AGOSTO"/>
    <s v="AGOSTO"/>
    <s v="DIRECCIÓN DE GESTIÓN CORPORATIVA"/>
    <s v="MARTHA JANETH CARREÑO LIZARAZO"/>
    <s v="Direccion de Gestion Corporativa"/>
    <d v="2024-07-23T00:00:00"/>
    <n v="202417000060953"/>
    <s v="01 - Viabilización de Línea"/>
    <s v="N/A"/>
    <d v="2024-07-23T00:00:00"/>
    <s v="FOR-039"/>
    <d v="2024-07-23T00:00:00"/>
    <n v="70000000"/>
    <n v="0"/>
    <n v="1283"/>
    <d v="2024-07-25T00:00:00"/>
    <n v="70000000"/>
    <n v="0"/>
    <n v="4081"/>
    <n v="45534"/>
    <n v="58333333"/>
    <n v="11666667"/>
    <n v="14466667"/>
    <n v="43866666"/>
    <n v="11666667"/>
    <s v="CONTRATO DE PRESTACION DE SERVICIOS PROFESIONALES"/>
    <n v="821"/>
    <s v="LOTERO ZULUAGA ABOGADOS S A S"/>
    <m/>
  </r>
  <r>
    <n v="113"/>
    <s v="0191-11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la realización de acciones y análisis necesarios en el fortalecimiento de la Dirección de Gestión Corporativa – Proceso de Servicio al Ciudadano de la CVP."/>
    <s v="1. Contratación directa"/>
    <n v="80161500"/>
    <n v="4000000"/>
    <n v="6"/>
    <n v="22003334"/>
    <s v="AGOSTO"/>
    <s v="AGOSTO"/>
    <s v="DIRECCIÓN DE GESTIÓN CORPORATIVA"/>
    <s v="MARTHA JANETH CARREÑO LIZARAZO"/>
    <s v="Direccion de Gestion Corporativa"/>
    <d v="2024-07-31T00:00:00"/>
    <n v="202417000062893"/>
    <s v="01 - Viabilización de Línea"/>
    <s v="N/A"/>
    <d v="2024-07-31T00:00:00"/>
    <s v="FOR-078"/>
    <d v="2024-07-30T00:00:00"/>
    <n v="21733334"/>
    <n v="270000"/>
    <n v="1371"/>
    <d v="2024-07-31T00:00:00"/>
    <n v="21733334"/>
    <n v="0"/>
    <n v="3425"/>
    <n v="45506"/>
    <n v="21733334"/>
    <n v="0"/>
    <n v="7466667"/>
    <n v="14266667"/>
    <n v="270000"/>
    <s v="CONTRATO DE PRESTACION DE SERVICIOS PROFESIONALES"/>
    <n v="608"/>
    <s v="ALVARO  DAVILA REMOLINA"/>
    <m/>
  </r>
  <r>
    <n v="114"/>
    <s v="0191-11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adelantar el acompañamiento y seguimiento desde la Dirección General en lo relacionado con componente social de la Caja de la Vivienda Popular y la articulación con Entidades asignadas por el supervisor del contrato."/>
    <s v="1. Contratación directa"/>
    <n v="80161500"/>
    <n v="8000000"/>
    <n v="6"/>
    <n v="44533333"/>
    <s v="AGOSTO"/>
    <s v="AGOSTO"/>
    <s v="DIRECCIÓN DE GESTIÓN CORPORATIVA"/>
    <s v="MARTHA JANETH CARREÑO LIZARAZO"/>
    <s v="Direccion de Gestion Corporativa"/>
    <d v="2024-07-23T00:00:00"/>
    <n v="202417000060953"/>
    <s v="01 - Viabilización de Línea"/>
    <s v="N/A"/>
    <d v="2024-07-23T00:00:00"/>
    <s v="FOR-056"/>
    <d v="2024-07-30T00:00:00"/>
    <n v="44533333"/>
    <n v="0"/>
    <n v="1317"/>
    <d v="2024-07-30T00:00:00"/>
    <n v="44266666"/>
    <n v="266667"/>
    <n v="3391"/>
    <n v="45506"/>
    <n v="44266666"/>
    <n v="0"/>
    <n v="15733333"/>
    <n v="28533333"/>
    <n v="266667"/>
    <s v="CONTRATO DE PRESTACION DE SERVICIOS PROFESIONALES"/>
    <n v="583"/>
    <s v="NANCY GIOVANNA CELY VARGAS"/>
    <m/>
  </r>
  <r>
    <n v="115"/>
    <s v="0191-11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de apoyo a la gestión en las actividades técnicas requeridas a cargo de la dirección de gestión corporativa"/>
    <s v="1. Contratación directa"/>
    <n v="80161500"/>
    <n v="3705000"/>
    <n v="6"/>
    <n v="20189495"/>
    <s v="AGOSTO"/>
    <s v="AGOSTO"/>
    <s v="DIRECCIÓN DE GESTIÓN CORPORATIVA"/>
    <s v="MARTHA JANETH CARREÑO LIZARAZO"/>
    <s v="Direccion de Gestion Corporativa"/>
    <d v="2024-07-31T00:00:00"/>
    <n v="202417000063573"/>
    <s v="01 - Viabilización de Línea"/>
    <s v="N/A"/>
    <d v="2024-08-01T00:00:00"/>
    <s v="FOR-099"/>
    <d v="2024-08-01T00:00:00"/>
    <n v="18525000"/>
    <n v="1664495"/>
    <n v="1391"/>
    <d v="2024-08-02T00:00:00"/>
    <n v="16919500"/>
    <n v="1605500"/>
    <n v="3736"/>
    <n v="45517"/>
    <n v="16919500"/>
    <n v="0"/>
    <n v="5804500"/>
    <n v="11115000"/>
    <n v="3269995"/>
    <s v="CONTRATO DE PRESTACION DE SERVICIOS DE APOYO A LA GESTION"/>
    <n v="727"/>
    <s v="STEPHANIA  GAMBA RIOS"/>
    <s v="Anulación parcial CDP 1391 por valor de $1,605,500"/>
  </r>
  <r>
    <n v="116"/>
    <s v="0191-11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fortalecer el proceso de servicio al ciudadano de la Dirección de Gestión Corporativa, relacionado con la atención al ciudadano a través de los diferentes canales de comunicación."/>
    <s v="1. Contratación directa"/>
    <n v="80161500"/>
    <n v="5000000"/>
    <n v="5"/>
    <n v="25000000"/>
    <s v="AGOSTO"/>
    <s v="AGOSTO"/>
    <s v="DIRECCIÓN DE GESTIÓN CORPORATIVA"/>
    <s v="MARTHA JANETH CARREÑO LIZARAZO"/>
    <s v="Direccion de Gestion Corporativa"/>
    <d v="2024-07-31T00:00:00"/>
    <n v="202417000063573"/>
    <s v="01 - Viabilización de Línea"/>
    <s v="N/A"/>
    <d v="2024-08-01T00:00:00"/>
    <s v="FOR-100"/>
    <d v="2024-08-01T00:00:00"/>
    <n v="25000000"/>
    <n v="0"/>
    <n v="1392"/>
    <d v="2024-08-02T00:00:00"/>
    <n v="23000000"/>
    <n v="2000000"/>
    <n v="3740"/>
    <n v="45517"/>
    <n v="23000000"/>
    <n v="0"/>
    <n v="8000000"/>
    <n v="15000000"/>
    <n v="2000000"/>
    <s v="CONTRATO DE PRESTACION DE SERVICIOS PROFESIONALES"/>
    <n v="729"/>
    <s v="NINY PAOLA BUSTOS DIAZ"/>
    <s v="Anulación parcial CDP 1392 por valor de $2,000,000"/>
  </r>
  <r>
    <n v="117"/>
    <s v="0191-11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los servicios de apoyo a la gestión para realizar y atender las actividades  administrativas y operativas de la dirección de gestión corporativa."/>
    <s v="1. Contratación directa"/>
    <n v="80161500"/>
    <n v="4000000"/>
    <n v="5"/>
    <n v="20000000"/>
    <s v="AGOSTO"/>
    <s v="AGOSTO"/>
    <s v="DIRECCIÓN DE GESTIÓN CORPORATIVA"/>
    <s v="MARTHA JANETH CARREÑO LIZARAZO"/>
    <s v="Direccion de Gestion Corporativa"/>
    <d v="2024-07-31T00:00:00"/>
    <n v="202417000063573"/>
    <s v="01 - Viabilización de Línea"/>
    <s v="N/A"/>
    <d v="2024-08-01T00:00:00"/>
    <s v="FOR-101"/>
    <d v="2024-08-01T00:00:00"/>
    <n v="19946667"/>
    <n v="53333"/>
    <n v="1389"/>
    <d v="2024-08-02T00:00:00"/>
    <n v="19946667"/>
    <n v="0"/>
    <n v="3687"/>
    <n v="45516"/>
    <n v="19946667"/>
    <n v="0"/>
    <n v="7186667"/>
    <n v="12760000"/>
    <n v="53333"/>
    <s v="CONTRATO DE PRESTACION DE SERVICIOS DE APOYO A LA GESTION"/>
    <n v="693"/>
    <s v="JUAN SEBASTIAN CLAROS RAYMOND"/>
    <m/>
  </r>
  <r>
    <n v="118"/>
    <s v="0191-11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REALIZAR Y ATENDER LAS ACTIVIDADES ADMINISTRATIVAS Y OPERATIVAS DE LA DIRECCIÓN DE GESTIÓN CORPORATIVA"/>
    <s v="1. Contratación directa"/>
    <n v="80161500"/>
    <n v="7000000"/>
    <n v="6"/>
    <n v="38966667"/>
    <s v="AGOSTO"/>
    <s v="AGOSTO"/>
    <s v="DIRECCIÓN DE GESTIÓN CORPORATIVA"/>
    <s v="MARTHA JANETH CARREÑO LIZARAZO"/>
    <s v="Direccion de Gestion Corporativa"/>
    <d v="2024-07-31T00:00:00"/>
    <n v="202417000062893"/>
    <s v="01 - Viabilización de Línea"/>
    <s v="N/A"/>
    <d v="2024-07-31T00:00:00"/>
    <s v="FOR-079"/>
    <d v="2024-07-30T00:00:00"/>
    <n v="38966667"/>
    <n v="0"/>
    <n v="1372"/>
    <d v="2024-07-31T00:00:00"/>
    <n v="38033334"/>
    <n v="933333"/>
    <n v="3455"/>
    <n v="45507"/>
    <n v="38033334"/>
    <n v="0"/>
    <n v="13066667"/>
    <n v="24966667"/>
    <n v="933333"/>
    <s v="CONTRATO DE PRESTACION DE SERVICIOS PROFESIONALES"/>
    <n v="637"/>
    <s v="ADEL FUAD ASSAF HERNANDEZ"/>
    <m/>
  </r>
  <r>
    <n v="119"/>
    <s v="0191-11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de apoyo a la gestión en el desarrollo de actividades relacionadas con el procedimiento de archivo de gestión contractual a cargo de la dirección de gestión corporativa"/>
    <s v="1. Contratación directa"/>
    <n v="80161500"/>
    <n v="3000000"/>
    <n v="5"/>
    <n v="15000000"/>
    <s v="AGOSTO"/>
    <s v="AGOSTO"/>
    <s v="DIRECCIÓN DE GESTIÓN CORPORATIVA"/>
    <s v="MARTHA JANETH CARREÑO LIZARAZO"/>
    <s v="Direccion de Gestion Corporativa"/>
    <d v="2024-07-31T00:00:00"/>
    <n v="202417000063573"/>
    <s v="01 - Viabilización de Línea"/>
    <s v="N/A"/>
    <d v="2024-07-31T00:00:00"/>
    <s v="FOR-102"/>
    <d v="2024-08-01T00:00:00"/>
    <n v="15000000"/>
    <n v="0"/>
    <n v="1388"/>
    <d v="2024-08-02T00:00:00"/>
    <n v="14600000"/>
    <n v="400000"/>
    <n v="3457"/>
    <n v="45507"/>
    <n v="14600000"/>
    <n v="0"/>
    <n v="5600000"/>
    <n v="9000000"/>
    <n v="400000"/>
    <s v="CONTRATO DE PRESTACION DE SERVICIOS DE APOYO A LA GESTION"/>
    <n v="635"/>
    <s v="LAURA VALENTINA GARZON GONZALEZ"/>
    <s v="Anulación parcial CDP 1388 por valor de $400,000"/>
  </r>
  <r>
    <n v="120"/>
    <s v="0191-12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para realizar y atender las actividades administrativas de la Dirección de Gestión Corporativa."/>
    <s v="1. Contratación directa"/>
    <n v="80161500"/>
    <n v="3700000"/>
    <n v="6"/>
    <n v="20596667"/>
    <s v="AGOSTO"/>
    <s v="AGOSTO"/>
    <s v="DIRECCIÓN DE GESTIÓN CORPORATIVA"/>
    <s v="MARTHA JANETH CARREÑO LIZARAZO"/>
    <s v="Direccion de Gestion Corporativa"/>
    <d v="2024-07-31T00:00:00"/>
    <n v="202417000063573"/>
    <s v="01 - Viabilización de Línea"/>
    <s v="N/A"/>
    <d v="2024-07-31T00:00:00"/>
    <s v="FOR-103"/>
    <d v="2024-08-01T00:00:00"/>
    <n v="18500000"/>
    <n v="2096667"/>
    <n v="1394"/>
    <d v="2024-08-02T00:00:00"/>
    <n v="18006667"/>
    <n v="493333"/>
    <n v="3451"/>
    <n v="45507"/>
    <n v="18006667"/>
    <n v="0"/>
    <n v="6906667"/>
    <n v="11100000"/>
    <n v="2590000"/>
    <s v="CONTRATO DE PRESTACION DE SERVICIOS PROFESIONALES"/>
    <n v="631"/>
    <s v="MARIA ROCIO MARTINEZ ARIAS"/>
    <s v="Anulación parcial CDP 1394 por valor de $493,333"/>
  </r>
  <r>
    <n v="121"/>
    <s v="0191-12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de apoyo a la gestión para realizar y atender las actividades administrativas y de fiducia de la Dirección de Gestión Corporativa."/>
    <s v="1. Contratación directa"/>
    <n v="80161500"/>
    <n v="6000000"/>
    <n v="6"/>
    <n v="33400000"/>
    <s v="AGOSTO"/>
    <s v="AGOSTO"/>
    <s v="DIRECCIÓN DE GESTIÓN CORPORATIVA"/>
    <s v="MARTHA JANETH CARREÑO LIZARAZO"/>
    <s v="Direccion de Gestion Corporativa"/>
    <d v="2024-07-31T00:00:00"/>
    <n v="202417000062893"/>
    <s v="01 - Viabilización de Línea"/>
    <s v="N/A"/>
    <d v="2024-07-31T00:00:00"/>
    <s v="FOR-080"/>
    <d v="2024-07-30T00:00:00"/>
    <n v="33400000"/>
    <n v="0"/>
    <n v="1366"/>
    <d v="2024-07-31T00:00:00"/>
    <n v="33400000"/>
    <n v="0"/>
    <n v="3685"/>
    <n v="45516"/>
    <n v="33400000"/>
    <n v="0"/>
    <n v="7575400"/>
    <n v="25824600"/>
    <n v="0"/>
    <s v="CONTRATO DE PRESTACION DE SERVICIOS DE APOYO A LA GESTION"/>
    <n v="692"/>
    <s v="LUIS GUILLERMO RESTREPO GUTIERREZ"/>
    <m/>
  </r>
  <r>
    <n v="122"/>
    <s v="0191-12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de apoyo a la gestión para realizar y atender las actividades administrativas, operativas y de atención del proceso de Servicio al Ciudadano."/>
    <s v="1. Contratación directa"/>
    <n v="80161500"/>
    <n v="3000000"/>
    <n v="6"/>
    <n v="17096667"/>
    <s v="AGOSTO"/>
    <s v="AGOSTO"/>
    <s v="DIRECCIÓN DE GESTIÓN CORPORATIVA"/>
    <s v="MARTHA JANETH CARREÑO LIZARAZO"/>
    <s v="Direccion de Gestion Corporativa"/>
    <d v="2024-07-31T00:00:00"/>
    <n v="202417000062893"/>
    <s v="01 - Viabilización de Línea"/>
    <s v="N/A"/>
    <d v="2024-07-31T00:00:00"/>
    <s v="FOR-081"/>
    <d v="2024-07-30T00:00:00"/>
    <n v="17096667"/>
    <n v="0"/>
    <n v="1369"/>
    <d v="2024-07-31T00:00:00"/>
    <n v="15600001"/>
    <n v="1496666"/>
    <n v="3686"/>
    <n v="45516"/>
    <n v="15600001"/>
    <n v="0"/>
    <n v="4900000"/>
    <n v="10700001"/>
    <n v="1496666"/>
    <s v="CONTRATO DE PRESTACION DE SERVICIOS DE APOYO A LA GESTION"/>
    <n v="689"/>
    <s v="ZULY JOICE GOMEZ BENITEZ"/>
    <m/>
  </r>
  <r>
    <n v="123"/>
    <s v="0191-12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de apoyo a la gestion para realizar actividades menores de conservación y mantenimiento necesarios en la sede principal de la caja de la vivienda popular ubicada en Bogotá D.C._x000a_"/>
    <s v="1. Contratación directa"/>
    <n v="80161500"/>
    <n v="2900000"/>
    <n v="5"/>
    <n v="14500000"/>
    <s v="AGOSTO"/>
    <s v="AGOSTO"/>
    <s v="DIRECCIÓN DE GESTIÓN CORPORATIVA"/>
    <s v="MARTHA JANETH CARREÑO LIZARAZO"/>
    <s v="Direccion de Gestion Corporativa"/>
    <d v="2024-07-31T00:00:00"/>
    <n v="202417000063573"/>
    <s v="01 - Viabilización de Línea"/>
    <s v="N/A"/>
    <d v="2024-07-31T00:00:00"/>
    <s v="FOR-104"/>
    <d v="2024-08-01T00:00:00"/>
    <n v="14500000"/>
    <n v="0"/>
    <n v="1395"/>
    <d v="2024-08-02T00:00:00"/>
    <n v="13436667"/>
    <n v="1063333"/>
    <n v="3547"/>
    <n v="45513"/>
    <n v="13436667"/>
    <n v="0"/>
    <n v="4736667"/>
    <n v="8700000"/>
    <n v="1063333"/>
    <s v="CONTRATO DE PRESTACION DE SERVICIOS DE APOYO A LA GESTION"/>
    <n v="676"/>
    <s v="JOSE ALIRIO DIAZ ALFONSO"/>
    <m/>
  </r>
  <r>
    <n v="124"/>
    <s v="0191-12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en la Dirección Corporativa gestionando herramientas comunicativas de carácter a cargo de la  Subdirección Administrativa y la Direccion de Gestion Corporativa._x000a_"/>
    <s v="1. Contratación directa"/>
    <n v="80161500"/>
    <n v="5000000"/>
    <n v="6"/>
    <n v="27833333"/>
    <s v="AGOSTO"/>
    <s v="AGOSTO"/>
    <s v="DIRECCIÓN DE GESTIÓN CORPORATIVA"/>
    <s v="MARTHA JANETH CARREÑO LIZARAZO"/>
    <s v="Direccion de Gestion Corporativa"/>
    <d v="2024-07-31T00:00:00"/>
    <n v="202417000062893"/>
    <s v="01 - Viabilización de Línea"/>
    <s v="N/A"/>
    <d v="2024-07-31T00:00:00"/>
    <s v="FOR-082"/>
    <d v="2024-07-30T00:00:00"/>
    <n v="27833333"/>
    <n v="0"/>
    <n v="1373"/>
    <d v="2024-07-31T00:00:00"/>
    <n v="27166666"/>
    <n v="666667"/>
    <n v="3431"/>
    <n v="45506"/>
    <n v="27166666"/>
    <n v="0"/>
    <n v="9333333"/>
    <n v="17833333"/>
    <n v="666667"/>
    <s v="CONTRATO DE PRESTACION DE SERVICIOS PROFESIONALES"/>
    <n v="618"/>
    <s v="ANGELA CONSTANZA LEON REYES"/>
    <s v="Anulación parcial CDP No. 1373, por valor de $666,667"/>
  </r>
  <r>
    <n v="125"/>
    <s v="0191-12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a la Subdirección Administrativa y a la Dirección de Gestión Corporativa en la ejecución de las actividades técnicas requeridas para la gestión y trámites, de bienestar laboral de la Caja de Vivienda Popular."/>
    <s v="1. Contratación directa"/>
    <n v="80161500"/>
    <n v="5000000"/>
    <n v="5"/>
    <n v="25000000"/>
    <s v="AGOSTO"/>
    <s v="AGOSTO"/>
    <s v="DIRECCIÓN DE GESTIÓN CORPORATIVA"/>
    <s v="MARTHA JANETH CARREÑO LIZARAZO"/>
    <s v="Direccion de Gestion Corporativa"/>
    <d v="2024-07-31T00:00:00"/>
    <n v="202417000063573"/>
    <s v="01 - Viabilización de Línea"/>
    <s v="N/A"/>
    <d v="2024-07-31T00:00:00"/>
    <s v="FOR-105"/>
    <d v="2024-08-01T00:00:00"/>
    <n v="25000000"/>
    <n v="0"/>
    <n v="1393"/>
    <d v="2024-08-02T00:00:00"/>
    <n v="23166667"/>
    <n v="1833333"/>
    <n v="3688"/>
    <n v="45516"/>
    <n v="23166667"/>
    <n v="0"/>
    <n v="8166667"/>
    <n v="15000000"/>
    <n v="1833333"/>
    <s v="CONTRATO DE PRESTACION DE SERVICIOS PROFESIONALES"/>
    <n v="696"/>
    <s v="LEYDY PAOLA OTALORA DONCEL"/>
    <m/>
  </r>
  <r>
    <n v="126"/>
    <s v="0191-126"/>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de apoyo a la gestión para realizar y atender las actividades administrativas, operativas y de atención al ciudadano."/>
    <s v="1. Contratación directa"/>
    <n v="80161500"/>
    <n v="3700000"/>
    <n v="6"/>
    <n v="19116667"/>
    <s v="AGOSTO"/>
    <s v="AGOSTO"/>
    <s v="DIRECCIÓN DE GESTIÓN CORPORATIVA"/>
    <s v="MARTHA JANETH CARREÑO LIZARAZO"/>
    <s v="Direccion de Gestion Corporativa"/>
    <d v="2024-07-31T00:00:00"/>
    <n v="202417000062893"/>
    <s v="03 - Modificación de Línea"/>
    <s v="N/A"/>
    <d v="2024-07-31T00:00:00"/>
    <s v="FOR-083"/>
    <d v="2024-07-30T00:00:00"/>
    <n v="19116667"/>
    <n v="0"/>
    <n v="1375"/>
    <d v="2024-07-31T00:00:00"/>
    <n v="19116667"/>
    <n v="0"/>
    <n v="3741"/>
    <n v="45517"/>
    <n v="19116667"/>
    <n v="0"/>
    <n v="5920000"/>
    <n v="13196667"/>
    <n v="0"/>
    <s v="CONTRATO DE PRESTACION DE SERVICIOS DE APOYO A LA GESTION"/>
    <n v="726"/>
    <s v="MARIA CIDALIA DE SOUSA CORREA"/>
    <s v="Anulación parcial CDP No. 1375, por valor de $1,480,000"/>
  </r>
  <r>
    <n v="127"/>
    <s v="0191-12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profesionales a la Subdirección Administrativa realizando un seguimiento y reporte a las herramientas de gestión y brindar apoyo financiero y presupuestal a los recursos asignados a la direccion de gestión corporativa"/>
    <s v="1. Contratación directa"/>
    <n v="80161500"/>
    <n v="9000000"/>
    <n v="6"/>
    <n v="50100000"/>
    <s v="AGOSTO"/>
    <s v="AGOSTO"/>
    <s v="DIRECCIÓN DE GESTIÓN CORPORATIVA"/>
    <s v="MARTHA JANETH CARREÑO LIZARAZO"/>
    <s v="Direccion de Gestion Corporativa"/>
    <d v="2024-07-26T00:00:00"/>
    <n v="202417000062583"/>
    <s v="01 - Viabilización de Línea"/>
    <s v="N/A"/>
    <d v="2024-07-30T00:00:00"/>
    <s v="FOR-066"/>
    <d v="2024-07-30T00:00:00"/>
    <n v="50100000"/>
    <n v="0"/>
    <n v="1347"/>
    <d v="2024-07-31T00:00:00"/>
    <n v="50100000"/>
    <n v="0"/>
    <n v="3424"/>
    <n v="45506"/>
    <n v="50100000"/>
    <n v="0"/>
    <n v="16800000"/>
    <n v="33300000"/>
    <n v="0"/>
    <s v="CONTRATO DE PRESTACION DE SERVICIOS PROFESIONALES"/>
    <n v="615"/>
    <s v="WNTHER  ORTIZ CABEZAS"/>
    <m/>
  </r>
  <r>
    <n v="128"/>
    <s v="0191-12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de apoyo a la gestión para dar soporte en la elaboración, revisión y control de procesos a cargo de la Subdirección Administrativa y la Dirección de Gestión Corporativa."/>
    <s v="1. Contratación directa"/>
    <n v="80161500"/>
    <n v="4954333.4000000004"/>
    <n v="5"/>
    <n v="24771667"/>
    <s v="AGOSTO"/>
    <s v="AGOSTO"/>
    <s v="DIRECCIÓN DE GESTIÓN CORPORATIVA"/>
    <s v="MARTHA JANETH CARREÑO LIZARAZO"/>
    <s v="Direccion de Gestion Corporativa"/>
    <s v="31/07/2024_x000a_26/07/2024"/>
    <s v="202417000062893_x000a_202417000062303"/>
    <s v="01 - Viabilización de Línea"/>
    <s v="N/A"/>
    <d v="2024-07-30T00:00:00"/>
    <s v="FOR-084"/>
    <d v="2024-07-30T00:00:00"/>
    <n v="24771667"/>
    <n v="0"/>
    <n v="1350"/>
    <d v="2024-07-31T00:00:00"/>
    <n v="24623334"/>
    <n v="148333"/>
    <n v="3411"/>
    <n v="45506"/>
    <n v="24623334"/>
    <n v="0"/>
    <n v="8751667"/>
    <n v="15871667"/>
    <n v="148333"/>
    <s v="CONTRATO DE PRESTACION DE SERVICIOS PROFESIONALES"/>
    <n v="610"/>
    <s v="LAURA VANESSA ZULETA CHIVATA"/>
    <s v="Anulación parcial CDP No. 1350, por valor de $148,333"/>
  </r>
  <r>
    <n v="129"/>
    <s v="0191-12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de apoyo a la gestión para realizar y atender las actividades administrativas, operativas y de atención del proceso de Servicio al Ciudadano."/>
    <s v="1. Contratación directa"/>
    <n v="80161500"/>
    <n v="3000000"/>
    <n v="4"/>
    <n v="12000000"/>
    <s v="SEPTIEMBRE"/>
    <s v="SEPTIEMBRE"/>
    <s v="DIRECCIÓN DE GESTIÓN CORPORATIVA"/>
    <s v="MARTHA JANETH CARREÑO LIZARAZO"/>
    <s v="Direccion de Gestion Corporativa"/>
    <d v="2024-09-16T00:00:00"/>
    <n v="202417000073693"/>
    <s v="01 - Viabilización de Línea"/>
    <s v="N/A"/>
    <d v="2024-09-17T00:00:00"/>
    <s v="FOR-126"/>
    <d v="2024-09-18T00:00:00"/>
    <n v="12000000"/>
    <n v="0"/>
    <n v="1515"/>
    <d v="2024-09-19T00:00:00"/>
    <n v="11200000"/>
    <n v="800000"/>
    <n v="4359"/>
    <n v="45560"/>
    <n v="11200000"/>
    <n v="0"/>
    <n v="500000"/>
    <n v="10700000"/>
    <n v="800000"/>
    <s v="CONTRATO DE PRESTACION DE SERVICIOS DE APOYO A LA GESTION"/>
    <n v="897"/>
    <s v="DANNA VALENTINA RODRIGUEZ FRANCO"/>
    <m/>
  </r>
  <r>
    <n v="130"/>
    <s v="0191-130"/>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relacionados con la representación judicial y administrativa en Querellas policivas en las cuales hace parte la Caja de la Vivienda Popular."/>
    <s v="1. Contratación directa"/>
    <n v="80161500"/>
    <n v="8000000"/>
    <n v="5"/>
    <n v="34566666"/>
    <s v="AGOSTO"/>
    <s v="AGOSTO"/>
    <s v="DIRECCIÓN DE GESTIÓN CORPORATIVA"/>
    <s v="MARTHA JANETH CARREÑO LIZARAZO"/>
    <s v="DIRECCION JURIDICA"/>
    <d v="2024-08-21T00:00:00"/>
    <n v="202417000068340"/>
    <s v="01 - Viabilización de Línea"/>
    <s v="N/A"/>
    <d v="2024-08-21T00:00:00"/>
    <s v="FOR-115"/>
    <d v="2024-08-21T00:00:00"/>
    <n v="34566666"/>
    <n v="0"/>
    <n v="1456"/>
    <d v="2024-08-21T00:00:00"/>
    <n v="34566666"/>
    <n v="0"/>
    <n v="4043"/>
    <n v="45533"/>
    <n v="34566666"/>
    <n v="0"/>
    <n v="9066667"/>
    <n v="25499999"/>
    <n v="0"/>
    <s v="CONTRATO DE PRESTACION DE SERVICIOS PROFESIONALES"/>
    <n v="812"/>
    <s v="YESID  BAZURTO BARRAGAN"/>
    <m/>
  </r>
  <r>
    <n v="131"/>
    <s v="0191-131"/>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de apoyo a la gestión en el desarrollo de actividades administrativas que se requieran de la Dirección Jurídica"/>
    <s v="1. Contratación directa"/>
    <n v="80161500"/>
    <n v="4000000"/>
    <n v="5"/>
    <n v="20000000"/>
    <s v="AGOSTO"/>
    <s v="AGOSTO"/>
    <s v="DIRECCIÓN DE GESTIÓN CORPORATIVA"/>
    <s v="MARTHA JANETH CARREÑO LIZARAZO"/>
    <s v="DIRECCION JURIDICA"/>
    <d v="2024-07-25T00:00:00"/>
    <n v="202417000062263"/>
    <s v="01 - Viabilización de Línea"/>
    <s v="N/A"/>
    <d v="2024-07-29T00:00:00"/>
    <s v="FOR-045"/>
    <d v="2024-07-29T00:00:00"/>
    <n v="20000000"/>
    <n v="0"/>
    <n v="1320"/>
    <d v="2024-07-30T00:00:00"/>
    <n v="20000000"/>
    <n v="0"/>
    <n v="3402"/>
    <n v="45506"/>
    <n v="20000000"/>
    <n v="0"/>
    <n v="7466666"/>
    <n v="12533334"/>
    <n v="0"/>
    <s v="CONTRATO DE PRESTACION DE SERVICIOS DE APOYO A LA GESTION"/>
    <n v="604"/>
    <s v="DIANA CAROLINA DUARTE RAMIREZ"/>
    <m/>
  </r>
  <r>
    <n v="132"/>
    <s v="0191-132"/>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profesionales para la elaboración, revisión y control en relación con los procesos a cargo de la Dirección de Gestión Corporativa."/>
    <s v="1. Contratación directa"/>
    <n v="80161500"/>
    <n v="7000000"/>
    <n v="5"/>
    <n v="35000000"/>
    <s v="AGOSTO"/>
    <s v="AGOSTO"/>
    <s v="DIRECCIÓN DE GESTIÓN CORPORATIVA"/>
    <s v="MARTHA JANETH CARREÑO LIZARAZO"/>
    <s v="Direccion de Gestion Corporativa"/>
    <d v="2024-07-23T00:00:00"/>
    <s v="202417000064673_x000a_202417000060953"/>
    <s v="01 - Viabilización de Línea"/>
    <s v="N/A"/>
    <d v="2024-07-23T00:00:00"/>
    <s v="FOR-108"/>
    <d v="2024-08-02T00:00:00"/>
    <n v="35000000"/>
    <n v="0"/>
    <n v="1410"/>
    <d v="2024-08-03T00:00:00"/>
    <n v="35000000"/>
    <n v="0"/>
    <n v="3470"/>
    <n v="45512"/>
    <n v="35000000"/>
    <n v="0"/>
    <n v="12366667"/>
    <n v="22633333"/>
    <n v="0"/>
    <s v="CONTRATO DE PRESTACION DE SERVICIOS PROFESIONALES"/>
    <n v="659"/>
    <s v="BELIA FERNANDA DOUSDEBES AGUDELO"/>
    <m/>
  </r>
  <r>
    <n v="133"/>
    <s v="0191-13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Otros servicios de la administración pública n.c.p."/>
    <s v="10. No aplica"/>
    <s v="No aplica"/>
    <n v="0"/>
    <n v="0"/>
    <n v="0"/>
    <s v="NO APLICA"/>
    <s v="NO APLICA"/>
    <s v="DIRECCIÓN DE GESTIÓN CORPORATIVA"/>
    <s v="MARTHA JANETH CARREÑO LIZARAZO"/>
    <s v="COMUNICACIONES"/>
    <d v="2024-08-30T00:00:00"/>
    <n v="202417000070453"/>
    <s v="04 - Anulación de Línea"/>
    <s v="A la línea 138"/>
    <d v="2024-08-30T00:00:00"/>
    <m/>
    <m/>
    <m/>
    <n v="0"/>
    <m/>
    <m/>
    <m/>
    <n v="0"/>
    <m/>
    <m/>
    <m/>
    <n v="0"/>
    <m/>
    <n v="0"/>
    <n v="0"/>
    <m/>
    <m/>
    <m/>
    <m/>
  </r>
  <r>
    <n v="134"/>
    <s v="0191-134"/>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2"/>
    <x v="3"/>
    <s v="Pago de pasivo exigible compromiso No. 90315-2022, cuyo objeto es: “Contratar servicios de nube Oracle para alojar el sistema de información Oracle - si capital de la caja de la vivienda popular”"/>
    <s v="10. No aplica"/>
    <s v="No aplica"/>
    <s v="N/A"/>
    <s v="No aplica"/>
    <n v="17821440"/>
    <s v="SEPTIEMBRE"/>
    <s v="SEPTIEMBRE"/>
    <s v="DIRECCION DE GESTION CORPORTIVA"/>
    <s v="MARTHA JANETH CARREÑO"/>
    <s v="TIC"/>
    <s v="25/09/2024_x000a_1/08/2024"/>
    <s v="202417000076553_x000a_202417000062823"/>
    <s v="01 - Viabilización de Línea"/>
    <s v="N/A"/>
    <s v="25/09/2024_x000a_5/08/2024"/>
    <s v="FOR-127"/>
    <d v="2024-09-25T00:00:00"/>
    <n v="17821440"/>
    <n v="0"/>
    <n v="1546"/>
    <d v="2024-10-01T00:00:00"/>
    <n v="17821440"/>
    <n v="0"/>
    <s v="4709"/>
    <n v="45580"/>
    <n v="17821440"/>
    <n v="0"/>
    <n v="17821440"/>
    <n v="0"/>
    <n v="0"/>
    <s v="RESOLUCION"/>
    <n v="1059"/>
    <s v="BMIND S.A.S."/>
    <s v="Anulación Total CDP 1529 por valor de $17,821,440"/>
  </r>
  <r>
    <n v="135"/>
    <s v="0191-135"/>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los servicios profesionales para orientar los proyectos de desarrollo, administración y monitoreo de los componentes de software de los sistemas de información misional de la Caja de la Vivienda Popular"/>
    <s v="1. Contratación directa"/>
    <n v="81111500"/>
    <n v="7068887"/>
    <n v="4"/>
    <n v="28275548"/>
    <s v="AGOSTO"/>
    <s v="AGOSTO"/>
    <s v="DIRECCION DE GESTION CORPORTIVA"/>
    <s v="MARTHA JANETH CARREÑO"/>
    <s v="TIC"/>
    <s v="30/09/2024_x000a_16/08/2024"/>
    <s v="202417000077533_x000a_202417000068023"/>
    <s v="03 - Modificación de Línea"/>
    <s v="Recursos de la línea 67"/>
    <d v="2024-08-21T00:00:00"/>
    <s v="Anulación parcial_x000a_FOR-120"/>
    <d v="2024-08-29T00:00:00"/>
    <n v="27300000"/>
    <n v="975548"/>
    <n v="1464"/>
    <d v="2024-08-30T00:00:00"/>
    <n v="27300000"/>
    <n v="0"/>
    <n v="4116"/>
    <n v="45538"/>
    <n v="27300000"/>
    <n v="0"/>
    <n v="6300000"/>
    <n v="21000000"/>
    <n v="975548"/>
    <s v="CONTRATO DE PRESTACION DE SERVICIOS PROFESIONALES"/>
    <n v="837"/>
    <s v="MONICA  DIAZ MOLINA"/>
    <s v="De parte de la Dirección de Gestión Corporativa enviaron alcance al memorando por correo electrónico, correspondiente al formato de modificación."/>
  </r>
  <r>
    <n v="136"/>
    <s v="0191-136"/>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Suministrar equipos de procesamiento especial (workstation) para ejecución de programas de diseño y de cartografía para la Caja de la Vivienda Popular"/>
    <s v="5. Selección abreviada - acuerdo marco"/>
    <n v="43211500"/>
    <n v="102526744.5"/>
    <n v="2"/>
    <n v="205053489"/>
    <s v="OCTUBRE"/>
    <s v="OCTUBRE"/>
    <s v="DIRECCION DE GESTION CORPORTIVA"/>
    <s v="MARTHA JANETH CARREÑO"/>
    <s v="TIC"/>
    <d v="2024-08-16T00:00:00"/>
    <n v="202417000068093"/>
    <s v="02 - Creación de Nueva Línea "/>
    <s v="Recursos de la línea 44"/>
    <d v="2024-08-21T00:00:00"/>
    <s v="FOR-132_x000a_Anulación total_x000a_FOR-117"/>
    <s v="16/10/22024"/>
    <n v="205053489"/>
    <n v="0"/>
    <n v="1558"/>
    <d v="2024-10-17T00:00:00"/>
    <n v="205053489"/>
    <n v="0"/>
    <m/>
    <m/>
    <m/>
    <n v="205053489"/>
    <m/>
    <n v="0"/>
    <n v="205053489"/>
    <m/>
    <m/>
    <m/>
    <s v="Anulación parcial CDP No. 1459, por valor de $68,688,126"/>
  </r>
  <r>
    <n v="137"/>
    <s v="0191-13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s v="1. Contratación directa"/>
    <n v="80101504"/>
    <n v="9000000"/>
    <n v="4"/>
    <n v="38400000"/>
    <s v="SEPTIEMBRE"/>
    <s v="SEPTIEMBRE"/>
    <s v="DIRECCIÓN DE GESTIÓN CORPORATIVA"/>
    <s v="MARTHA JANETH CARREÑO LIZARAZO"/>
    <s v="Oficina Asesora de Planeación"/>
    <s v="27/09/2024_x000a_23/08/2024"/>
    <s v="202417000077363 _x000a_202417000069143"/>
    <s v="03 - Modificación de Línea"/>
    <s v="A la línea 1  Recursos de la línea 1"/>
    <d v="2024-08-27T00:00:00"/>
    <s v="Anulación parcial_x000a_FOR-119"/>
    <d v="2024-08-28T00:00:00"/>
    <n v="38400000"/>
    <n v="0"/>
    <n v="1474"/>
    <d v="2024-09-03T00:00:00"/>
    <n v="38400000"/>
    <n v="0"/>
    <n v="4138"/>
    <n v="45545"/>
    <n v="38400000"/>
    <n v="0"/>
    <n v="6300000"/>
    <n v="32100000"/>
    <n v="0"/>
    <s v="CONTRATO DE PRESTACION DE SERVICIOS PROFESIONALES"/>
    <n v="858"/>
    <s v="DIEGO ARMANDO GONZALEZ QUIROGA"/>
    <s v="Anulación parcial CDP No. 1474, por valor de $300,000"/>
  </r>
  <r>
    <n v="138"/>
    <s v="0191-13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los servicios de apoyo a la Oficina Asesora de Comunicaciones en fortalecimiento institucional administrativo y logístico"/>
    <s v="1. Contratación directa"/>
    <n v="80161500"/>
    <n v="3500000"/>
    <n v="4"/>
    <n v="13600000"/>
    <s v="SEPTIEMBRE"/>
    <s v="SEPTIEMBRE"/>
    <s v="DIRECCIÓN DE GESTIÓN CORPORATIVA"/>
    <s v="MARTHA JANETH CARREÑO LIZARAZO"/>
    <s v="COMUNICACIONES"/>
    <d v="2024-08-30T00:00:00"/>
    <n v="202417000070453"/>
    <s v="02 - Creación de Nueva Línea "/>
    <s v="Recursos de la línea 133"/>
    <d v="2024-08-30T00:00:00"/>
    <s v="FOR-129"/>
    <d v="2024-09-26T00:00:00"/>
    <n v="10500000"/>
    <n v="3100000"/>
    <n v="1534"/>
    <d v="2024-09-26T00:00:00"/>
    <n v="10500000"/>
    <n v="0"/>
    <s v="4508"/>
    <n v="45574"/>
    <n v="10500000"/>
    <n v="0"/>
    <n v="0"/>
    <n v="10500000"/>
    <n v="3100000"/>
    <s v="CONTRATO DE PRESTACION DE SERVICIOS DE APOYO A LA GESTION"/>
    <n v="910"/>
    <s v="KATIA JOHANA BARBOSA LOPEZ"/>
    <m/>
  </r>
  <r>
    <n v="139"/>
    <s v="0191-13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
    <s v="1. Contratación directa"/>
    <n v="80161500"/>
    <n v="12000000"/>
    <n v="4"/>
    <n v="38172156"/>
    <s v="SEPTIEMBRE"/>
    <s v="SEPTIEMBRE"/>
    <s v="DIRECCIÓN DE GESTIÓN CORPORATIVA"/>
    <s v="MARTHA JANETH CARREÑO LIZARAZO"/>
    <s v="Direccion de Juridica contratacion"/>
    <d v="2024-08-30T00:00:00"/>
    <s v="202417000071753 _x000a_202417000070453"/>
    <s v="02 - Creación de Nueva Línea "/>
    <s v="Recursos de la línea 106 y 107"/>
    <d v="2024-08-30T00:00:00"/>
    <s v="FOR-122"/>
    <d v="2024-09-09T00:00:00"/>
    <n v="38133333"/>
    <n v="38823"/>
    <n v="1498"/>
    <d v="2024-09-10T00:00:00"/>
    <n v="38133333"/>
    <n v="0"/>
    <n v="4323"/>
    <n v="45552"/>
    <n v="38133333"/>
    <n v="0"/>
    <n v="5133333"/>
    <n v="33000000"/>
    <n v="38823"/>
    <s v="CONTRATO DE PRESTACION DE SERVICIOS PROFESIONALES"/>
    <n v="881"/>
    <s v="MARIA MERCEDES CAÑON TACUMA"/>
    <s v="Anulación parcial CDP No. 1498, por valor de $6,396,492"/>
  </r>
  <r>
    <n v="140"/>
    <s v="0191-140"/>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36"/>
    <x v="0"/>
    <s v="Prestar los servicios para realizar la validación técnica del ascensor de la Caja de la Vivienda Popular."/>
    <s v="10. No aplica"/>
    <s v="No aplica"/>
    <n v="0"/>
    <n v="0"/>
    <n v="0"/>
    <s v="NO APLICA"/>
    <s v="NO APLICA"/>
    <s v="DIRECCIÓN DE GESTIÓN CORPORATIVA"/>
    <s v="MARTHA JANETH CARREÑO LIZARAZO"/>
    <s v="Sudirección Administrativa"/>
    <s v="11/10/2024_x000a_5/09/2024"/>
    <s v="202417000080433_x000a_202417000071563"/>
    <s v="04 - Anulación de Línea"/>
    <s v="Recursos de la línea 101"/>
    <d v="2024-10-11T00:00:00"/>
    <m/>
    <m/>
    <m/>
    <n v="0"/>
    <m/>
    <m/>
    <m/>
    <n v="0"/>
    <m/>
    <m/>
    <m/>
    <n v="0"/>
    <m/>
    <n v="0"/>
    <n v="0"/>
    <m/>
    <m/>
    <m/>
    <m/>
  </r>
  <r>
    <n v="141"/>
    <s v="0191-141"/>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6"/>
    <x v="0"/>
    <s v="Servicios de mantenimiento y reparación de computadores y equipos periféricos"/>
    <s v="10. No aplica"/>
    <s v="No aplica"/>
    <s v="N/A"/>
    <s v="No aplica"/>
    <n v="16641699"/>
    <s v="NO APLICA"/>
    <s v="NO APLICA"/>
    <s v="DIRECCION DE GESTION CORPORTIVA"/>
    <s v="MARTHA JANETH CARREÑO"/>
    <s v="TIC"/>
    <d v="2024-09-16T00:00:00"/>
    <n v="202417000073413"/>
    <s v="02 - Creación de Nueva Línea "/>
    <s v="Recursos de la línea 56"/>
    <d v="2024-09-16T00:00:00"/>
    <m/>
    <m/>
    <m/>
    <n v="16641699"/>
    <m/>
    <m/>
    <m/>
    <n v="0"/>
    <m/>
    <m/>
    <m/>
    <n v="0"/>
    <m/>
    <n v="0"/>
    <n v="16641699"/>
    <m/>
    <m/>
    <m/>
    <m/>
  </r>
  <r>
    <n v="142"/>
    <s v="0191-142"/>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3"/>
    <x v="0"/>
    <s v="Otros servicios de alojamiento y suministro de infraestructura en tecnología de la información (TI)"/>
    <s v="10. No aplica"/>
    <s v="No aplica"/>
    <s v="N/A"/>
    <s v="No aplica"/>
    <n v="10878000"/>
    <s v="NO APLICA"/>
    <s v="NO APLICA"/>
    <s v="DIRECCION DE GESTION CORPORTIVA"/>
    <s v="MARTHA JANETH CARREÑO"/>
    <s v="TIC"/>
    <d v="2024-09-16T00:00:00"/>
    <n v="202417000073413"/>
    <s v="02 - Creación de Nueva Línea "/>
    <s v="Recursos de la línea 51"/>
    <d v="2024-09-16T00:00:00"/>
    <m/>
    <m/>
    <m/>
    <n v="10878000"/>
    <m/>
    <m/>
    <m/>
    <n v="0"/>
    <m/>
    <m/>
    <m/>
    <n v="0"/>
    <m/>
    <n v="0"/>
    <n v="10878000"/>
    <m/>
    <m/>
    <m/>
    <m/>
  </r>
  <r>
    <n v="143"/>
    <s v="0191-143"/>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50"/>
    <x v="0"/>
    <s v="Servicios de seguros de vida colectiva"/>
    <s v="10. No aplica"/>
    <s v="No aplica"/>
    <s v="N/A"/>
    <s v="No aplica"/>
    <n v="14500000"/>
    <s v="NO APLICA"/>
    <s v="NO APLICA"/>
    <s v="DIRECCIÓN DE GESTIÓN CORPORATIVA"/>
    <s v="MARTHA JANETH CARREÑO LIZARAZO"/>
    <s v="SUBDIRECCION ADMINISTRATIVA"/>
    <d v="2024-09-16T00:00:00"/>
    <n v="202417000073423"/>
    <s v="02 - Creación de Nueva Línea "/>
    <s v="Recursos de la línea 102"/>
    <d v="2024-09-16T00:00:00"/>
    <m/>
    <m/>
    <m/>
    <n v="14500000"/>
    <m/>
    <m/>
    <m/>
    <n v="0"/>
    <m/>
    <m/>
    <m/>
    <n v="0"/>
    <m/>
    <n v="0"/>
    <n v="14500000"/>
    <m/>
    <m/>
    <m/>
    <m/>
  </r>
  <r>
    <n v="144"/>
    <s v="0191-14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Otros servicios de la administración pública n.c.p."/>
    <s v="10. No aplica"/>
    <s v="No aplica"/>
    <s v="N/A"/>
    <s v="No aplica"/>
    <n v="3500000"/>
    <s v="NO APLICA"/>
    <s v="NO APLICA"/>
    <s v="DIRECCIÓN DE GESTIÓN CORPORATIVA"/>
    <s v="MARTHA JANETH CARREÑO LIZARAZO"/>
    <s v="Direccion de Gestion Corporativa"/>
    <s v="11/10/2024_x000a_16/09/2024"/>
    <s v="202417000080433_x000a_202417000073443"/>
    <s v="03 - Modificación de Línea"/>
    <s v="Recursos de la línea 129"/>
    <s v="11/10/2024_x000a_16/09/2024"/>
    <m/>
    <m/>
    <m/>
    <n v="3500000"/>
    <m/>
    <m/>
    <m/>
    <n v="0"/>
    <m/>
    <m/>
    <m/>
    <n v="0"/>
    <m/>
    <n v="0"/>
    <n v="3500000"/>
    <m/>
    <m/>
    <m/>
    <m/>
  </r>
  <r>
    <n v="145"/>
    <s v="0191-145"/>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51"/>
    <x v="3"/>
    <s v="Pago de pasivo exigible"/>
    <s v="10. No aplica"/>
    <s v="No aplica"/>
    <s v="N/A"/>
    <s v="No aplica"/>
    <n v="9754000"/>
    <s v="OCTUBRE"/>
    <s v="OCTUBRE"/>
    <s v="DIRECCIÓN DE GESTIÓN CORPORATIVA"/>
    <s v="MARTHA JANETH CARREÑO LIZARAZO"/>
    <s v="SUBDIRECCION ADMINISTRATIVA"/>
    <d v="2024-09-16T00:00:00"/>
    <n v="202417000074253"/>
    <s v="02 - Creación de Nueva Línea "/>
    <s v="Recursos de la línea 101"/>
    <d v="2024-08-02T00:00:00"/>
    <m/>
    <m/>
    <m/>
    <n v="9754000"/>
    <m/>
    <m/>
    <m/>
    <n v="0"/>
    <m/>
    <m/>
    <m/>
    <n v="0"/>
    <m/>
    <n v="0"/>
    <n v="9754000"/>
    <m/>
    <m/>
    <m/>
    <m/>
  </r>
  <r>
    <n v="146"/>
    <s v="0191-146"/>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21"/>
    <x v="0"/>
    <s v="Arrendar un stand en el Congreso Colombiano de la Construcción - CCC"/>
    <s v="1. Contratación directa"/>
    <n v="80131505"/>
    <n v="10000000"/>
    <n v="1"/>
    <n v="10000000"/>
    <s v="SEPTIEMBRE"/>
    <s v="SEPTIEMBRE"/>
    <s v="DIRECCIÓN DE GESTIÓN CORPORATIVA"/>
    <s v="MARTHA JANETH CARREÑO LIZARAZO"/>
    <s v="Direccion de Gestion Corporativa"/>
    <d v="2024-09-24T00:00:00"/>
    <n v="202417000075793"/>
    <s v="02 - Creación de Nueva Línea "/>
    <s v="Recursos de la línea 10"/>
    <d v="2024-09-24T00:00:00"/>
    <s v="FOR-128"/>
    <d v="2024-09-25T00:00:00"/>
    <n v="10000000"/>
    <n v="0"/>
    <n v="1528"/>
    <d v="2024-09-26T00:00:00"/>
    <n v="10000000"/>
    <n v="0"/>
    <n v="4731"/>
    <n v="45588"/>
    <n v="4327501"/>
    <n v="5672499"/>
    <n v="0"/>
    <n v="4327501"/>
    <n v="5672499"/>
    <s v="CONTRATO DE ARRENDAMIENTO"/>
    <n v="926"/>
    <s v="CAMARA COLOMBIANA DE LA CONSTRUCCION"/>
    <m/>
  </r>
  <r>
    <n v="147"/>
    <s v="0191-14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Servicios de asesoramiento y representación jurídica relativos a otros campos del derecho"/>
    <s v="10. No aplica"/>
    <s v="No aplica"/>
    <s v="N/A"/>
    <s v="No aplica"/>
    <n v="312666"/>
    <s v="NO APLICA"/>
    <s v="NO APLICA"/>
    <s v="DIRECCIÓN DE GESTIÓN CORPORATIVA"/>
    <s v="MARTHA JANETH CARREÑO LIZARAZO"/>
    <s v="SUBDIRECCION ADMINISTRATIVA"/>
    <d v="2024-09-16T00:00:00"/>
    <n v="202417000074253"/>
    <s v="02 - Creación de Nueva Línea "/>
    <s v="Recursos de la línea 101"/>
    <d v="2024-08-02T00:00:00"/>
    <m/>
    <m/>
    <m/>
    <n v="312666"/>
    <m/>
    <m/>
    <m/>
    <n v="0"/>
    <m/>
    <m/>
    <m/>
    <n v="0"/>
    <m/>
    <n v="0"/>
    <n v="312666"/>
    <m/>
    <m/>
    <m/>
    <m/>
  </r>
  <r>
    <n v="148"/>
    <s v="0191-14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los servicios profesionales para apoyar los proyectos de desarrollo, administración, y monitoreo del sistema de información misional que soporte el proceso de Reasentamientos de la Entidad."/>
    <s v="1. Contratación directa"/>
    <n v="81111500"/>
    <n v="6000000"/>
    <n v="3"/>
    <n v="18000000"/>
    <s v="OCTUBRE"/>
    <s v="OCTUBRE"/>
    <s v="DIRECCIÓN DE GESTIÓN CORPORATIVA"/>
    <s v="MARTHA JANETH CARREÑO LIZARAZO"/>
    <s v="TIC"/>
    <d v="2024-10-07T00:00:00"/>
    <s v="202417000079163_x000a_"/>
    <s v="02 - Creación de Nueva Línea "/>
    <s v="Recursos de las línea 1"/>
    <d v="2024-10-07T00:00:00"/>
    <s v="FOR-133_x000a_"/>
    <d v="2024-10-16T00:00:00"/>
    <n v="18000000"/>
    <n v="0"/>
    <n v="1559"/>
    <d v="2024-10-17T00:00:00"/>
    <n v="18000000"/>
    <n v="0"/>
    <n v="4739"/>
    <n v="45594"/>
    <n v="18000000"/>
    <n v="0"/>
    <n v="0"/>
    <n v="18000000"/>
    <n v="0"/>
    <s v="CONTRATO DE PRESTACION DE SERVICIOS PROFESIONALES"/>
    <n v="927"/>
    <s v="VICTOR ALFONSO MORENO VELA"/>
    <m/>
  </r>
  <r>
    <n v="149"/>
    <s v="0191-14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49"/>
    <x v="0"/>
    <s v="Prestar servicios profesionales para apoyar el desarrollo y modelamiento de los nuevos componentes de software del sistema de información misional que soporte el proceso de Reasentamientos de la Entidad."/>
    <s v="1. Contratación directa"/>
    <n v="81111500"/>
    <n v="6000000"/>
    <n v="3"/>
    <n v="18000000"/>
    <s v="OCTUBRE"/>
    <s v="OCTUBRE"/>
    <s v="DIRECCION DE GESTION CORPORTIVA"/>
    <s v="MARTHA JANETH CARREÑO"/>
    <s v="TIC"/>
    <d v="2024-10-07T00:00:00"/>
    <s v="202417000079163_x000a_"/>
    <s v="02 - Creación de Nueva Línea "/>
    <s v="Recursos de las líneas 64, 70, 71, 72, 73, 135"/>
    <d v="2024-10-07T00:00:00"/>
    <s v="FOR-134_x000a_"/>
    <d v="2024-10-16T00:00:00"/>
    <n v="18000000"/>
    <n v="0"/>
    <n v="1560"/>
    <d v="2024-10-17T00:00:00"/>
    <n v="18000000"/>
    <n v="0"/>
    <n v="4738"/>
    <n v="45594"/>
    <n v="18000000"/>
    <n v="0"/>
    <n v="0"/>
    <n v="18000000"/>
    <n v="0"/>
    <s v="CONTRATO DE PRESTACIÓN DE SEERVICIOS"/>
    <n v="928"/>
    <s v="JOSE MIGUEL BARBOSA RODRIGUEZ"/>
    <m/>
  </r>
  <r>
    <n v="150"/>
    <s v="0191-150"/>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Adquisición de accesorios de computadores de acuerdo a los requerimientos de la Caja de la Vivienda Popular"/>
    <s v="7. Mínima cuantía"/>
    <n v="43211600"/>
    <n v="22500000"/>
    <n v="1"/>
    <n v="22500000"/>
    <s v="OCTUBRE"/>
    <s v="OCTUBRE"/>
    <s v="DIRECCION DE GESTION CORPORTIVA"/>
    <s v="MARTHA JANETH CARREÑO"/>
    <s v="TIC"/>
    <d v="2024-10-07T00:00:00"/>
    <s v="202417000079163_x000a_"/>
    <s v="02 - Creación de Nueva Línea "/>
    <s v="Recursos de la línea 43"/>
    <d v="2024-10-07T00:00:00"/>
    <s v="FOR-135"/>
    <d v="2024-10-16T00:00:00"/>
    <n v="22500000"/>
    <n v="0"/>
    <n v="1555"/>
    <d v="2024-10-17T00:00:00"/>
    <n v="22500000"/>
    <n v="0"/>
    <m/>
    <m/>
    <m/>
    <n v="22500000"/>
    <m/>
    <n v="0"/>
    <n v="22500000"/>
    <m/>
    <m/>
    <m/>
    <m/>
  </r>
  <r>
    <n v="151"/>
    <s v="0191-151"/>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Adquisición de equipos de audio para uso de la Caja de la Vivienda Popular"/>
    <s v="7. Mínima cuantía"/>
    <n v="43211600"/>
    <n v="13000000"/>
    <n v="1"/>
    <n v="13000000"/>
    <s v="OCTUBRE"/>
    <s v="OCTUBRE"/>
    <s v="DIRECCION DE GESTION CORPORTIVA"/>
    <s v="MARTHA JANETH CARREÑO"/>
    <s v="TIC"/>
    <d v="2024-10-07T00:00:00"/>
    <s v="202417000079163_x000a_"/>
    <s v="02 - Creación de Nueva Línea "/>
    <s v="Recursos de la línea 43"/>
    <d v="2024-10-07T00:00:00"/>
    <s v="FOR-136"/>
    <d v="2024-10-16T00:00:00"/>
    <n v="13000000"/>
    <n v="0"/>
    <n v="1556"/>
    <d v="2024-10-17T00:00:00"/>
    <n v="13000000"/>
    <n v="0"/>
    <m/>
    <m/>
    <m/>
    <n v="13000000"/>
    <m/>
    <n v="0"/>
    <n v="13000000"/>
    <m/>
    <m/>
    <m/>
    <m/>
  </r>
  <r>
    <n v="152"/>
    <s v="0191-152"/>
    <x v="5"/>
    <x v="5"/>
    <s v="Fortalecer el 100% de la capacidad de gestión de las entidades del Sector Hábitat que promueva la innovación gubernamental la eficiencia administrativa y operativa como generadores de confianza ciudadana (Secretaría de Hábitat CVP Renobo UAESP)"/>
    <x v="14"/>
    <s v="PM/0208/0102/45990070191- PM/0208/0103/45990070191- PM/0208/0104/45990070191- PM/0208/0105/45990070191  -PM/0208/0106/45990070191"/>
    <x v="41"/>
    <x v="0"/>
    <s v="Prestar el servicio para la migración de la infraestructura de ArcGIS Enterprise a servidores con sistema operativo Linux y base de datos postgres"/>
    <s v="4. Selección abreviada subasta inversa"/>
    <n v="81111500"/>
    <n v="90000000"/>
    <n v="1"/>
    <n v="90000000"/>
    <s v="OCTUBRE"/>
    <s v="OCTUBRE"/>
    <s v="DIRECCION DE GESTION CORPORTIVA"/>
    <s v="MARTHA JANETH CARREÑO"/>
    <s v="TIC"/>
    <d v="2024-10-09T00:00:00"/>
    <s v="202417000079653_x000a_"/>
    <s v="02 - Creación de Nueva Línea "/>
    <s v="Recursos de la línea 43"/>
    <s v="1010/2024"/>
    <s v="FOR-137"/>
    <d v="2024-10-16T00:00:00"/>
    <n v="90000000"/>
    <n v="0"/>
    <n v="1557"/>
    <d v="2024-10-17T00:00:00"/>
    <n v="90000000"/>
    <n v="0"/>
    <m/>
    <m/>
    <m/>
    <n v="90000000"/>
    <m/>
    <n v="0"/>
    <n v="90000000"/>
    <m/>
    <m/>
    <m/>
    <m/>
  </r>
  <r>
    <n v="153"/>
    <s v="0191-153"/>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para la representación integral en los procesos judiciales y extrajudiciales de la entidad conforme a los procesos que le sean asignados"/>
    <s v="1. Contratación directa"/>
    <n v="80161500"/>
    <n v="6500000"/>
    <n v="3"/>
    <n v="19500000"/>
    <s v="OCTUBRE"/>
    <s v="OCTUBRE"/>
    <s v="DIRECCIÓN DE GESTIÓN CORPORATIVA"/>
    <s v="MARTHA JANETH CARREÑO LIZARAZO"/>
    <s v="Direccion de Juridica "/>
    <s v="17/10/2024_x000a_10/10/2024"/>
    <s v="202417000081793_x000a_202417000080073"/>
    <s v="01 - Viabilización de Línea"/>
    <s v="Recursos de las líneas 36, 96, 97, 130 y 139"/>
    <s v="17/10/2024_x000a_10/10/2024"/>
    <s v="FOR-145"/>
    <d v="2024-10-17T00:00:00"/>
    <n v="19500000"/>
    <n v="0"/>
    <n v="1565"/>
    <d v="2024-10-18T00:00:00"/>
    <n v="19500000"/>
    <n v="0"/>
    <n v="4743"/>
    <n v="45594"/>
    <n v="19500000"/>
    <n v="0"/>
    <n v="0"/>
    <n v="19500000"/>
    <n v="0"/>
    <s v="CONTRATO DE PRESTACION DE SERVICIOS PROFESIONALES"/>
    <n v="931"/>
    <s v="SANTIAGO ALBERTO SOTO LUNA"/>
    <m/>
  </r>
  <r>
    <n v="154"/>
    <s v="0191-154"/>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profesionales a la dirección jurídica en el análisis, evaluación y trámite de los procesos disciplinarios en etapa de juzgamiento, como la representación judicial y extrajudicial en materia civil y administrativa que requiera la dirección jurídica"/>
    <s v="1. Contratación directa"/>
    <n v="80161500"/>
    <n v="6000000"/>
    <s v="2 meses y 12 dias"/>
    <n v="14400000"/>
    <s v="OCTUBRE"/>
    <s v="OCTUBRE"/>
    <s v="DIRECCIÓN DE GESTIÓN CORPORATIVA"/>
    <s v="MARTHA JANETH CARREÑO LIZARAZO"/>
    <s v="Direccion de Juridica "/>
    <s v="17/10/2024_x000a_10/10/2024"/>
    <s v="202417000081493_x000a_202417000080073"/>
    <s v="01 - Viabilización de Línea"/>
    <s v="Recursos de las líneas 87, 88, 89, 90 y 139"/>
    <s v="17/10/2024_x000a_10/10/2024"/>
    <s v="FOR-140"/>
    <d v="2024-10-17T00:00:00"/>
    <n v="14400000"/>
    <n v="0"/>
    <n v="1569"/>
    <d v="2024-10-21T00:00:00"/>
    <n v="14400000"/>
    <n v="0"/>
    <n v="4740"/>
    <n v="45594"/>
    <n v="14400000"/>
    <n v="0"/>
    <n v="0"/>
    <n v="14400000"/>
    <n v="0"/>
    <s v="CONTRATO DE PRESTACION DE SERVICIOS PROFESIONALES"/>
    <n v="930"/>
    <s v="ELIANA DEL PILAR OCAMPO CERQUERA"/>
    <m/>
  </r>
  <r>
    <n v="155"/>
    <s v="0191-155"/>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18"/>
    <x v="0"/>
    <s v="Pago de servicio de Energía (Enel) de la Caja de la Vivienda Popular y otros predios"/>
    <s v="10. No aplica"/>
    <s v="No aplica"/>
    <s v="N/A"/>
    <s v="No aplica"/>
    <n v="1300000"/>
    <s v="NO APLICA"/>
    <s v="NO APLICA"/>
    <s v="DIRECCIÓN DE GESTIÓN CORPORATIVA"/>
    <s v="MARTHA JANETH CARREÑO LIZARAZO"/>
    <s v="Sudirección Administrativa"/>
    <s v="17/10/2024_x000a_11/10/2024"/>
    <s v="202417000081733_x000a_202417000080433"/>
    <s v="01 - Viabilización de Línea"/>
    <s v="Recursos de la línea 144"/>
    <s v="17/10/2024_x000a_11/10/2024"/>
    <s v="FOR-138"/>
    <d v="2024-10-17T00:00:00"/>
    <n v="1300000"/>
    <n v="0"/>
    <n v="1561"/>
    <d v="2024-10-17T00:00:00"/>
    <n v="1300000"/>
    <n v="0"/>
    <n v="4736"/>
    <n v="45594"/>
    <n v="98460"/>
    <n v="1201540"/>
    <n v="0"/>
    <n v="98460"/>
    <n v="1201540"/>
    <s v="FACTURAS"/>
    <s v="1622410329_x000a_"/>
    <s v="ENEL COLOMBIA SA ESP"/>
    <m/>
  </r>
  <r>
    <n v="156"/>
    <s v="0191-156"/>
    <x v="5"/>
    <x v="5"/>
    <s v="Fortalecer el 100% de la capacidad de gestión de las entidades del Sector Hábitat que promueva la innovación gubernamental la eficiencia administrativa y operativa como generadores de confianza ciudadana (Secretaría de Hábitat CVP Renobo UAESP)"/>
    <x v="13"/>
    <s v="PM/0208/0102/45990160191-  PM/0208/0103/45990160191- PM/0208/0104/45990160191- PM/0208/0105/45990160191-  PM/0208/0106/45990160191"/>
    <x v="2"/>
    <x v="0"/>
    <s v="Pago de servicio de Aseo de la Caja de la Vivienda Popular y otros predios."/>
    <s v="10. No aplica"/>
    <s v="No aplica"/>
    <s v="N/A"/>
    <s v="No aplica"/>
    <n v="800000"/>
    <s v="NO APLICA"/>
    <s v="NO APLICA"/>
    <s v="DIRECCIÓN DE GESTIÓN CORPORATIVA"/>
    <s v="MARTHA JANETH CARREÑO LIZARAZO"/>
    <s v="Sudirección Administrativa"/>
    <s v="17/10/2024_x000a_11/10/2024"/>
    <s v="202417000081733_x000a_202417000080433"/>
    <s v="01 - Viabilización de Línea"/>
    <s v="Recursos de la línea 144"/>
    <s v="17/10/2024_x000a_11/10/2024"/>
    <s v="FOR-139"/>
    <d v="2024-10-17T00:00:00"/>
    <n v="800000"/>
    <n v="0"/>
    <n v="1562"/>
    <d v="2024-10-18T00:00:00"/>
    <n v="800000"/>
    <n v="0"/>
    <s v="4714"/>
    <n v="45583"/>
    <n v="139470"/>
    <n v="660530"/>
    <n v="139470"/>
    <n v="0"/>
    <n v="660530"/>
    <s v="FACTURAS"/>
    <n v="28"/>
    <s v="BOGOTA LIMPIA S.A.S. E.S.P."/>
    <m/>
  </r>
  <r>
    <n v="157"/>
    <s v="0191-157"/>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36"/>
    <x v="0"/>
    <s v="Prestar servicios de apoyo a la gestión para fortalecer el proceso de Servicio al Ciudadano a través de los diferentes canales de comunicación y los servicios de interpretación para personas con discapacidad auditiva."/>
    <s v="1. Contratación directa"/>
    <n v="80161500"/>
    <n v="2900000"/>
    <s v="2 meses y 17 días"/>
    <n v="7443333"/>
    <s v="NOVIEMBRE"/>
    <s v="NOVIEMBRE"/>
    <m/>
    <m/>
    <s v="Direccion de Gestion Corporativa"/>
    <d v="2024-10-21T00:00:00"/>
    <n v="202417000082503"/>
    <s v="02 - Creación de Nueva Línea "/>
    <s v="15, 16, 18, 19, 126 y 113"/>
    <m/>
    <s v="FOR-146"/>
    <d v="2024-10-28T00:00:00"/>
    <n v="7443333"/>
    <n v="0"/>
    <n v="1576"/>
    <m/>
    <n v="7443333"/>
    <n v="0"/>
    <m/>
    <m/>
    <m/>
    <n v="7443333"/>
    <m/>
    <n v="0"/>
    <n v="7443333"/>
    <m/>
    <m/>
    <m/>
    <m/>
  </r>
  <r>
    <n v="158"/>
    <s v="0191-158"/>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6"/>
    <x v="0"/>
    <s v="Prestar los servicios de asesoría jurídica en las distintas actuaciones judiciales, contractuales y administrativas para la Caja de la Vivienda Popular"/>
    <s v="1. Contratación directa"/>
    <n v="80121700"/>
    <n v="11900000"/>
    <n v="2"/>
    <n v="23800000"/>
    <s v="NOVIEMBRE"/>
    <s v="NOVIEMBRE"/>
    <m/>
    <m/>
    <s v="Direccion de Juridica contratacion"/>
    <d v="2024-10-21T00:00:00"/>
    <n v="202417000082483"/>
    <s v="02 - Creación de Nueva Línea "/>
    <s v="35-91"/>
    <m/>
    <s v="FOR-147"/>
    <d v="2024-10-28T00:00:00"/>
    <n v="23800000"/>
    <n v="0"/>
    <n v="1577"/>
    <m/>
    <n v="23800000"/>
    <n v="0"/>
    <m/>
    <m/>
    <m/>
    <n v="23800000"/>
    <m/>
    <n v="0"/>
    <n v="23800000"/>
    <m/>
    <m/>
    <m/>
    <m/>
  </r>
  <r>
    <n v="159"/>
    <s v="0191-159"/>
    <x v="5"/>
    <x v="5"/>
    <s v="Fortalecer el 100% de la capacidad de gestión de las entidades del Sector Hábitat que promueva la innovación gubernamental la eficiencia administrativa y operativa como generadores de confianza ciudadana (Secretaría de Hábitat CVP Renobo UAESP)"/>
    <x v="12"/>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que aporten en el mejoramiento continuo de los procesos de la Caja de la Vivienda Popular y gestión en los trámites administrativos de la ACI."/>
    <s v="1. Contratación directa"/>
    <n v="84111603"/>
    <n v="7338666"/>
    <n v="3"/>
    <n v="22015998"/>
    <s v="OCTUBRE"/>
    <s v="OCTUBRE"/>
    <m/>
    <m/>
    <s v="CONTROL INTERNO DE GESTION"/>
    <d v="2024-10-23T00:00:00"/>
    <n v="202417000083533"/>
    <s v="02 - Creación de Nueva Línea "/>
    <n v="84"/>
    <m/>
    <s v="FOR-148"/>
    <d v="2024-10-28T00:00:00"/>
    <n v="22015998"/>
    <n v="0"/>
    <n v="1578"/>
    <m/>
    <n v="22015998"/>
    <n v="0"/>
    <m/>
    <m/>
    <m/>
    <n v="22015998"/>
    <m/>
    <n v="0"/>
    <n v="22015998"/>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F31" firstHeaderRow="0" firstDataRow="1" firstDataCol="1"/>
  <pivotFields count="44">
    <pivotField showAll="0"/>
    <pivotField showAll="0"/>
    <pivotField axis="axisRow" showAll="0" sortType="ascending">
      <items count="7">
        <item x="4"/>
        <item x="3"/>
        <item x="0"/>
        <item x="2"/>
        <item x="1"/>
        <item x="5"/>
        <item t="default"/>
      </items>
    </pivotField>
    <pivotField axis="axisRow" showAll="0">
      <items count="7">
        <item x="0"/>
        <item x="1"/>
        <item x="2"/>
        <item x="3"/>
        <item x="4"/>
        <item x="5"/>
        <item t="default"/>
      </items>
    </pivotField>
    <pivotField showAll="0"/>
    <pivotField axis="axisRow" showAll="0" sortType="ascending">
      <items count="16">
        <item x="12"/>
        <item x="0"/>
        <item x="9"/>
        <item x="3"/>
        <item x="10"/>
        <item x="13"/>
        <item x="4"/>
        <item x="1"/>
        <item x="5"/>
        <item x="11"/>
        <item x="14"/>
        <item x="2"/>
        <item x="7"/>
        <item x="6"/>
        <item x="8"/>
        <item t="default"/>
      </items>
    </pivotField>
    <pivotField showAll="0"/>
    <pivotField showAll="0"/>
    <pivotField showAll="0"/>
    <pivotField showAll="0"/>
    <pivotField showAll="0"/>
    <pivotField showAll="0"/>
    <pivotField numFmtId="43" showAll="0"/>
    <pivotField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9" showAll="0"/>
    <pivotField showAll="0"/>
    <pivotField showAll="0"/>
    <pivotField dataField="1" showAll="0"/>
    <pivotField numFmtId="169" showAll="0"/>
    <pivotField showAll="0"/>
    <pivotField showAll="0"/>
    <pivotField dataField="1" showAll="0"/>
    <pivotField numFmtId="169" showAll="0"/>
    <pivotField dataField="1" showAll="0"/>
    <pivotField dataField="1" numFmtId="169" showAll="0"/>
    <pivotField numFmtId="169" showAll="0"/>
    <pivotField showAll="0"/>
    <pivotField showAll="0"/>
    <pivotField showAll="0"/>
    <pivotField showAll="0"/>
  </pivotFields>
  <rowFields count="3">
    <field x="2"/>
    <field x="3"/>
    <field x="5"/>
  </rowFields>
  <rowItems count="28">
    <i>
      <x/>
    </i>
    <i r="1">
      <x v="4"/>
    </i>
    <i r="2">
      <x v="9"/>
    </i>
    <i>
      <x v="1"/>
    </i>
    <i r="1">
      <x v="3"/>
    </i>
    <i r="2">
      <x v="4"/>
    </i>
    <i>
      <x v="2"/>
    </i>
    <i r="1">
      <x/>
    </i>
    <i r="2">
      <x v="1"/>
    </i>
    <i r="2">
      <x v="7"/>
    </i>
    <i>
      <x v="3"/>
    </i>
    <i r="1">
      <x v="2"/>
    </i>
    <i r="2">
      <x v="2"/>
    </i>
    <i>
      <x v="4"/>
    </i>
    <i r="1">
      <x v="1"/>
    </i>
    <i r="2">
      <x v="3"/>
    </i>
    <i r="2">
      <x v="6"/>
    </i>
    <i r="2">
      <x v="8"/>
    </i>
    <i r="2">
      <x v="11"/>
    </i>
    <i r="2">
      <x v="12"/>
    </i>
    <i r="2">
      <x v="13"/>
    </i>
    <i r="2">
      <x v="14"/>
    </i>
    <i>
      <x v="5"/>
    </i>
    <i r="1">
      <x v="5"/>
    </i>
    <i r="2">
      <x/>
    </i>
    <i r="2">
      <x v="5"/>
    </i>
    <i r="2">
      <x v="10"/>
    </i>
    <i t="grand">
      <x/>
    </i>
  </rowItems>
  <colFields count="1">
    <field x="-2"/>
  </colFields>
  <colItems count="5">
    <i>
      <x/>
    </i>
    <i i="1">
      <x v="1"/>
    </i>
    <i i="2">
      <x v="2"/>
    </i>
    <i i="3">
      <x v="3"/>
    </i>
    <i i="4">
      <x v="4"/>
    </i>
  </colItems>
  <dataFields count="5">
    <dataField name=" VALOR TOTAL PROGRAMADO $" fld="14" baseField="0" baseItem="0" numFmtId="3"/>
    <dataField name="  VALOR CDP $" fld="31" baseField="0" baseItem="0" numFmtId="3"/>
    <dataField name="  VALOR DEL CRP $" fld="35" baseField="2" baseItem="0" numFmtId="3"/>
    <dataField name="  GIROS $" fld="37" baseField="2" baseItem="0" numFmtId="3"/>
    <dataField name="  POR GIRAR $ (CRP-GIROS)" fld="38" baseField="2" baseItem="0" numFmtId="3"/>
  </dataFields>
  <formats count="6">
    <format dxfId="43">
      <pivotArea field="2" type="button" dataOnly="0" labelOnly="1" outline="0" axis="axisRow" fieldPosition="0"/>
    </format>
    <format dxfId="42">
      <pivotArea dataOnly="0" labelOnly="1" outline="0" fieldPosition="0">
        <references count="1">
          <reference field="4294967294" count="5">
            <x v="0"/>
            <x v="1"/>
            <x v="2"/>
            <x v="3"/>
            <x v="4"/>
          </reference>
        </references>
      </pivotArea>
    </format>
    <format dxfId="41">
      <pivotArea field="2" type="button" dataOnly="0" labelOnly="1" outline="0" axis="axisRow" fieldPosition="0"/>
    </format>
    <format dxfId="40">
      <pivotArea dataOnly="0" labelOnly="1" outline="0" fieldPosition="0">
        <references count="1">
          <reference field="4294967294" count="5">
            <x v="0"/>
            <x v="1"/>
            <x v="2"/>
            <x v="3"/>
            <x v="4"/>
          </reference>
        </references>
      </pivotArea>
    </format>
    <format dxfId="39">
      <pivotArea field="2" type="button" dataOnly="0" labelOnly="1" outline="0" axis="axisRow" fieldPosition="0"/>
    </format>
    <format dxfId="38">
      <pivotArea dataOnly="0" labelOnly="1" outline="0" fieldPosition="0">
        <references count="1">
          <reference field="4294967294" count="5">
            <x v="0"/>
            <x v="1"/>
            <x v="2"/>
            <x v="3"/>
            <x v="4"/>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F225" firstHeaderRow="0" firstDataRow="1" firstDataCol="1"/>
  <pivotFields count="44">
    <pivotField showAll="0"/>
    <pivotField showAll="0"/>
    <pivotField axis="axisRow" showAll="0" sortType="ascending">
      <items count="7">
        <item x="4"/>
        <item x="3"/>
        <item x="0"/>
        <item x="2"/>
        <item x="1"/>
        <item x="5"/>
        <item t="default"/>
      </items>
    </pivotField>
    <pivotField showAll="0"/>
    <pivotField showAll="0"/>
    <pivotField showAll="0"/>
    <pivotField showAll="0"/>
    <pivotField axis="axisRow" multipleItemSelectionAllowed="1" showAll="0" sortType="ascending">
      <items count="53">
        <item x="37"/>
        <item x="3"/>
        <item x="28"/>
        <item x="41"/>
        <item x="33"/>
        <item x="24"/>
        <item x="30"/>
        <item x="50"/>
        <item x="1"/>
        <item x="42"/>
        <item x="15"/>
        <item x="8"/>
        <item x="16"/>
        <item x="4"/>
        <item x="7"/>
        <item x="29"/>
        <item x="11"/>
        <item x="23"/>
        <item x="25"/>
        <item x="21"/>
        <item x="49"/>
        <item x="38"/>
        <item x="43"/>
        <item x="14"/>
        <item x="6"/>
        <item x="31"/>
        <item x="34"/>
        <item x="13"/>
        <item x="0"/>
        <item x="10"/>
        <item x="40"/>
        <item x="5"/>
        <item x="32"/>
        <item x="27"/>
        <item x="26"/>
        <item x="9"/>
        <item x="44"/>
        <item x="20"/>
        <item x="12"/>
        <item x="39"/>
        <item x="35"/>
        <item x="18"/>
        <item x="19"/>
        <item x="17"/>
        <item x="45"/>
        <item x="46"/>
        <item x="47"/>
        <item x="48"/>
        <item x="36"/>
        <item x="22"/>
        <item x="51"/>
        <item x="2"/>
        <item t="default"/>
      </items>
    </pivotField>
    <pivotField axis="axisRow" showAll="0" sortType="ascending">
      <items count="8">
        <item x="5"/>
        <item x="0"/>
        <item x="6"/>
        <item x="3"/>
        <item x="4"/>
        <item x="2"/>
        <item x="1"/>
        <item t="default"/>
      </items>
    </pivotField>
    <pivotField showAll="0"/>
    <pivotField showAll="0"/>
    <pivotField showAll="0"/>
    <pivotField numFmtId="43" showAll="0"/>
    <pivotField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9" showAll="0"/>
    <pivotField showAll="0"/>
    <pivotField showAll="0"/>
    <pivotField dataField="1" showAll="0"/>
    <pivotField numFmtId="169" showAll="0"/>
    <pivotField showAll="0"/>
    <pivotField showAll="0"/>
    <pivotField dataField="1" showAll="0"/>
    <pivotField numFmtId="169" showAll="0"/>
    <pivotField dataField="1" showAll="0"/>
    <pivotField dataField="1" numFmtId="169" showAll="0"/>
    <pivotField numFmtId="169" showAll="0"/>
    <pivotField showAll="0"/>
    <pivotField showAll="0"/>
    <pivotField showAll="0"/>
    <pivotField showAll="0"/>
  </pivotFields>
  <rowFields count="3">
    <field x="2"/>
    <field x="7"/>
    <field x="8"/>
  </rowFields>
  <rowItems count="222">
    <i>
      <x/>
    </i>
    <i r="1">
      <x v="8"/>
    </i>
    <i r="2">
      <x v="6"/>
    </i>
    <i r="1">
      <x v="11"/>
    </i>
    <i r="2">
      <x/>
    </i>
    <i r="1">
      <x v="14"/>
    </i>
    <i r="2">
      <x/>
    </i>
    <i r="1">
      <x v="23"/>
    </i>
    <i r="2">
      <x/>
    </i>
    <i r="1">
      <x v="26"/>
    </i>
    <i r="2">
      <x/>
    </i>
    <i r="1">
      <x v="35"/>
    </i>
    <i r="2">
      <x/>
    </i>
    <i>
      <x v="1"/>
    </i>
    <i r="1">
      <x/>
    </i>
    <i r="2">
      <x/>
    </i>
    <i r="2">
      <x v="2"/>
    </i>
    <i r="1">
      <x v="2"/>
    </i>
    <i r="2">
      <x/>
    </i>
    <i r="1">
      <x v="4"/>
    </i>
    <i r="2">
      <x/>
    </i>
    <i r="1">
      <x v="8"/>
    </i>
    <i r="2">
      <x/>
    </i>
    <i r="2">
      <x v="6"/>
    </i>
    <i r="1">
      <x v="11"/>
    </i>
    <i r="2">
      <x/>
    </i>
    <i r="2">
      <x v="2"/>
    </i>
    <i r="1">
      <x v="14"/>
    </i>
    <i r="2">
      <x/>
    </i>
    <i r="2">
      <x v="2"/>
    </i>
    <i r="1">
      <x v="19"/>
    </i>
    <i r="2">
      <x/>
    </i>
    <i r="1">
      <x v="21"/>
    </i>
    <i r="2">
      <x/>
    </i>
    <i r="1">
      <x v="23"/>
    </i>
    <i r="2">
      <x/>
    </i>
    <i r="2">
      <x v="2"/>
    </i>
    <i r="1">
      <x v="26"/>
    </i>
    <i r="2">
      <x/>
    </i>
    <i r="2">
      <x v="2"/>
    </i>
    <i r="1">
      <x v="27"/>
    </i>
    <i r="2">
      <x v="2"/>
    </i>
    <i r="1">
      <x v="35"/>
    </i>
    <i r="2">
      <x/>
    </i>
    <i r="2">
      <x v="2"/>
    </i>
    <i r="1">
      <x v="38"/>
    </i>
    <i r="2">
      <x/>
    </i>
    <i r="2">
      <x v="2"/>
    </i>
    <i r="1">
      <x v="40"/>
    </i>
    <i r="2">
      <x/>
    </i>
    <i r="2">
      <x v="2"/>
    </i>
    <i r="1">
      <x v="48"/>
    </i>
    <i r="2">
      <x/>
    </i>
    <i r="1">
      <x v="49"/>
    </i>
    <i r="2">
      <x/>
    </i>
    <i>
      <x v="2"/>
    </i>
    <i r="1">
      <x v="1"/>
    </i>
    <i r="2">
      <x v="1"/>
    </i>
    <i r="1">
      <x v="8"/>
    </i>
    <i r="2">
      <x v="6"/>
    </i>
    <i r="1">
      <x v="10"/>
    </i>
    <i r="2">
      <x v="1"/>
    </i>
    <i r="1">
      <x v="11"/>
    </i>
    <i r="2">
      <x v="1"/>
    </i>
    <i r="2">
      <x v="5"/>
    </i>
    <i r="2">
      <x v="6"/>
    </i>
    <i r="1">
      <x v="12"/>
    </i>
    <i r="2">
      <x v="5"/>
    </i>
    <i r="1">
      <x v="13"/>
    </i>
    <i r="2">
      <x v="1"/>
    </i>
    <i r="1">
      <x v="14"/>
    </i>
    <i r="2">
      <x v="1"/>
    </i>
    <i r="2">
      <x v="5"/>
    </i>
    <i r="2">
      <x v="6"/>
    </i>
    <i r="1">
      <x v="16"/>
    </i>
    <i r="2">
      <x v="1"/>
    </i>
    <i r="2">
      <x v="6"/>
    </i>
    <i r="1">
      <x v="19"/>
    </i>
    <i r="2">
      <x v="1"/>
    </i>
    <i r="1">
      <x v="23"/>
    </i>
    <i r="2">
      <x v="1"/>
    </i>
    <i r="2">
      <x v="6"/>
    </i>
    <i r="1">
      <x v="24"/>
    </i>
    <i r="2">
      <x v="1"/>
    </i>
    <i r="2">
      <x v="6"/>
    </i>
    <i r="1">
      <x v="27"/>
    </i>
    <i r="2">
      <x v="1"/>
    </i>
    <i r="2">
      <x v="6"/>
    </i>
    <i r="1">
      <x v="28"/>
    </i>
    <i r="2">
      <x v="1"/>
    </i>
    <i r="1">
      <x v="29"/>
    </i>
    <i r="2">
      <x v="1"/>
    </i>
    <i r="1">
      <x v="31"/>
    </i>
    <i r="2">
      <x v="1"/>
    </i>
    <i r="1">
      <x v="35"/>
    </i>
    <i r="2">
      <x v="1"/>
    </i>
    <i r="2">
      <x v="6"/>
    </i>
    <i r="1">
      <x v="37"/>
    </i>
    <i r="2">
      <x v="1"/>
    </i>
    <i r="2">
      <x v="6"/>
    </i>
    <i r="1">
      <x v="38"/>
    </i>
    <i r="2">
      <x v="1"/>
    </i>
    <i r="2">
      <x v="6"/>
    </i>
    <i r="1">
      <x v="41"/>
    </i>
    <i r="2">
      <x v="1"/>
    </i>
    <i r="1">
      <x v="42"/>
    </i>
    <i r="2">
      <x v="1"/>
    </i>
    <i r="1">
      <x v="43"/>
    </i>
    <i r="2">
      <x v="1"/>
    </i>
    <i r="1">
      <x v="51"/>
    </i>
    <i r="2">
      <x v="1"/>
    </i>
    <i>
      <x v="3"/>
    </i>
    <i r="1">
      <x v="1"/>
    </i>
    <i r="2">
      <x v="1"/>
    </i>
    <i r="1">
      <x v="2"/>
    </i>
    <i r="2">
      <x v="1"/>
    </i>
    <i r="2">
      <x v="4"/>
    </i>
    <i r="1">
      <x v="4"/>
    </i>
    <i r="2">
      <x v="1"/>
    </i>
    <i r="1">
      <x v="6"/>
    </i>
    <i r="2">
      <x v="1"/>
    </i>
    <i r="1">
      <x v="11"/>
    </i>
    <i r="2">
      <x v="1"/>
    </i>
    <i r="1">
      <x v="14"/>
    </i>
    <i r="2">
      <x v="1"/>
    </i>
    <i r="2">
      <x v="4"/>
    </i>
    <i r="1">
      <x v="15"/>
    </i>
    <i r="2">
      <x v="1"/>
    </i>
    <i r="1">
      <x v="17"/>
    </i>
    <i r="2">
      <x v="1"/>
    </i>
    <i r="1">
      <x v="18"/>
    </i>
    <i r="2">
      <x v="1"/>
    </i>
    <i r="1">
      <x v="19"/>
    </i>
    <i r="2">
      <x v="1"/>
    </i>
    <i r="1">
      <x v="25"/>
    </i>
    <i r="2">
      <x v="1"/>
    </i>
    <i r="1">
      <x v="27"/>
    </i>
    <i r="2">
      <x v="1"/>
    </i>
    <i r="2">
      <x v="4"/>
    </i>
    <i r="1">
      <x v="32"/>
    </i>
    <i r="2">
      <x v="1"/>
    </i>
    <i r="1">
      <x v="38"/>
    </i>
    <i r="2">
      <x v="1"/>
    </i>
    <i>
      <x v="4"/>
    </i>
    <i r="1">
      <x v="5"/>
    </i>
    <i r="2">
      <x v="1"/>
    </i>
    <i r="1">
      <x v="11"/>
    </i>
    <i r="2">
      <x v="1"/>
    </i>
    <i r="1">
      <x v="13"/>
    </i>
    <i r="2">
      <x v="1"/>
    </i>
    <i r="1">
      <x v="14"/>
    </i>
    <i r="2">
      <x v="1"/>
    </i>
    <i r="1">
      <x v="17"/>
    </i>
    <i r="2">
      <x v="1"/>
    </i>
    <i r="1">
      <x v="18"/>
    </i>
    <i r="2">
      <x v="1"/>
    </i>
    <i r="1">
      <x v="19"/>
    </i>
    <i r="2">
      <x v="1"/>
    </i>
    <i r="1">
      <x v="24"/>
    </i>
    <i r="2">
      <x v="1"/>
    </i>
    <i r="1">
      <x v="27"/>
    </i>
    <i r="2">
      <x v="1"/>
    </i>
    <i r="1">
      <x v="33"/>
    </i>
    <i r="2">
      <x v="1"/>
    </i>
    <i r="1">
      <x v="34"/>
    </i>
    <i r="2">
      <x v="1"/>
    </i>
    <i r="1">
      <x v="37"/>
    </i>
    <i r="2">
      <x v="1"/>
    </i>
    <i r="1">
      <x v="38"/>
    </i>
    <i r="2">
      <x v="1"/>
    </i>
    <i r="1">
      <x v="49"/>
    </i>
    <i r="2">
      <x v="1"/>
    </i>
    <i r="2">
      <x v="3"/>
    </i>
    <i>
      <x v="5"/>
    </i>
    <i r="1">
      <x v="3"/>
    </i>
    <i r="2">
      <x v="1"/>
    </i>
    <i r="1">
      <x v="4"/>
    </i>
    <i r="2">
      <x v="1"/>
    </i>
    <i r="1">
      <x v="7"/>
    </i>
    <i r="2">
      <x v="1"/>
    </i>
    <i r="1">
      <x v="9"/>
    </i>
    <i r="2">
      <x v="1"/>
    </i>
    <i r="2">
      <x v="3"/>
    </i>
    <i r="1">
      <x v="12"/>
    </i>
    <i r="2">
      <x v="1"/>
    </i>
    <i r="1">
      <x v="16"/>
    </i>
    <i r="2">
      <x v="1"/>
    </i>
    <i r="1">
      <x v="17"/>
    </i>
    <i r="2">
      <x v="1"/>
    </i>
    <i r="1">
      <x v="19"/>
    </i>
    <i r="2">
      <x v="1"/>
    </i>
    <i r="1">
      <x v="20"/>
    </i>
    <i r="2">
      <x v="1"/>
    </i>
    <i r="1">
      <x v="22"/>
    </i>
    <i r="2">
      <x v="1"/>
    </i>
    <i r="1">
      <x v="30"/>
    </i>
    <i r="2">
      <x v="1"/>
    </i>
    <i r="1">
      <x v="35"/>
    </i>
    <i r="2">
      <x v="1"/>
    </i>
    <i r="1">
      <x v="36"/>
    </i>
    <i r="2">
      <x v="1"/>
    </i>
    <i r="1">
      <x v="37"/>
    </i>
    <i r="2">
      <x v="1"/>
    </i>
    <i r="1">
      <x v="39"/>
    </i>
    <i r="2">
      <x v="1"/>
    </i>
    <i r="1">
      <x v="41"/>
    </i>
    <i r="2">
      <x v="1"/>
    </i>
    <i r="1">
      <x v="44"/>
    </i>
    <i r="2">
      <x v="1"/>
    </i>
    <i r="1">
      <x v="45"/>
    </i>
    <i r="2">
      <x v="1"/>
    </i>
    <i r="1">
      <x v="46"/>
    </i>
    <i r="2">
      <x v="1"/>
    </i>
    <i r="1">
      <x v="47"/>
    </i>
    <i r="2">
      <x v="1"/>
    </i>
    <i r="1">
      <x v="48"/>
    </i>
    <i r="2">
      <x v="1"/>
    </i>
    <i r="1">
      <x v="50"/>
    </i>
    <i r="2">
      <x v="3"/>
    </i>
    <i r="1">
      <x v="51"/>
    </i>
    <i r="2">
      <x v="1"/>
    </i>
    <i t="grand">
      <x/>
    </i>
  </rowItems>
  <colFields count="1">
    <field x="-2"/>
  </colFields>
  <colItems count="5">
    <i>
      <x/>
    </i>
    <i i="1">
      <x v="1"/>
    </i>
    <i i="2">
      <x v="2"/>
    </i>
    <i i="3">
      <x v="3"/>
    </i>
    <i i="4">
      <x v="4"/>
    </i>
  </colItems>
  <dataFields count="5">
    <dataField name=" VALOR TOTAL PROGRAMADO $" fld="14" baseField="0" baseItem="0" numFmtId="4"/>
    <dataField name=" VALOR CDP $" fld="31" baseField="0" baseItem="0"/>
    <dataField name=" VALOR DEL CRP $" fld="35" baseField="0" baseItem="0"/>
    <dataField name=" GIROS $" fld="37" baseField="2" baseItem="0"/>
    <dataField name=" POR GIRAR $ (CRP-GIROS)" fld="38" baseField="0" baseItem="0"/>
  </dataFields>
  <formats count="38">
    <format dxfId="37">
      <pivotArea outline="0" collapsedLevelsAreSubtotals="1" fieldPosition="0"/>
    </format>
    <format dxfId="36">
      <pivotArea dataOnly="0" labelOnly="1" outline="0" axis="axisValues" fieldPosition="0"/>
    </format>
    <format dxfId="35">
      <pivotArea dataOnly="0" labelOnly="1" outline="0" axis="axisValues"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fieldPosition="0">
        <references count="2">
          <reference field="2" count="0" selected="0"/>
          <reference field="7" count="0"/>
        </references>
      </pivotArea>
    </format>
    <format dxfId="27">
      <pivotArea dataOnly="0" labelOnly="1" fieldPosition="0">
        <references count="3">
          <reference field="2" count="0" selected="0"/>
          <reference field="7" count="1" selected="0">
            <x v="1"/>
          </reference>
          <reference field="8" count="1">
            <x v="1"/>
          </reference>
        </references>
      </pivotArea>
    </format>
    <format dxfId="26">
      <pivotArea dataOnly="0" labelOnly="1" fieldPosition="0">
        <references count="3">
          <reference field="2" count="0" selected="0"/>
          <reference field="7" count="1" selected="0">
            <x v="8"/>
          </reference>
          <reference field="8" count="1">
            <x v="6"/>
          </reference>
        </references>
      </pivotArea>
    </format>
    <format dxfId="25">
      <pivotArea dataOnly="0" labelOnly="1" fieldPosition="0">
        <references count="3">
          <reference field="2" count="0" selected="0"/>
          <reference field="7" count="1" selected="0">
            <x v="10"/>
          </reference>
          <reference field="8" count="1">
            <x v="1"/>
          </reference>
        </references>
      </pivotArea>
    </format>
    <format dxfId="24">
      <pivotArea dataOnly="0" labelOnly="1" fieldPosition="0">
        <references count="3">
          <reference field="2" count="0" selected="0"/>
          <reference field="7" count="1" selected="0">
            <x v="11"/>
          </reference>
          <reference field="8" count="0"/>
        </references>
      </pivotArea>
    </format>
    <format dxfId="23">
      <pivotArea dataOnly="0" labelOnly="1" fieldPosition="0">
        <references count="3">
          <reference field="2" count="0" selected="0"/>
          <reference field="7" count="1" selected="0">
            <x v="12"/>
          </reference>
          <reference field="8" count="1">
            <x v="5"/>
          </reference>
        </references>
      </pivotArea>
    </format>
    <format dxfId="22">
      <pivotArea dataOnly="0" labelOnly="1" fieldPosition="0">
        <references count="3">
          <reference field="2" count="0" selected="0"/>
          <reference field="7" count="1" selected="0">
            <x v="13"/>
          </reference>
          <reference field="8" count="1">
            <x v="1"/>
          </reference>
        </references>
      </pivotArea>
    </format>
    <format dxfId="21">
      <pivotArea dataOnly="0" labelOnly="1" fieldPosition="0">
        <references count="3">
          <reference field="2" count="0" selected="0"/>
          <reference field="7" count="1" selected="0">
            <x v="14"/>
          </reference>
          <reference field="8" count="0"/>
        </references>
      </pivotArea>
    </format>
    <format dxfId="20">
      <pivotArea dataOnly="0" labelOnly="1" fieldPosition="0">
        <references count="3">
          <reference field="2" count="0" selected="0"/>
          <reference field="7" count="1" selected="0">
            <x v="16"/>
          </reference>
          <reference field="8" count="1">
            <x v="1"/>
          </reference>
        </references>
      </pivotArea>
    </format>
    <format dxfId="19">
      <pivotArea dataOnly="0" labelOnly="1" fieldPosition="0">
        <references count="3">
          <reference field="2" count="0" selected="0"/>
          <reference field="7" count="1" selected="0">
            <x v="23"/>
          </reference>
          <reference field="8" count="1">
            <x v="1"/>
          </reference>
        </references>
      </pivotArea>
    </format>
    <format dxfId="18">
      <pivotArea dataOnly="0" labelOnly="1" fieldPosition="0">
        <references count="3">
          <reference field="2" count="0" selected="0"/>
          <reference field="7" count="1" selected="0">
            <x v="24"/>
          </reference>
          <reference field="8" count="2">
            <x v="1"/>
            <x v="6"/>
          </reference>
        </references>
      </pivotArea>
    </format>
    <format dxfId="17">
      <pivotArea dataOnly="0" labelOnly="1" fieldPosition="0">
        <references count="3">
          <reference field="2" count="0" selected="0"/>
          <reference field="7" count="1" selected="0">
            <x v="27"/>
          </reference>
          <reference field="8" count="2">
            <x v="1"/>
            <x v="6"/>
          </reference>
        </references>
      </pivotArea>
    </format>
    <format dxfId="16">
      <pivotArea dataOnly="0" labelOnly="1" fieldPosition="0">
        <references count="3">
          <reference field="2" count="0" selected="0"/>
          <reference field="7" count="1" selected="0">
            <x v="28"/>
          </reference>
          <reference field="8" count="1">
            <x v="1"/>
          </reference>
        </references>
      </pivotArea>
    </format>
    <format dxfId="15">
      <pivotArea dataOnly="0" labelOnly="1" fieldPosition="0">
        <references count="3">
          <reference field="2" count="0" selected="0"/>
          <reference field="7" count="1" selected="0">
            <x v="29"/>
          </reference>
          <reference field="8" count="1">
            <x v="1"/>
          </reference>
        </references>
      </pivotArea>
    </format>
    <format dxfId="14">
      <pivotArea dataOnly="0" labelOnly="1" fieldPosition="0">
        <references count="3">
          <reference field="2" count="0" selected="0"/>
          <reference field="7" count="1" selected="0">
            <x v="31"/>
          </reference>
          <reference field="8" count="1">
            <x v="1"/>
          </reference>
        </references>
      </pivotArea>
    </format>
    <format dxfId="13">
      <pivotArea dataOnly="0" labelOnly="1" fieldPosition="0">
        <references count="3">
          <reference field="2" count="0" selected="0"/>
          <reference field="7" count="1" selected="0">
            <x v="35"/>
          </reference>
          <reference field="8" count="2">
            <x v="1"/>
            <x v="6"/>
          </reference>
        </references>
      </pivotArea>
    </format>
    <format dxfId="12">
      <pivotArea dataOnly="0" labelOnly="1" fieldPosition="0">
        <references count="3">
          <reference field="2" count="0" selected="0"/>
          <reference field="7" count="1" selected="0">
            <x v="38"/>
          </reference>
          <reference field="8" count="2">
            <x v="1"/>
            <x v="6"/>
          </reference>
        </references>
      </pivotArea>
    </format>
    <format dxfId="11">
      <pivotArea dataOnly="0" labelOnly="1" fieldPosition="0">
        <references count="3">
          <reference field="2" count="0" selected="0"/>
          <reference field="7" count="1" selected="0">
            <x v="51"/>
          </reference>
          <reference field="8" count="1">
            <x v="1"/>
          </reference>
        </references>
      </pivotArea>
    </format>
    <format dxfId="10">
      <pivotArea dataOnly="0" labelOnly="1" fieldPosition="0">
        <references count="3">
          <reference field="2" count="0" selected="0"/>
          <reference field="7" count="1" selected="0">
            <x v="43"/>
          </reference>
          <reference field="8" count="1">
            <x v="1"/>
          </reference>
        </references>
      </pivotArea>
    </format>
    <format dxfId="9">
      <pivotArea dataOnly="0" labelOnly="1" fieldPosition="0">
        <references count="3">
          <reference field="2" count="0" selected="0"/>
          <reference field="7" count="1" selected="0">
            <x v="41"/>
          </reference>
          <reference field="8" count="1">
            <x v="1"/>
          </reference>
        </references>
      </pivotArea>
    </format>
    <format dxfId="8">
      <pivotArea dataOnly="0" labelOnly="1" fieldPosition="0">
        <references count="3">
          <reference field="2" count="0" selected="0"/>
          <reference field="7" count="1" selected="0">
            <x v="42"/>
          </reference>
          <reference field="8" count="1">
            <x v="1"/>
          </reference>
        </references>
      </pivotArea>
    </format>
    <format dxfId="7">
      <pivotArea dataOnly="0" labelOnly="1" outline="0" axis="axisValues" fieldPosition="0"/>
    </format>
    <format dxfId="6">
      <pivotArea outline="0" collapsedLevelsAreSubtotals="1" fieldPosition="0"/>
    </format>
    <format dxfId="5">
      <pivotArea field="2" type="button" dataOnly="0" labelOnly="1" outline="0" axis="axisRow" fieldPosition="0"/>
    </format>
    <format dxfId="4">
      <pivotArea dataOnly="0" labelOnly="1" outline="0" fieldPosition="0">
        <references count="1">
          <reference field="4294967294" count="5">
            <x v="0"/>
            <x v="1"/>
            <x v="2"/>
            <x v="3"/>
            <x v="4"/>
          </reference>
        </references>
      </pivotArea>
    </format>
    <format dxfId="3">
      <pivotArea field="2" type="button" dataOnly="0" labelOnly="1" outline="0" axis="axisRow" fieldPosition="0"/>
    </format>
    <format dxfId="2">
      <pivotArea dataOnly="0" labelOnly="1" outline="0" fieldPosition="0">
        <references count="1">
          <reference field="4294967294" count="5">
            <x v="0"/>
            <x v="1"/>
            <x v="2"/>
            <x v="3"/>
            <x v="4"/>
          </reference>
        </references>
      </pivotArea>
    </format>
    <format dxfId="1">
      <pivotArea field="2" type="button" dataOnly="0" labelOnly="1" outline="0" axis="axisRow"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59999389629810485"/>
  </sheetPr>
  <dimension ref="A1:AR641"/>
  <sheetViews>
    <sheetView tabSelected="1" zoomScale="70" zoomScaleNormal="70" workbookViewId="0">
      <pane xSplit="2" ySplit="7" topLeftCell="C8" activePane="bottomRight" state="frozen"/>
      <selection pane="topRight" activeCell="C1" sqref="C1"/>
      <selection pane="bottomLeft" activeCell="A8" sqref="A8"/>
      <selection pane="bottomRight" activeCell="F21" sqref="F21"/>
    </sheetView>
  </sheetViews>
  <sheetFormatPr baseColWidth="10" defaultColWidth="12.625" defaultRowHeight="18"/>
  <cols>
    <col min="1" max="1" width="8" style="32" customWidth="1"/>
    <col min="2" max="2" width="14.375" style="31" customWidth="1"/>
    <col min="3" max="3" width="25.125" style="3" customWidth="1"/>
    <col min="4" max="4" width="27.875" style="3" customWidth="1"/>
    <col min="5" max="5" width="40.375" style="5" customWidth="1"/>
    <col min="6" max="6" width="44.75" style="6" customWidth="1"/>
    <col min="7" max="7" width="28" style="6" customWidth="1"/>
    <col min="8" max="8" width="28.25" style="6" customWidth="1"/>
    <col min="9" max="9" width="21.75" style="6" customWidth="1"/>
    <col min="10" max="10" width="53.25" style="5" customWidth="1"/>
    <col min="11" max="11" width="21.625" style="7" customWidth="1"/>
    <col min="12" max="12" width="19" style="7" customWidth="1"/>
    <col min="13" max="13" width="18.625" style="5" customWidth="1"/>
    <col min="14" max="14" width="24.5" style="3" customWidth="1"/>
    <col min="15" max="15" width="25.875" style="5" customWidth="1"/>
    <col min="16" max="17" width="25.875" style="7" customWidth="1"/>
    <col min="18" max="18" width="24" style="35" customWidth="1"/>
    <col min="19" max="19" width="30.625" style="32" customWidth="1"/>
    <col min="20" max="20" width="24.5" style="32" customWidth="1"/>
    <col min="21" max="21" width="22.75" style="8" customWidth="1"/>
    <col min="22" max="22" width="21.5" style="11" customWidth="1"/>
    <col min="23" max="23" width="24.75" style="3" customWidth="1"/>
    <col min="24" max="24" width="20.25" style="10" customWidth="1"/>
    <col min="25" max="25" width="18.625" style="11" customWidth="1"/>
    <col min="26" max="26" width="23.125" style="12" customWidth="1"/>
    <col min="27" max="27" width="18.625" style="3" customWidth="1"/>
    <col min="28" max="28" width="21.75" style="3" customWidth="1"/>
    <col min="29" max="29" width="32.375" style="13" customWidth="1"/>
    <col min="30" max="30" width="25.625" style="14" customWidth="1"/>
    <col min="31" max="31" width="27.375" style="11" bestFit="1" customWidth="1"/>
    <col min="32" max="32" width="25.625" style="10" customWidth="1"/>
    <col min="33" max="33" width="28" style="15" bestFit="1" customWidth="1"/>
    <col min="34" max="34" width="34" style="3" bestFit="1" customWidth="1"/>
    <col min="35" max="35" width="27.375" style="16" bestFit="1" customWidth="1"/>
    <col min="36" max="36" width="28.5" style="9" bestFit="1" customWidth="1"/>
    <col min="37" max="37" width="25.625" style="1" customWidth="1"/>
    <col min="38" max="38" width="22.25" style="5" bestFit="1" customWidth="1"/>
    <col min="39" max="39" width="39.25" style="5" bestFit="1" customWidth="1"/>
    <col min="40" max="40" width="43.875" style="3" bestFit="1" customWidth="1"/>
    <col min="41" max="41" width="27.75" style="15" customWidth="1"/>
    <col min="42" max="42" width="32" style="62" customWidth="1"/>
    <col min="43" max="43" width="25.625" style="3" customWidth="1"/>
    <col min="44" max="44" width="31.125" style="5" bestFit="1" customWidth="1"/>
    <col min="45" max="16384" width="12.625" style="3"/>
  </cols>
  <sheetData>
    <row r="1" spans="1:44" ht="32.25" customHeight="1">
      <c r="A1" s="118"/>
      <c r="B1" s="119"/>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2"/>
      <c r="AQ1" s="127" t="s">
        <v>0</v>
      </c>
      <c r="AR1" s="128"/>
    </row>
    <row r="2" spans="1:44" ht="47.25" customHeight="1">
      <c r="A2" s="119"/>
      <c r="B2" s="119"/>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4"/>
      <c r="AQ2" s="127" t="s">
        <v>1</v>
      </c>
      <c r="AR2" s="128"/>
    </row>
    <row r="3" spans="1:44" ht="38.25" customHeight="1">
      <c r="A3" s="120"/>
      <c r="B3" s="120"/>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c r="AQ3" s="127" t="s">
        <v>462</v>
      </c>
      <c r="AR3" s="128"/>
    </row>
    <row r="4" spans="1:44">
      <c r="A4" s="129"/>
      <c r="B4" s="129"/>
      <c r="C4" s="129"/>
      <c r="D4" s="129"/>
      <c r="E4" s="129"/>
      <c r="F4" s="129"/>
      <c r="G4" s="129"/>
      <c r="H4" s="129"/>
      <c r="I4" s="129"/>
      <c r="J4" s="129"/>
      <c r="K4" s="129"/>
      <c r="L4" s="129"/>
      <c r="M4" s="129"/>
      <c r="N4" s="129"/>
      <c r="O4" s="129"/>
      <c r="P4" s="129"/>
      <c r="Q4" s="129"/>
      <c r="R4" s="129"/>
      <c r="S4" s="129"/>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s="34" customFormat="1">
      <c r="A5" s="115" t="s">
        <v>2</v>
      </c>
      <c r="B5" s="116"/>
      <c r="C5" s="116"/>
      <c r="D5" s="116"/>
      <c r="E5" s="116"/>
      <c r="F5" s="116"/>
      <c r="G5" s="116"/>
      <c r="H5" s="116"/>
      <c r="I5" s="116"/>
      <c r="J5" s="116"/>
      <c r="K5" s="116"/>
      <c r="L5" s="116"/>
      <c r="M5" s="116"/>
      <c r="N5" s="116"/>
      <c r="O5" s="116"/>
      <c r="P5" s="116"/>
      <c r="Q5" s="116"/>
      <c r="R5" s="116"/>
      <c r="S5" s="116"/>
      <c r="T5" s="51"/>
      <c r="U5" s="117" t="s">
        <v>3</v>
      </c>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4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V6" s="4">
        <v>22</v>
      </c>
      <c r="W6" s="4">
        <v>23</v>
      </c>
      <c r="X6" s="4">
        <v>24</v>
      </c>
      <c r="Y6" s="4">
        <v>25</v>
      </c>
      <c r="Z6" s="4">
        <v>26</v>
      </c>
      <c r="AA6" s="4">
        <v>27</v>
      </c>
      <c r="AB6" s="4">
        <v>28</v>
      </c>
      <c r="AC6" s="4">
        <v>29</v>
      </c>
      <c r="AD6" s="4">
        <v>30</v>
      </c>
      <c r="AE6" s="4">
        <v>31</v>
      </c>
      <c r="AF6" s="4">
        <v>32</v>
      </c>
      <c r="AG6" s="4">
        <v>33</v>
      </c>
      <c r="AH6" s="4">
        <v>34</v>
      </c>
      <c r="AI6" s="4">
        <v>35</v>
      </c>
      <c r="AJ6" s="4">
        <v>36</v>
      </c>
      <c r="AK6" s="4">
        <v>37</v>
      </c>
      <c r="AL6" s="4">
        <v>38</v>
      </c>
      <c r="AM6" s="4">
        <v>39</v>
      </c>
      <c r="AN6" s="4">
        <v>40</v>
      </c>
      <c r="AO6" s="4">
        <v>41</v>
      </c>
      <c r="AP6" s="4">
        <v>42</v>
      </c>
      <c r="AQ6" s="4">
        <v>43</v>
      </c>
      <c r="AR6" s="113">
        <v>44</v>
      </c>
    </row>
    <row r="7" spans="1:44" s="40" customFormat="1" ht="40.5" customHeight="1">
      <c r="A7" s="47" t="s">
        <v>4</v>
      </c>
      <c r="B7" s="47" t="s">
        <v>5</v>
      </c>
      <c r="C7" s="47" t="s">
        <v>6</v>
      </c>
      <c r="D7" s="47" t="s">
        <v>7</v>
      </c>
      <c r="E7" s="47" t="s">
        <v>8</v>
      </c>
      <c r="F7" s="47" t="s">
        <v>9</v>
      </c>
      <c r="G7" s="47" t="s">
        <v>10</v>
      </c>
      <c r="H7" s="47" t="s">
        <v>11</v>
      </c>
      <c r="I7" s="47" t="s">
        <v>12</v>
      </c>
      <c r="J7" s="47" t="s">
        <v>13</v>
      </c>
      <c r="K7" s="47" t="s">
        <v>14</v>
      </c>
      <c r="L7" s="48" t="s">
        <v>15</v>
      </c>
      <c r="M7" s="49" t="s">
        <v>16</v>
      </c>
      <c r="N7" s="47" t="s">
        <v>17</v>
      </c>
      <c r="O7" s="50" t="s">
        <v>18</v>
      </c>
      <c r="P7" s="48" t="s">
        <v>19</v>
      </c>
      <c r="Q7" s="48" t="s">
        <v>20</v>
      </c>
      <c r="R7" s="47" t="s">
        <v>21</v>
      </c>
      <c r="S7" s="47" t="s">
        <v>22</v>
      </c>
      <c r="T7" s="47" t="s">
        <v>23</v>
      </c>
      <c r="U7" s="41" t="s">
        <v>24</v>
      </c>
      <c r="V7" s="42" t="s">
        <v>25</v>
      </c>
      <c r="W7" s="41" t="s">
        <v>26</v>
      </c>
      <c r="X7" s="41" t="s">
        <v>27</v>
      </c>
      <c r="Y7" s="43" t="s">
        <v>28</v>
      </c>
      <c r="Z7" s="41" t="s">
        <v>29</v>
      </c>
      <c r="AA7" s="41" t="s">
        <v>30</v>
      </c>
      <c r="AB7" s="44" t="s">
        <v>31</v>
      </c>
      <c r="AC7" s="42" t="s">
        <v>32</v>
      </c>
      <c r="AD7" s="42" t="s">
        <v>33</v>
      </c>
      <c r="AE7" s="43" t="s">
        <v>34</v>
      </c>
      <c r="AF7" s="45" t="s">
        <v>35</v>
      </c>
      <c r="AG7" s="41" t="s">
        <v>36</v>
      </c>
      <c r="AH7" s="42" t="s">
        <v>37</v>
      </c>
      <c r="AI7" s="43" t="s">
        <v>38</v>
      </c>
      <c r="AJ7" s="46" t="s">
        <v>39</v>
      </c>
      <c r="AK7" s="41" t="s">
        <v>40</v>
      </c>
      <c r="AL7" s="41" t="s">
        <v>41</v>
      </c>
      <c r="AM7" s="41" t="s">
        <v>42</v>
      </c>
      <c r="AN7" s="41" t="s">
        <v>43</v>
      </c>
      <c r="AO7" s="41" t="s">
        <v>44</v>
      </c>
      <c r="AP7" s="41" t="s">
        <v>45</v>
      </c>
      <c r="AQ7" s="41" t="s">
        <v>46</v>
      </c>
      <c r="AR7" s="41" t="s">
        <v>47</v>
      </c>
    </row>
    <row r="8" spans="1:44" s="39" customFormat="1" ht="18.75" customHeight="1">
      <c r="A8" s="71">
        <v>1</v>
      </c>
      <c r="B8" s="72" t="s">
        <v>100</v>
      </c>
      <c r="C8" s="73" t="s">
        <v>101</v>
      </c>
      <c r="D8" s="73" t="s">
        <v>102</v>
      </c>
      <c r="E8" s="73" t="s">
        <v>103</v>
      </c>
      <c r="F8" s="73" t="s">
        <v>471</v>
      </c>
      <c r="G8" s="73" t="s">
        <v>105</v>
      </c>
      <c r="H8" s="73" t="s">
        <v>106</v>
      </c>
      <c r="I8" s="73" t="s">
        <v>54</v>
      </c>
      <c r="J8" s="114" t="s">
        <v>107</v>
      </c>
      <c r="K8" s="71" t="s">
        <v>64</v>
      </c>
      <c r="L8" s="71" t="s">
        <v>65</v>
      </c>
      <c r="M8" s="57">
        <v>0</v>
      </c>
      <c r="N8" s="74">
        <v>0</v>
      </c>
      <c r="O8" s="57">
        <f>298784738-298784738</f>
        <v>0</v>
      </c>
      <c r="P8" s="74" t="s">
        <v>78</v>
      </c>
      <c r="Q8" s="74" t="s">
        <v>78</v>
      </c>
      <c r="R8" s="71" t="s">
        <v>108</v>
      </c>
      <c r="S8" s="71" t="s">
        <v>109</v>
      </c>
      <c r="T8" s="75" t="s">
        <v>108</v>
      </c>
      <c r="U8" s="64">
        <v>45491</v>
      </c>
      <c r="V8" s="76">
        <v>202413000059173</v>
      </c>
      <c r="W8" s="77" t="s">
        <v>302</v>
      </c>
      <c r="X8" s="78" t="s">
        <v>340</v>
      </c>
      <c r="Y8" s="64">
        <v>45491</v>
      </c>
      <c r="Z8" s="79" t="s">
        <v>421</v>
      </c>
      <c r="AA8" s="64">
        <v>45491</v>
      </c>
      <c r="AB8" s="80">
        <v>0</v>
      </c>
      <c r="AC8" s="81">
        <f t="shared" ref="AC8:AC71" si="0">O8-AB8</f>
        <v>0</v>
      </c>
      <c r="AD8" s="82" t="s">
        <v>610</v>
      </c>
      <c r="AE8" s="64">
        <v>45492</v>
      </c>
      <c r="AF8" s="80"/>
      <c r="AG8" s="83">
        <f>AB8-AF8</f>
        <v>0</v>
      </c>
      <c r="AH8" s="82"/>
      <c r="AI8" s="64"/>
      <c r="AJ8" s="80"/>
      <c r="AK8" s="65">
        <f>AF8-AJ8</f>
        <v>0</v>
      </c>
      <c r="AL8" s="80"/>
      <c r="AM8" s="65">
        <f>AJ8-AL8</f>
        <v>0</v>
      </c>
      <c r="AN8" s="65">
        <f>O8-AJ8</f>
        <v>0</v>
      </c>
      <c r="AO8" s="66"/>
      <c r="AP8" s="82"/>
      <c r="AQ8" s="84"/>
      <c r="AR8" s="73" t="s">
        <v>609</v>
      </c>
    </row>
    <row r="9" spans="1:44" s="39" customFormat="1" ht="18.75" customHeight="1">
      <c r="A9" s="71">
        <v>2</v>
      </c>
      <c r="B9" s="72" t="s">
        <v>110</v>
      </c>
      <c r="C9" s="73" t="s">
        <v>101</v>
      </c>
      <c r="D9" s="73" t="s">
        <v>102</v>
      </c>
      <c r="E9" s="73" t="s">
        <v>103</v>
      </c>
      <c r="F9" s="73" t="s">
        <v>471</v>
      </c>
      <c r="G9" s="73" t="s">
        <v>105</v>
      </c>
      <c r="H9" s="73" t="s">
        <v>62</v>
      </c>
      <c r="I9" s="73" t="s">
        <v>63</v>
      </c>
      <c r="J9" s="114" t="s">
        <v>111</v>
      </c>
      <c r="K9" s="71" t="s">
        <v>64</v>
      </c>
      <c r="L9" s="71" t="s">
        <v>65</v>
      </c>
      <c r="M9" s="57">
        <v>2305253090</v>
      </c>
      <c r="N9" s="71">
        <v>1</v>
      </c>
      <c r="O9" s="57">
        <v>2305253090</v>
      </c>
      <c r="P9" s="74" t="s">
        <v>78</v>
      </c>
      <c r="Q9" s="74" t="s">
        <v>78</v>
      </c>
      <c r="R9" s="71" t="s">
        <v>108</v>
      </c>
      <c r="S9" s="71" t="s">
        <v>593</v>
      </c>
      <c r="T9" s="75" t="s">
        <v>108</v>
      </c>
      <c r="U9" s="64">
        <v>45559</v>
      </c>
      <c r="V9" s="78">
        <v>202413000076303</v>
      </c>
      <c r="W9" s="77" t="s">
        <v>302</v>
      </c>
      <c r="X9" s="78" t="s">
        <v>78</v>
      </c>
      <c r="Y9" s="85">
        <v>45560</v>
      </c>
      <c r="Z9" s="79" t="s">
        <v>608</v>
      </c>
      <c r="AA9" s="86">
        <v>45560</v>
      </c>
      <c r="AB9" s="80">
        <v>2303109433</v>
      </c>
      <c r="AC9" s="81">
        <f t="shared" si="0"/>
        <v>2143657</v>
      </c>
      <c r="AD9" s="82">
        <v>1532</v>
      </c>
      <c r="AE9" s="86">
        <v>45561</v>
      </c>
      <c r="AF9" s="80">
        <v>2303109433</v>
      </c>
      <c r="AG9" s="83">
        <f t="shared" ref="AG9:AG72" si="1">AB9-AF9</f>
        <v>0</v>
      </c>
      <c r="AH9" s="82">
        <v>4755</v>
      </c>
      <c r="AI9" s="64">
        <v>45596</v>
      </c>
      <c r="AJ9" s="80">
        <v>2303109433</v>
      </c>
      <c r="AK9" s="65">
        <f t="shared" ref="AK9:AK72" si="2">AF9-AJ9</f>
        <v>0</v>
      </c>
      <c r="AL9" s="80">
        <v>2303109433</v>
      </c>
      <c r="AM9" s="65">
        <f t="shared" ref="AM9:AM72" si="3">AJ9-AL9</f>
        <v>0</v>
      </c>
      <c r="AN9" s="65">
        <f t="shared" ref="AN9:AN72" si="4">O9-AJ9</f>
        <v>2143657</v>
      </c>
      <c r="AO9" s="71" t="s">
        <v>310</v>
      </c>
      <c r="AP9" s="71">
        <v>252</v>
      </c>
      <c r="AQ9" s="73" t="s">
        <v>625</v>
      </c>
      <c r="AR9" s="73"/>
    </row>
    <row r="10" spans="1:44" s="39" customFormat="1" ht="18.75" customHeight="1">
      <c r="A10" s="71">
        <v>3</v>
      </c>
      <c r="B10" s="72" t="s">
        <v>112</v>
      </c>
      <c r="C10" s="73" t="s">
        <v>101</v>
      </c>
      <c r="D10" s="73" t="s">
        <v>102</v>
      </c>
      <c r="E10" s="73" t="s">
        <v>103</v>
      </c>
      <c r="F10" s="73" t="s">
        <v>471</v>
      </c>
      <c r="G10" s="73" t="s">
        <v>105</v>
      </c>
      <c r="H10" s="73" t="s">
        <v>113</v>
      </c>
      <c r="I10" s="73" t="s">
        <v>54</v>
      </c>
      <c r="J10" s="114" t="s">
        <v>114</v>
      </c>
      <c r="K10" s="71" t="s">
        <v>64</v>
      </c>
      <c r="L10" s="71" t="s">
        <v>65</v>
      </c>
      <c r="M10" s="57">
        <v>1000000</v>
      </c>
      <c r="N10" s="71">
        <v>6</v>
      </c>
      <c r="O10" s="57">
        <f>6000000-5000000</f>
        <v>1000000</v>
      </c>
      <c r="P10" s="74" t="s">
        <v>61</v>
      </c>
      <c r="Q10" s="74" t="s">
        <v>61</v>
      </c>
      <c r="R10" s="71" t="s">
        <v>108</v>
      </c>
      <c r="S10" s="71" t="s">
        <v>109</v>
      </c>
      <c r="T10" s="75" t="s">
        <v>108</v>
      </c>
      <c r="U10" s="64">
        <v>45490</v>
      </c>
      <c r="V10" s="76" t="s">
        <v>409</v>
      </c>
      <c r="W10" s="77" t="s">
        <v>302</v>
      </c>
      <c r="X10" s="78" t="s">
        <v>340</v>
      </c>
      <c r="Y10" s="64">
        <v>45490</v>
      </c>
      <c r="Z10" s="79" t="s">
        <v>410</v>
      </c>
      <c r="AA10" s="64">
        <v>45490</v>
      </c>
      <c r="AB10" s="80">
        <v>1000000</v>
      </c>
      <c r="AC10" s="81">
        <f t="shared" si="0"/>
        <v>0</v>
      </c>
      <c r="AD10" s="82">
        <v>1029</v>
      </c>
      <c r="AE10" s="64">
        <v>45492</v>
      </c>
      <c r="AF10" s="80">
        <v>1000000</v>
      </c>
      <c r="AG10" s="83">
        <f t="shared" si="1"/>
        <v>0</v>
      </c>
      <c r="AH10" s="82"/>
      <c r="AI10" s="64"/>
      <c r="AJ10" s="80"/>
      <c r="AK10" s="65">
        <f t="shared" si="2"/>
        <v>1000000</v>
      </c>
      <c r="AL10" s="80"/>
      <c r="AM10" s="65">
        <f t="shared" si="3"/>
        <v>0</v>
      </c>
      <c r="AN10" s="65">
        <f t="shared" si="4"/>
        <v>1000000</v>
      </c>
      <c r="AO10" s="82"/>
      <c r="AP10" s="82"/>
      <c r="AQ10" s="84"/>
      <c r="AR10" s="73"/>
    </row>
    <row r="11" spans="1:44" s="39" customFormat="1" ht="18.75" customHeight="1">
      <c r="A11" s="71">
        <v>4</v>
      </c>
      <c r="B11" s="72" t="s">
        <v>115</v>
      </c>
      <c r="C11" s="73" t="s">
        <v>101</v>
      </c>
      <c r="D11" s="73" t="s">
        <v>102</v>
      </c>
      <c r="E11" s="73" t="s">
        <v>103</v>
      </c>
      <c r="F11" s="73" t="s">
        <v>471</v>
      </c>
      <c r="G11" s="73" t="s">
        <v>105</v>
      </c>
      <c r="H11" s="73" t="s">
        <v>113</v>
      </c>
      <c r="I11" s="73" t="s">
        <v>54</v>
      </c>
      <c r="J11" s="114" t="s">
        <v>116</v>
      </c>
      <c r="K11" s="71" t="s">
        <v>64</v>
      </c>
      <c r="L11" s="71" t="s">
        <v>65</v>
      </c>
      <c r="M11" s="57">
        <v>2500000</v>
      </c>
      <c r="N11" s="71">
        <v>6</v>
      </c>
      <c r="O11" s="57">
        <f>15000000-12500000</f>
        <v>2500000</v>
      </c>
      <c r="P11" s="74" t="s">
        <v>61</v>
      </c>
      <c r="Q11" s="74" t="s">
        <v>61</v>
      </c>
      <c r="R11" s="71" t="s">
        <v>108</v>
      </c>
      <c r="S11" s="71" t="s">
        <v>109</v>
      </c>
      <c r="T11" s="75" t="s">
        <v>108</v>
      </c>
      <c r="U11" s="64">
        <v>45490</v>
      </c>
      <c r="V11" s="76" t="s">
        <v>409</v>
      </c>
      <c r="W11" s="77" t="s">
        <v>302</v>
      </c>
      <c r="X11" s="78" t="s">
        <v>340</v>
      </c>
      <c r="Y11" s="64">
        <v>45490</v>
      </c>
      <c r="Z11" s="79" t="s">
        <v>411</v>
      </c>
      <c r="AA11" s="64">
        <v>45490</v>
      </c>
      <c r="AB11" s="80">
        <v>2500000</v>
      </c>
      <c r="AC11" s="81">
        <f t="shared" si="0"/>
        <v>0</v>
      </c>
      <c r="AD11" s="82">
        <v>1009</v>
      </c>
      <c r="AE11" s="64">
        <v>45492</v>
      </c>
      <c r="AF11" s="80">
        <v>2500000</v>
      </c>
      <c r="AG11" s="83">
        <f t="shared" si="1"/>
        <v>0</v>
      </c>
      <c r="AH11" s="82">
        <f>VLOOKUP(AD11,'[7]CRP 0174'!$O$8:$P$63,2,0)</f>
        <v>4078</v>
      </c>
      <c r="AI11" s="64">
        <v>45534</v>
      </c>
      <c r="AJ11" s="80">
        <v>520572</v>
      </c>
      <c r="AK11" s="65">
        <f t="shared" si="2"/>
        <v>1979428</v>
      </c>
      <c r="AL11" s="80">
        <v>499631</v>
      </c>
      <c r="AM11" s="65">
        <f t="shared" si="3"/>
        <v>20941</v>
      </c>
      <c r="AN11" s="65">
        <f t="shared" si="4"/>
        <v>1979428</v>
      </c>
      <c r="AO11" s="71" t="s">
        <v>329</v>
      </c>
      <c r="AP11" s="68">
        <v>40648841712</v>
      </c>
      <c r="AQ11" s="57" t="s">
        <v>528</v>
      </c>
      <c r="AR11" s="73"/>
    </row>
    <row r="12" spans="1:44" s="39" customFormat="1" ht="18.75" customHeight="1">
      <c r="A12" s="71">
        <v>5</v>
      </c>
      <c r="B12" s="72" t="s">
        <v>117</v>
      </c>
      <c r="C12" s="73" t="s">
        <v>101</v>
      </c>
      <c r="D12" s="73" t="s">
        <v>102</v>
      </c>
      <c r="E12" s="73" t="s">
        <v>103</v>
      </c>
      <c r="F12" s="73" t="s">
        <v>471</v>
      </c>
      <c r="G12" s="73" t="s">
        <v>105</v>
      </c>
      <c r="H12" s="73" t="s">
        <v>113</v>
      </c>
      <c r="I12" s="73" t="s">
        <v>54</v>
      </c>
      <c r="J12" s="114" t="s">
        <v>118</v>
      </c>
      <c r="K12" s="71" t="s">
        <v>64</v>
      </c>
      <c r="L12" s="71" t="s">
        <v>65</v>
      </c>
      <c r="M12" s="57">
        <v>250000</v>
      </c>
      <c r="N12" s="71">
        <v>6</v>
      </c>
      <c r="O12" s="57">
        <f>1500000-1250000</f>
        <v>250000</v>
      </c>
      <c r="P12" s="74" t="s">
        <v>61</v>
      </c>
      <c r="Q12" s="74" t="s">
        <v>61</v>
      </c>
      <c r="R12" s="71" t="s">
        <v>108</v>
      </c>
      <c r="S12" s="71" t="s">
        <v>109</v>
      </c>
      <c r="T12" s="75" t="s">
        <v>108</v>
      </c>
      <c r="U12" s="64">
        <v>45490</v>
      </c>
      <c r="V12" s="76" t="s">
        <v>409</v>
      </c>
      <c r="W12" s="77" t="s">
        <v>302</v>
      </c>
      <c r="X12" s="78" t="s">
        <v>340</v>
      </c>
      <c r="Y12" s="64">
        <v>45490</v>
      </c>
      <c r="Z12" s="79" t="s">
        <v>412</v>
      </c>
      <c r="AA12" s="64">
        <v>45490</v>
      </c>
      <c r="AB12" s="80">
        <v>250000</v>
      </c>
      <c r="AC12" s="81">
        <f t="shared" si="0"/>
        <v>0</v>
      </c>
      <c r="AD12" s="82">
        <v>1005</v>
      </c>
      <c r="AE12" s="64">
        <v>45492</v>
      </c>
      <c r="AF12" s="80">
        <v>250000</v>
      </c>
      <c r="AG12" s="83">
        <f t="shared" si="1"/>
        <v>0</v>
      </c>
      <c r="AH12" s="82"/>
      <c r="AI12" s="64"/>
      <c r="AJ12" s="80"/>
      <c r="AK12" s="65">
        <f t="shared" si="2"/>
        <v>250000</v>
      </c>
      <c r="AL12" s="80"/>
      <c r="AM12" s="65">
        <f t="shared" si="3"/>
        <v>0</v>
      </c>
      <c r="AN12" s="65">
        <f t="shared" si="4"/>
        <v>250000</v>
      </c>
      <c r="AO12" s="82"/>
      <c r="AP12" s="82"/>
      <c r="AQ12" s="84"/>
      <c r="AR12" s="73"/>
    </row>
    <row r="13" spans="1:44" s="39" customFormat="1" ht="18.75" customHeight="1">
      <c r="A13" s="71">
        <v>6</v>
      </c>
      <c r="B13" s="72" t="s">
        <v>119</v>
      </c>
      <c r="C13" s="73" t="s">
        <v>101</v>
      </c>
      <c r="D13" s="73" t="s">
        <v>102</v>
      </c>
      <c r="E13" s="73" t="s">
        <v>103</v>
      </c>
      <c r="F13" s="73" t="s">
        <v>471</v>
      </c>
      <c r="G13" s="73" t="s">
        <v>105</v>
      </c>
      <c r="H13" s="73" t="s">
        <v>113</v>
      </c>
      <c r="I13" s="73" t="s">
        <v>54</v>
      </c>
      <c r="J13" s="114" t="s">
        <v>120</v>
      </c>
      <c r="K13" s="71" t="s">
        <v>64</v>
      </c>
      <c r="L13" s="71" t="s">
        <v>65</v>
      </c>
      <c r="M13" s="57">
        <v>500000</v>
      </c>
      <c r="N13" s="71">
        <v>6</v>
      </c>
      <c r="O13" s="57">
        <f>3000000-2500000</f>
        <v>500000</v>
      </c>
      <c r="P13" s="74" t="s">
        <v>61</v>
      </c>
      <c r="Q13" s="74" t="s">
        <v>61</v>
      </c>
      <c r="R13" s="71" t="s">
        <v>108</v>
      </c>
      <c r="S13" s="71" t="s">
        <v>109</v>
      </c>
      <c r="T13" s="75" t="s">
        <v>108</v>
      </c>
      <c r="U13" s="64">
        <v>45490</v>
      </c>
      <c r="V13" s="76" t="s">
        <v>409</v>
      </c>
      <c r="W13" s="77" t="s">
        <v>302</v>
      </c>
      <c r="X13" s="78" t="s">
        <v>340</v>
      </c>
      <c r="Y13" s="64">
        <v>45490</v>
      </c>
      <c r="Z13" s="79" t="s">
        <v>413</v>
      </c>
      <c r="AA13" s="64">
        <v>45490</v>
      </c>
      <c r="AB13" s="80">
        <v>500000</v>
      </c>
      <c r="AC13" s="81">
        <f t="shared" si="0"/>
        <v>0</v>
      </c>
      <c r="AD13" s="82">
        <v>1010</v>
      </c>
      <c r="AE13" s="64">
        <v>45492</v>
      </c>
      <c r="AF13" s="80">
        <v>500000</v>
      </c>
      <c r="AG13" s="83">
        <f t="shared" si="1"/>
        <v>0</v>
      </c>
      <c r="AH13" s="82">
        <v>3303</v>
      </c>
      <c r="AI13" s="64">
        <v>45499</v>
      </c>
      <c r="AJ13" s="80">
        <v>500000</v>
      </c>
      <c r="AK13" s="65">
        <f t="shared" si="2"/>
        <v>0</v>
      </c>
      <c r="AL13" s="80">
        <v>500000</v>
      </c>
      <c r="AM13" s="65">
        <f t="shared" si="3"/>
        <v>0</v>
      </c>
      <c r="AN13" s="65">
        <f t="shared" si="4"/>
        <v>0</v>
      </c>
      <c r="AO13" s="71" t="s">
        <v>329</v>
      </c>
      <c r="AP13" s="68">
        <v>76399112</v>
      </c>
      <c r="AQ13" s="57" t="s">
        <v>526</v>
      </c>
      <c r="AR13" s="73"/>
    </row>
    <row r="14" spans="1:44" s="39" customFormat="1" ht="18.75" customHeight="1">
      <c r="A14" s="71">
        <v>7</v>
      </c>
      <c r="B14" s="72" t="s">
        <v>121</v>
      </c>
      <c r="C14" s="73" t="s">
        <v>101</v>
      </c>
      <c r="D14" s="73" t="s">
        <v>102</v>
      </c>
      <c r="E14" s="73" t="s">
        <v>103</v>
      </c>
      <c r="F14" s="73" t="s">
        <v>471</v>
      </c>
      <c r="G14" s="73" t="s">
        <v>105</v>
      </c>
      <c r="H14" s="73" t="s">
        <v>113</v>
      </c>
      <c r="I14" s="73" t="s">
        <v>54</v>
      </c>
      <c r="J14" s="114" t="s">
        <v>122</v>
      </c>
      <c r="K14" s="71" t="s">
        <v>64</v>
      </c>
      <c r="L14" s="71" t="s">
        <v>65</v>
      </c>
      <c r="M14" s="57">
        <v>500000</v>
      </c>
      <c r="N14" s="71">
        <v>6</v>
      </c>
      <c r="O14" s="57">
        <f>3000000-2500000</f>
        <v>500000</v>
      </c>
      <c r="P14" s="74" t="s">
        <v>61</v>
      </c>
      <c r="Q14" s="74" t="s">
        <v>61</v>
      </c>
      <c r="R14" s="71" t="s">
        <v>108</v>
      </c>
      <c r="S14" s="71" t="s">
        <v>109</v>
      </c>
      <c r="T14" s="75" t="s">
        <v>108</v>
      </c>
      <c r="U14" s="64">
        <v>45490</v>
      </c>
      <c r="V14" s="76" t="s">
        <v>409</v>
      </c>
      <c r="W14" s="77" t="s">
        <v>302</v>
      </c>
      <c r="X14" s="78" t="s">
        <v>340</v>
      </c>
      <c r="Y14" s="64">
        <v>45490</v>
      </c>
      <c r="Z14" s="79" t="s">
        <v>414</v>
      </c>
      <c r="AA14" s="64">
        <v>45490</v>
      </c>
      <c r="AB14" s="80">
        <v>500000</v>
      </c>
      <c r="AC14" s="81">
        <f t="shared" si="0"/>
        <v>0</v>
      </c>
      <c r="AD14" s="82">
        <v>1002</v>
      </c>
      <c r="AE14" s="64">
        <v>45492</v>
      </c>
      <c r="AF14" s="80">
        <v>500000</v>
      </c>
      <c r="AG14" s="83">
        <f t="shared" si="1"/>
        <v>0</v>
      </c>
      <c r="AH14" s="82" t="s">
        <v>626</v>
      </c>
      <c r="AI14" s="64">
        <v>45496</v>
      </c>
      <c r="AJ14" s="80">
        <f>79760+128620+91010+134390+29880</f>
        <v>463660</v>
      </c>
      <c r="AK14" s="65">
        <f t="shared" si="2"/>
        <v>36340</v>
      </c>
      <c r="AL14" s="80">
        <v>383900</v>
      </c>
      <c r="AM14" s="65">
        <f t="shared" si="3"/>
        <v>79760</v>
      </c>
      <c r="AN14" s="65">
        <f t="shared" si="4"/>
        <v>36340</v>
      </c>
      <c r="AO14" s="71" t="s">
        <v>329</v>
      </c>
      <c r="AP14" s="71">
        <v>11253475</v>
      </c>
      <c r="AQ14" s="73" t="s">
        <v>527</v>
      </c>
      <c r="AR14" s="73"/>
    </row>
    <row r="15" spans="1:44" s="39" customFormat="1" ht="18.75" customHeight="1">
      <c r="A15" s="71">
        <v>8</v>
      </c>
      <c r="B15" s="72" t="s">
        <v>123</v>
      </c>
      <c r="C15" s="73" t="s">
        <v>101</v>
      </c>
      <c r="D15" s="73" t="s">
        <v>102</v>
      </c>
      <c r="E15" s="73" t="s">
        <v>103</v>
      </c>
      <c r="F15" s="73" t="s">
        <v>471</v>
      </c>
      <c r="G15" s="73" t="s">
        <v>105</v>
      </c>
      <c r="H15" s="73" t="s">
        <v>113</v>
      </c>
      <c r="I15" s="73" t="s">
        <v>54</v>
      </c>
      <c r="J15" s="114" t="s">
        <v>124</v>
      </c>
      <c r="K15" s="71" t="s">
        <v>64</v>
      </c>
      <c r="L15" s="71" t="s">
        <v>65</v>
      </c>
      <c r="M15" s="57">
        <v>1000000</v>
      </c>
      <c r="N15" s="71">
        <v>6</v>
      </c>
      <c r="O15" s="57">
        <f>6000000-5000000</f>
        <v>1000000</v>
      </c>
      <c r="P15" s="74" t="s">
        <v>61</v>
      </c>
      <c r="Q15" s="74" t="s">
        <v>61</v>
      </c>
      <c r="R15" s="71" t="s">
        <v>108</v>
      </c>
      <c r="S15" s="71" t="s">
        <v>109</v>
      </c>
      <c r="T15" s="75" t="s">
        <v>108</v>
      </c>
      <c r="U15" s="64">
        <v>45490</v>
      </c>
      <c r="V15" s="76" t="s">
        <v>409</v>
      </c>
      <c r="W15" s="77" t="s">
        <v>302</v>
      </c>
      <c r="X15" s="78" t="s">
        <v>340</v>
      </c>
      <c r="Y15" s="64">
        <v>45490</v>
      </c>
      <c r="Z15" s="79" t="s">
        <v>417</v>
      </c>
      <c r="AA15" s="64">
        <v>45490</v>
      </c>
      <c r="AB15" s="80">
        <v>1000000</v>
      </c>
      <c r="AC15" s="81">
        <f t="shared" si="0"/>
        <v>0</v>
      </c>
      <c r="AD15" s="82">
        <v>1011</v>
      </c>
      <c r="AE15" s="64">
        <v>45492</v>
      </c>
      <c r="AF15" s="80">
        <v>1000000</v>
      </c>
      <c r="AG15" s="83">
        <f t="shared" si="1"/>
        <v>0</v>
      </c>
      <c r="AH15" s="82"/>
      <c r="AI15" s="64"/>
      <c r="AJ15" s="80"/>
      <c r="AK15" s="65">
        <f t="shared" si="2"/>
        <v>1000000</v>
      </c>
      <c r="AL15" s="80"/>
      <c r="AM15" s="65">
        <f t="shared" si="3"/>
        <v>0</v>
      </c>
      <c r="AN15" s="65">
        <f t="shared" si="4"/>
        <v>1000000</v>
      </c>
      <c r="AO15" s="82"/>
      <c r="AP15" s="82"/>
      <c r="AQ15" s="84"/>
      <c r="AR15" s="73"/>
    </row>
    <row r="16" spans="1:44" s="39" customFormat="1" ht="18.75" customHeight="1">
      <c r="A16" s="71">
        <v>9</v>
      </c>
      <c r="B16" s="72" t="s">
        <v>125</v>
      </c>
      <c r="C16" s="73" t="s">
        <v>101</v>
      </c>
      <c r="D16" s="73" t="s">
        <v>102</v>
      </c>
      <c r="E16" s="73" t="s">
        <v>103</v>
      </c>
      <c r="F16" s="73" t="s">
        <v>471</v>
      </c>
      <c r="G16" s="73" t="s">
        <v>105</v>
      </c>
      <c r="H16" s="73" t="s">
        <v>113</v>
      </c>
      <c r="I16" s="73" t="s">
        <v>54</v>
      </c>
      <c r="J16" s="114" t="s">
        <v>126</v>
      </c>
      <c r="K16" s="71" t="s">
        <v>64</v>
      </c>
      <c r="L16" s="71" t="s">
        <v>65</v>
      </c>
      <c r="M16" s="57">
        <v>900000</v>
      </c>
      <c r="N16" s="71">
        <v>6</v>
      </c>
      <c r="O16" s="57">
        <f>5400000-4500000</f>
        <v>900000</v>
      </c>
      <c r="P16" s="74" t="s">
        <v>61</v>
      </c>
      <c r="Q16" s="74" t="s">
        <v>61</v>
      </c>
      <c r="R16" s="71" t="s">
        <v>108</v>
      </c>
      <c r="S16" s="71" t="s">
        <v>109</v>
      </c>
      <c r="T16" s="75" t="s">
        <v>108</v>
      </c>
      <c r="U16" s="64">
        <v>45490</v>
      </c>
      <c r="V16" s="76" t="s">
        <v>409</v>
      </c>
      <c r="W16" s="77" t="s">
        <v>302</v>
      </c>
      <c r="X16" s="78" t="s">
        <v>340</v>
      </c>
      <c r="Y16" s="64">
        <v>45490</v>
      </c>
      <c r="Z16" s="79" t="s">
        <v>416</v>
      </c>
      <c r="AA16" s="64">
        <v>45490</v>
      </c>
      <c r="AB16" s="80">
        <v>900000</v>
      </c>
      <c r="AC16" s="81">
        <f t="shared" si="0"/>
        <v>0</v>
      </c>
      <c r="AD16" s="82">
        <v>1012</v>
      </c>
      <c r="AE16" s="64">
        <v>45492</v>
      </c>
      <c r="AF16" s="80">
        <v>900000</v>
      </c>
      <c r="AG16" s="83">
        <f t="shared" si="1"/>
        <v>0</v>
      </c>
      <c r="AH16" s="82">
        <v>3306</v>
      </c>
      <c r="AI16" s="64">
        <v>45499</v>
      </c>
      <c r="AJ16" s="80">
        <v>900000</v>
      </c>
      <c r="AK16" s="65">
        <f t="shared" si="2"/>
        <v>0</v>
      </c>
      <c r="AL16" s="80">
        <v>900000</v>
      </c>
      <c r="AM16" s="65">
        <f t="shared" si="3"/>
        <v>0</v>
      </c>
      <c r="AN16" s="65">
        <f t="shared" si="4"/>
        <v>0</v>
      </c>
      <c r="AO16" s="71" t="s">
        <v>329</v>
      </c>
      <c r="AP16" s="68">
        <v>63486160</v>
      </c>
      <c r="AQ16" s="57" t="s">
        <v>529</v>
      </c>
      <c r="AR16" s="73"/>
    </row>
    <row r="17" spans="1:44" s="39" customFormat="1" ht="18.75" customHeight="1">
      <c r="A17" s="71">
        <v>10</v>
      </c>
      <c r="B17" s="72" t="s">
        <v>127</v>
      </c>
      <c r="C17" s="73" t="s">
        <v>101</v>
      </c>
      <c r="D17" s="73" t="s">
        <v>102</v>
      </c>
      <c r="E17" s="73" t="s">
        <v>103</v>
      </c>
      <c r="F17" s="73" t="s">
        <v>471</v>
      </c>
      <c r="G17" s="73" t="s">
        <v>105</v>
      </c>
      <c r="H17" s="73" t="s">
        <v>92</v>
      </c>
      <c r="I17" s="73" t="s">
        <v>54</v>
      </c>
      <c r="J17" s="114" t="s">
        <v>128</v>
      </c>
      <c r="K17" s="71" t="s">
        <v>64</v>
      </c>
      <c r="L17" s="71" t="s">
        <v>65</v>
      </c>
      <c r="M17" s="57">
        <v>811000</v>
      </c>
      <c r="N17" s="71">
        <v>8</v>
      </c>
      <c r="O17" s="57">
        <f>6488000-5677000</f>
        <v>811000</v>
      </c>
      <c r="P17" s="74" t="s">
        <v>61</v>
      </c>
      <c r="Q17" s="74" t="s">
        <v>61</v>
      </c>
      <c r="R17" s="71" t="s">
        <v>108</v>
      </c>
      <c r="S17" s="71" t="s">
        <v>109</v>
      </c>
      <c r="T17" s="75" t="s">
        <v>108</v>
      </c>
      <c r="U17" s="64">
        <v>45490</v>
      </c>
      <c r="V17" s="76" t="s">
        <v>409</v>
      </c>
      <c r="W17" s="77" t="s">
        <v>302</v>
      </c>
      <c r="X17" s="78" t="s">
        <v>340</v>
      </c>
      <c r="Y17" s="64">
        <v>45490</v>
      </c>
      <c r="Z17" s="79" t="s">
        <v>415</v>
      </c>
      <c r="AA17" s="64">
        <v>45490</v>
      </c>
      <c r="AB17" s="80">
        <v>811000</v>
      </c>
      <c r="AC17" s="81">
        <f t="shared" si="0"/>
        <v>0</v>
      </c>
      <c r="AD17" s="82">
        <v>1013</v>
      </c>
      <c r="AE17" s="64">
        <v>45492</v>
      </c>
      <c r="AF17" s="80">
        <v>811000</v>
      </c>
      <c r="AG17" s="83">
        <f t="shared" si="1"/>
        <v>0</v>
      </c>
      <c r="AH17" s="82">
        <v>3365</v>
      </c>
      <c r="AI17" s="64">
        <v>45505</v>
      </c>
      <c r="AJ17" s="80">
        <v>575900</v>
      </c>
      <c r="AK17" s="65">
        <f t="shared" si="2"/>
        <v>235100</v>
      </c>
      <c r="AL17" s="80">
        <v>575900</v>
      </c>
      <c r="AM17" s="65">
        <f t="shared" si="3"/>
        <v>0</v>
      </c>
      <c r="AN17" s="65">
        <f t="shared" si="4"/>
        <v>235100</v>
      </c>
      <c r="AO17" s="71" t="s">
        <v>332</v>
      </c>
      <c r="AP17" s="68">
        <v>4</v>
      </c>
      <c r="AQ17" s="57" t="s">
        <v>530</v>
      </c>
      <c r="AR17" s="73"/>
    </row>
    <row r="18" spans="1:44" s="39" customFormat="1" ht="18.75" customHeight="1">
      <c r="A18" s="71">
        <v>11</v>
      </c>
      <c r="B18" s="72" t="s">
        <v>129</v>
      </c>
      <c r="C18" s="73" t="s">
        <v>101</v>
      </c>
      <c r="D18" s="73" t="s">
        <v>102</v>
      </c>
      <c r="E18" s="73" t="s">
        <v>103</v>
      </c>
      <c r="F18" s="73" t="s">
        <v>471</v>
      </c>
      <c r="G18" s="73" t="s">
        <v>105</v>
      </c>
      <c r="H18" s="73" t="s">
        <v>130</v>
      </c>
      <c r="I18" s="73" t="s">
        <v>54</v>
      </c>
      <c r="J18" s="114" t="s">
        <v>131</v>
      </c>
      <c r="K18" s="71" t="s">
        <v>64</v>
      </c>
      <c r="L18" s="71" t="s">
        <v>65</v>
      </c>
      <c r="M18" s="57">
        <v>750000</v>
      </c>
      <c r="N18" s="71">
        <v>12</v>
      </c>
      <c r="O18" s="57">
        <f>10752299-10002299</f>
        <v>750000</v>
      </c>
      <c r="P18" s="74" t="s">
        <v>61</v>
      </c>
      <c r="Q18" s="74" t="s">
        <v>61</v>
      </c>
      <c r="R18" s="71" t="s">
        <v>108</v>
      </c>
      <c r="S18" s="71" t="s">
        <v>109</v>
      </c>
      <c r="T18" s="75" t="s">
        <v>108</v>
      </c>
      <c r="U18" s="64">
        <v>45490</v>
      </c>
      <c r="V18" s="76" t="s">
        <v>409</v>
      </c>
      <c r="W18" s="77" t="s">
        <v>302</v>
      </c>
      <c r="X18" s="78" t="s">
        <v>340</v>
      </c>
      <c r="Y18" s="64">
        <v>45490</v>
      </c>
      <c r="Z18" s="79" t="s">
        <v>418</v>
      </c>
      <c r="AA18" s="64">
        <v>45490</v>
      </c>
      <c r="AB18" s="80">
        <v>750000</v>
      </c>
      <c r="AC18" s="81">
        <f t="shared" si="0"/>
        <v>0</v>
      </c>
      <c r="AD18" s="82">
        <v>1014</v>
      </c>
      <c r="AE18" s="64">
        <v>45492</v>
      </c>
      <c r="AF18" s="80">
        <v>750000</v>
      </c>
      <c r="AG18" s="83">
        <f t="shared" si="1"/>
        <v>0</v>
      </c>
      <c r="AH18" s="82">
        <v>3730</v>
      </c>
      <c r="AI18" s="64">
        <v>45517</v>
      </c>
      <c r="AJ18" s="80">
        <v>724617</v>
      </c>
      <c r="AK18" s="65">
        <f t="shared" si="2"/>
        <v>25383</v>
      </c>
      <c r="AL18" s="80">
        <v>724617</v>
      </c>
      <c r="AM18" s="65">
        <f t="shared" si="3"/>
        <v>0</v>
      </c>
      <c r="AN18" s="65">
        <f t="shared" si="4"/>
        <v>25383</v>
      </c>
      <c r="AO18" s="71" t="s">
        <v>531</v>
      </c>
      <c r="AP18" s="68">
        <v>904</v>
      </c>
      <c r="AQ18" s="57" t="s">
        <v>532</v>
      </c>
      <c r="AR18" s="73"/>
    </row>
    <row r="19" spans="1:44" s="39" customFormat="1" ht="18.75" customHeight="1">
      <c r="A19" s="71">
        <v>12</v>
      </c>
      <c r="B19" s="72" t="s">
        <v>132</v>
      </c>
      <c r="C19" s="73" t="s">
        <v>101</v>
      </c>
      <c r="D19" s="73" t="s">
        <v>102</v>
      </c>
      <c r="E19" s="73" t="s">
        <v>103</v>
      </c>
      <c r="F19" s="73" t="s">
        <v>471</v>
      </c>
      <c r="G19" s="73" t="s">
        <v>105</v>
      </c>
      <c r="H19" s="73" t="s">
        <v>130</v>
      </c>
      <c r="I19" s="73" t="s">
        <v>54</v>
      </c>
      <c r="J19" s="114" t="s">
        <v>133</v>
      </c>
      <c r="K19" s="71" t="s">
        <v>64</v>
      </c>
      <c r="L19" s="71" t="s">
        <v>65</v>
      </c>
      <c r="M19" s="57">
        <v>2000000</v>
      </c>
      <c r="N19" s="71">
        <v>4</v>
      </c>
      <c r="O19" s="57">
        <f>8000000-6000000</f>
        <v>2000000</v>
      </c>
      <c r="P19" s="74" t="s">
        <v>61</v>
      </c>
      <c r="Q19" s="74" t="s">
        <v>61</v>
      </c>
      <c r="R19" s="71" t="s">
        <v>108</v>
      </c>
      <c r="S19" s="71" t="s">
        <v>109</v>
      </c>
      <c r="T19" s="75" t="s">
        <v>108</v>
      </c>
      <c r="U19" s="64">
        <v>45490</v>
      </c>
      <c r="V19" s="76" t="s">
        <v>409</v>
      </c>
      <c r="W19" s="77" t="s">
        <v>302</v>
      </c>
      <c r="X19" s="78" t="s">
        <v>340</v>
      </c>
      <c r="Y19" s="64">
        <v>45490</v>
      </c>
      <c r="Z19" s="79" t="s">
        <v>419</v>
      </c>
      <c r="AA19" s="64">
        <v>45490</v>
      </c>
      <c r="AB19" s="80">
        <v>2000000</v>
      </c>
      <c r="AC19" s="81">
        <f t="shared" si="0"/>
        <v>0</v>
      </c>
      <c r="AD19" s="82">
        <v>1015</v>
      </c>
      <c r="AE19" s="64">
        <v>45492</v>
      </c>
      <c r="AF19" s="80">
        <v>2000000</v>
      </c>
      <c r="AG19" s="83">
        <f t="shared" si="1"/>
        <v>0</v>
      </c>
      <c r="AH19" s="82"/>
      <c r="AI19" s="64"/>
      <c r="AJ19" s="80"/>
      <c r="AK19" s="65">
        <f t="shared" si="2"/>
        <v>2000000</v>
      </c>
      <c r="AL19" s="80"/>
      <c r="AM19" s="65">
        <f t="shared" si="3"/>
        <v>0</v>
      </c>
      <c r="AN19" s="65">
        <f t="shared" si="4"/>
        <v>2000000</v>
      </c>
      <c r="AO19" s="82"/>
      <c r="AP19" s="82"/>
      <c r="AQ19" s="84"/>
      <c r="AR19" s="73"/>
    </row>
    <row r="20" spans="1:44" s="39" customFormat="1" ht="18.75" customHeight="1">
      <c r="A20" s="71">
        <v>13</v>
      </c>
      <c r="B20" s="72" t="s">
        <v>134</v>
      </c>
      <c r="C20" s="73" t="s">
        <v>101</v>
      </c>
      <c r="D20" s="73" t="s">
        <v>102</v>
      </c>
      <c r="E20" s="73" t="s">
        <v>103</v>
      </c>
      <c r="F20" s="73" t="s">
        <v>471</v>
      </c>
      <c r="G20" s="73" t="s">
        <v>105</v>
      </c>
      <c r="H20" s="73" t="s">
        <v>135</v>
      </c>
      <c r="I20" s="73" t="s">
        <v>54</v>
      </c>
      <c r="J20" s="114" t="s">
        <v>136</v>
      </c>
      <c r="K20" s="71" t="s">
        <v>137</v>
      </c>
      <c r="L20" s="71">
        <v>82101504</v>
      </c>
      <c r="M20" s="57">
        <v>21235260.199999999</v>
      </c>
      <c r="N20" s="71">
        <v>1</v>
      </c>
      <c r="O20" s="57">
        <v>21235260</v>
      </c>
      <c r="P20" s="74" t="s">
        <v>56</v>
      </c>
      <c r="Q20" s="74" t="s">
        <v>56</v>
      </c>
      <c r="R20" s="71" t="s">
        <v>108</v>
      </c>
      <c r="S20" s="71" t="s">
        <v>109</v>
      </c>
      <c r="T20" s="75" t="s">
        <v>108</v>
      </c>
      <c r="U20" s="64">
        <v>45490</v>
      </c>
      <c r="V20" s="76" t="s">
        <v>409</v>
      </c>
      <c r="W20" s="77" t="s">
        <v>302</v>
      </c>
      <c r="X20" s="78" t="s">
        <v>340</v>
      </c>
      <c r="Y20" s="64">
        <v>45490</v>
      </c>
      <c r="Z20" s="79" t="s">
        <v>420</v>
      </c>
      <c r="AA20" s="64">
        <v>45490</v>
      </c>
      <c r="AB20" s="80">
        <v>21235260</v>
      </c>
      <c r="AC20" s="81">
        <f t="shared" si="0"/>
        <v>0</v>
      </c>
      <c r="AD20" s="82">
        <v>1018</v>
      </c>
      <c r="AE20" s="64">
        <v>45492</v>
      </c>
      <c r="AF20" s="80">
        <v>21235260</v>
      </c>
      <c r="AG20" s="83">
        <f t="shared" si="1"/>
        <v>0</v>
      </c>
      <c r="AH20" s="82">
        <v>4514</v>
      </c>
      <c r="AI20" s="64">
        <v>45574</v>
      </c>
      <c r="AJ20" s="80">
        <v>21235260</v>
      </c>
      <c r="AK20" s="65">
        <f t="shared" si="2"/>
        <v>0</v>
      </c>
      <c r="AL20" s="80">
        <v>0</v>
      </c>
      <c r="AM20" s="65">
        <f t="shared" si="3"/>
        <v>21235260</v>
      </c>
      <c r="AN20" s="65">
        <f t="shared" si="4"/>
        <v>0</v>
      </c>
      <c r="AO20" s="71" t="s">
        <v>319</v>
      </c>
      <c r="AP20" s="71">
        <v>911</v>
      </c>
      <c r="AQ20" s="73" t="s">
        <v>635</v>
      </c>
      <c r="AR20" s="73"/>
    </row>
    <row r="21" spans="1:44" s="39" customFormat="1" ht="18.75" customHeight="1">
      <c r="A21" s="71">
        <v>14</v>
      </c>
      <c r="B21" s="72" t="s">
        <v>138</v>
      </c>
      <c r="C21" s="73" t="s">
        <v>101</v>
      </c>
      <c r="D21" s="73" t="s">
        <v>102</v>
      </c>
      <c r="E21" s="73" t="s">
        <v>103</v>
      </c>
      <c r="F21" s="73" t="s">
        <v>471</v>
      </c>
      <c r="G21" s="73" t="s">
        <v>105</v>
      </c>
      <c r="H21" s="73" t="s">
        <v>139</v>
      </c>
      <c r="I21" s="73" t="s">
        <v>54</v>
      </c>
      <c r="J21" s="114" t="s">
        <v>140</v>
      </c>
      <c r="K21" s="71" t="s">
        <v>55</v>
      </c>
      <c r="L21" s="71">
        <v>81101500</v>
      </c>
      <c r="M21" s="57">
        <v>5000000</v>
      </c>
      <c r="N21" s="71">
        <v>5</v>
      </c>
      <c r="O21" s="57">
        <v>25000000</v>
      </c>
      <c r="P21" s="74" t="s">
        <v>61</v>
      </c>
      <c r="Q21" s="74" t="s">
        <v>61</v>
      </c>
      <c r="R21" s="71" t="s">
        <v>108</v>
      </c>
      <c r="S21" s="71" t="s">
        <v>109</v>
      </c>
      <c r="T21" s="75" t="s">
        <v>108</v>
      </c>
      <c r="U21" s="64">
        <v>45498</v>
      </c>
      <c r="V21" s="78">
        <v>202413000061673</v>
      </c>
      <c r="W21" s="77" t="s">
        <v>302</v>
      </c>
      <c r="X21" s="78" t="s">
        <v>466</v>
      </c>
      <c r="Y21" s="85">
        <v>45499</v>
      </c>
      <c r="Z21" s="79" t="s">
        <v>463</v>
      </c>
      <c r="AA21" s="64">
        <v>45499</v>
      </c>
      <c r="AB21" s="80">
        <v>25000000</v>
      </c>
      <c r="AC21" s="81">
        <f t="shared" si="0"/>
        <v>0</v>
      </c>
      <c r="AD21" s="82">
        <v>1322</v>
      </c>
      <c r="AE21" s="64">
        <v>45504</v>
      </c>
      <c r="AF21" s="80">
        <v>25000000</v>
      </c>
      <c r="AG21" s="83">
        <f t="shared" si="1"/>
        <v>0</v>
      </c>
      <c r="AH21" s="82">
        <v>3433</v>
      </c>
      <c r="AI21" s="64">
        <v>45507</v>
      </c>
      <c r="AJ21" s="80">
        <v>25000000</v>
      </c>
      <c r="AK21" s="65">
        <f t="shared" si="2"/>
        <v>0</v>
      </c>
      <c r="AL21" s="80">
        <v>8833333</v>
      </c>
      <c r="AM21" s="65">
        <f t="shared" si="3"/>
        <v>16166667</v>
      </c>
      <c r="AN21" s="65">
        <f t="shared" si="4"/>
        <v>0</v>
      </c>
      <c r="AO21" s="71" t="s">
        <v>323</v>
      </c>
      <c r="AP21" s="68">
        <v>623</v>
      </c>
      <c r="AQ21" s="57" t="s">
        <v>533</v>
      </c>
      <c r="AR21" s="73"/>
    </row>
    <row r="22" spans="1:44" s="39" customFormat="1" ht="18.75" customHeight="1">
      <c r="A22" s="71">
        <v>15</v>
      </c>
      <c r="B22" s="72" t="s">
        <v>141</v>
      </c>
      <c r="C22" s="73" t="s">
        <v>101</v>
      </c>
      <c r="D22" s="73" t="s">
        <v>102</v>
      </c>
      <c r="E22" s="73" t="s">
        <v>103</v>
      </c>
      <c r="F22" s="73" t="s">
        <v>471</v>
      </c>
      <c r="G22" s="73" t="s">
        <v>105</v>
      </c>
      <c r="H22" s="73" t="s">
        <v>53</v>
      </c>
      <c r="I22" s="73" t="s">
        <v>54</v>
      </c>
      <c r="J22" s="114" t="s">
        <v>142</v>
      </c>
      <c r="K22" s="71" t="s">
        <v>55</v>
      </c>
      <c r="L22" s="71">
        <v>80111607</v>
      </c>
      <c r="M22" s="57">
        <v>4600000</v>
      </c>
      <c r="N22" s="71">
        <v>5</v>
      </c>
      <c r="O22" s="57">
        <v>23000000</v>
      </c>
      <c r="P22" s="74" t="s">
        <v>61</v>
      </c>
      <c r="Q22" s="74" t="s">
        <v>61</v>
      </c>
      <c r="R22" s="71" t="s">
        <v>108</v>
      </c>
      <c r="S22" s="71" t="s">
        <v>109</v>
      </c>
      <c r="T22" s="75" t="s">
        <v>108</v>
      </c>
      <c r="U22" s="64">
        <v>45489</v>
      </c>
      <c r="V22" s="76">
        <v>202413000058593</v>
      </c>
      <c r="W22" s="77" t="s">
        <v>302</v>
      </c>
      <c r="X22" s="78" t="s">
        <v>340</v>
      </c>
      <c r="Y22" s="64">
        <v>45489</v>
      </c>
      <c r="Z22" s="79" t="s">
        <v>361</v>
      </c>
      <c r="AA22" s="64">
        <v>45489</v>
      </c>
      <c r="AB22" s="80">
        <v>23000000</v>
      </c>
      <c r="AC22" s="81">
        <f t="shared" si="0"/>
        <v>0</v>
      </c>
      <c r="AD22" s="82">
        <v>977</v>
      </c>
      <c r="AE22" s="64">
        <v>45492</v>
      </c>
      <c r="AF22" s="80">
        <v>23000000</v>
      </c>
      <c r="AG22" s="83">
        <f t="shared" si="1"/>
        <v>0</v>
      </c>
      <c r="AH22" s="82">
        <v>3337</v>
      </c>
      <c r="AI22" s="64">
        <v>45503</v>
      </c>
      <c r="AJ22" s="80">
        <v>23000000</v>
      </c>
      <c r="AK22" s="65">
        <f t="shared" si="2"/>
        <v>0</v>
      </c>
      <c r="AL22" s="80">
        <v>9506667</v>
      </c>
      <c r="AM22" s="65">
        <f t="shared" si="3"/>
        <v>13493333</v>
      </c>
      <c r="AN22" s="65">
        <f t="shared" si="4"/>
        <v>0</v>
      </c>
      <c r="AO22" s="71" t="s">
        <v>323</v>
      </c>
      <c r="AP22" s="68">
        <v>540</v>
      </c>
      <c r="AQ22" s="57" t="s">
        <v>534</v>
      </c>
      <c r="AR22" s="73"/>
    </row>
    <row r="23" spans="1:44" s="39" customFormat="1" ht="18.75" customHeight="1">
      <c r="A23" s="71">
        <v>16</v>
      </c>
      <c r="B23" s="72" t="s">
        <v>143</v>
      </c>
      <c r="C23" s="73" t="s">
        <v>101</v>
      </c>
      <c r="D23" s="73" t="s">
        <v>102</v>
      </c>
      <c r="E23" s="73" t="s">
        <v>103</v>
      </c>
      <c r="F23" s="73" t="s">
        <v>471</v>
      </c>
      <c r="G23" s="73" t="s">
        <v>105</v>
      </c>
      <c r="H23" s="73" t="s">
        <v>71</v>
      </c>
      <c r="I23" s="73" t="s">
        <v>54</v>
      </c>
      <c r="J23" s="114" t="s">
        <v>144</v>
      </c>
      <c r="K23" s="71" t="s">
        <v>55</v>
      </c>
      <c r="L23" s="71">
        <v>80111621</v>
      </c>
      <c r="M23" s="57">
        <v>6000000</v>
      </c>
      <c r="N23" s="71">
        <v>5</v>
      </c>
      <c r="O23" s="57">
        <v>30000000</v>
      </c>
      <c r="P23" s="74" t="s">
        <v>61</v>
      </c>
      <c r="Q23" s="74" t="s">
        <v>61</v>
      </c>
      <c r="R23" s="71" t="s">
        <v>108</v>
      </c>
      <c r="S23" s="71" t="s">
        <v>109</v>
      </c>
      <c r="T23" s="75" t="s">
        <v>108</v>
      </c>
      <c r="U23" s="64">
        <v>45489</v>
      </c>
      <c r="V23" s="76">
        <v>202413000058593</v>
      </c>
      <c r="W23" s="77" t="s">
        <v>302</v>
      </c>
      <c r="X23" s="78" t="s">
        <v>340</v>
      </c>
      <c r="Y23" s="64">
        <v>45489</v>
      </c>
      <c r="Z23" s="79" t="s">
        <v>362</v>
      </c>
      <c r="AA23" s="64">
        <v>45489</v>
      </c>
      <c r="AB23" s="80">
        <v>30000000</v>
      </c>
      <c r="AC23" s="81">
        <f t="shared" si="0"/>
        <v>0</v>
      </c>
      <c r="AD23" s="82">
        <v>986</v>
      </c>
      <c r="AE23" s="64">
        <v>45492</v>
      </c>
      <c r="AF23" s="80">
        <v>30000000</v>
      </c>
      <c r="AG23" s="83">
        <f t="shared" si="1"/>
        <v>0</v>
      </c>
      <c r="AH23" s="82">
        <v>3447</v>
      </c>
      <c r="AI23" s="64">
        <v>45507</v>
      </c>
      <c r="AJ23" s="80">
        <v>30000000</v>
      </c>
      <c r="AK23" s="65">
        <f t="shared" si="2"/>
        <v>0</v>
      </c>
      <c r="AL23" s="80">
        <v>10600000</v>
      </c>
      <c r="AM23" s="65">
        <f t="shared" si="3"/>
        <v>19400000</v>
      </c>
      <c r="AN23" s="65">
        <f t="shared" si="4"/>
        <v>0</v>
      </c>
      <c r="AO23" s="71" t="s">
        <v>323</v>
      </c>
      <c r="AP23" s="68">
        <v>598</v>
      </c>
      <c r="AQ23" s="57" t="s">
        <v>535</v>
      </c>
      <c r="AR23" s="73"/>
    </row>
    <row r="24" spans="1:44" s="39" customFormat="1" ht="18.75" customHeight="1">
      <c r="A24" s="71">
        <v>17</v>
      </c>
      <c r="B24" s="72" t="s">
        <v>145</v>
      </c>
      <c r="C24" s="73" t="s">
        <v>101</v>
      </c>
      <c r="D24" s="73" t="s">
        <v>102</v>
      </c>
      <c r="E24" s="73" t="s">
        <v>103</v>
      </c>
      <c r="F24" s="73" t="s">
        <v>471</v>
      </c>
      <c r="G24" s="73" t="s">
        <v>105</v>
      </c>
      <c r="H24" s="73" t="s">
        <v>60</v>
      </c>
      <c r="I24" s="73" t="s">
        <v>54</v>
      </c>
      <c r="J24" s="114" t="s">
        <v>146</v>
      </c>
      <c r="K24" s="71" t="s">
        <v>55</v>
      </c>
      <c r="L24" s="71">
        <v>80111601</v>
      </c>
      <c r="M24" s="57">
        <v>3450000</v>
      </c>
      <c r="N24" s="71">
        <v>5</v>
      </c>
      <c r="O24" s="57">
        <v>17250000</v>
      </c>
      <c r="P24" s="74" t="s">
        <v>61</v>
      </c>
      <c r="Q24" s="74" t="s">
        <v>61</v>
      </c>
      <c r="R24" s="71" t="s">
        <v>108</v>
      </c>
      <c r="S24" s="71" t="s">
        <v>109</v>
      </c>
      <c r="T24" s="75" t="s">
        <v>108</v>
      </c>
      <c r="U24" s="64">
        <v>45489</v>
      </c>
      <c r="V24" s="76">
        <v>202413000058593</v>
      </c>
      <c r="W24" s="77" t="s">
        <v>302</v>
      </c>
      <c r="X24" s="78" t="s">
        <v>340</v>
      </c>
      <c r="Y24" s="64">
        <v>45489</v>
      </c>
      <c r="Z24" s="79" t="s">
        <v>363</v>
      </c>
      <c r="AA24" s="64">
        <v>45489</v>
      </c>
      <c r="AB24" s="80">
        <v>17250000</v>
      </c>
      <c r="AC24" s="81">
        <f t="shared" si="0"/>
        <v>0</v>
      </c>
      <c r="AD24" s="82">
        <v>979</v>
      </c>
      <c r="AE24" s="64">
        <v>45492</v>
      </c>
      <c r="AF24" s="80">
        <v>17250000</v>
      </c>
      <c r="AG24" s="83">
        <f t="shared" si="1"/>
        <v>0</v>
      </c>
      <c r="AH24" s="82">
        <v>3282</v>
      </c>
      <c r="AI24" s="64">
        <v>45497</v>
      </c>
      <c r="AJ24" s="80">
        <v>16000000</v>
      </c>
      <c r="AK24" s="65">
        <f t="shared" si="2"/>
        <v>1250000</v>
      </c>
      <c r="AL24" s="80">
        <v>8933333</v>
      </c>
      <c r="AM24" s="65">
        <f t="shared" si="3"/>
        <v>7066667</v>
      </c>
      <c r="AN24" s="65">
        <f t="shared" si="4"/>
        <v>1250000</v>
      </c>
      <c r="AO24" s="71" t="s">
        <v>323</v>
      </c>
      <c r="AP24" s="68">
        <v>479</v>
      </c>
      <c r="AQ24" s="57" t="s">
        <v>536</v>
      </c>
      <c r="AR24" s="73"/>
    </row>
    <row r="25" spans="1:44" s="39" customFormat="1" ht="18.75" customHeight="1">
      <c r="A25" s="71">
        <v>18</v>
      </c>
      <c r="B25" s="72" t="s">
        <v>147</v>
      </c>
      <c r="C25" s="73" t="s">
        <v>101</v>
      </c>
      <c r="D25" s="73" t="s">
        <v>102</v>
      </c>
      <c r="E25" s="73" t="s">
        <v>103</v>
      </c>
      <c r="F25" s="73" t="s">
        <v>471</v>
      </c>
      <c r="G25" s="73" t="s">
        <v>105</v>
      </c>
      <c r="H25" s="73" t="s">
        <v>53</v>
      </c>
      <c r="I25" s="73" t="s">
        <v>54</v>
      </c>
      <c r="J25" s="114" t="s">
        <v>148</v>
      </c>
      <c r="K25" s="71" t="s">
        <v>55</v>
      </c>
      <c r="L25" s="71">
        <v>80111607</v>
      </c>
      <c r="M25" s="57">
        <v>4000000</v>
      </c>
      <c r="N25" s="71">
        <v>5</v>
      </c>
      <c r="O25" s="57">
        <v>20000000</v>
      </c>
      <c r="P25" s="74" t="s">
        <v>61</v>
      </c>
      <c r="Q25" s="74" t="s">
        <v>61</v>
      </c>
      <c r="R25" s="71" t="s">
        <v>108</v>
      </c>
      <c r="S25" s="71" t="s">
        <v>109</v>
      </c>
      <c r="T25" s="75" t="s">
        <v>108</v>
      </c>
      <c r="U25" s="64">
        <v>45489</v>
      </c>
      <c r="V25" s="76">
        <v>202413000058593</v>
      </c>
      <c r="W25" s="77" t="s">
        <v>302</v>
      </c>
      <c r="X25" s="78" t="s">
        <v>340</v>
      </c>
      <c r="Y25" s="64">
        <v>45489</v>
      </c>
      <c r="Z25" s="79" t="s">
        <v>364</v>
      </c>
      <c r="AA25" s="64">
        <v>45489</v>
      </c>
      <c r="AB25" s="80">
        <v>20000000</v>
      </c>
      <c r="AC25" s="81">
        <f t="shared" si="0"/>
        <v>0</v>
      </c>
      <c r="AD25" s="82">
        <v>984</v>
      </c>
      <c r="AE25" s="64">
        <v>45492</v>
      </c>
      <c r="AF25" s="80">
        <v>20000000</v>
      </c>
      <c r="AG25" s="83">
        <f t="shared" si="1"/>
        <v>0</v>
      </c>
      <c r="AH25" s="82">
        <v>3292</v>
      </c>
      <c r="AI25" s="64">
        <v>45498</v>
      </c>
      <c r="AJ25" s="80">
        <v>20000000</v>
      </c>
      <c r="AK25" s="65">
        <f t="shared" si="2"/>
        <v>0</v>
      </c>
      <c r="AL25" s="80">
        <v>8800000</v>
      </c>
      <c r="AM25" s="65">
        <f t="shared" si="3"/>
        <v>11200000</v>
      </c>
      <c r="AN25" s="65">
        <f t="shared" si="4"/>
        <v>0</v>
      </c>
      <c r="AO25" s="71" t="s">
        <v>323</v>
      </c>
      <c r="AP25" s="68">
        <v>509</v>
      </c>
      <c r="AQ25" s="57" t="s">
        <v>537</v>
      </c>
      <c r="AR25" s="73"/>
    </row>
    <row r="26" spans="1:44" s="39" customFormat="1" ht="18.75" customHeight="1">
      <c r="A26" s="71">
        <v>19</v>
      </c>
      <c r="B26" s="72" t="s">
        <v>149</v>
      </c>
      <c r="C26" s="73" t="s">
        <v>101</v>
      </c>
      <c r="D26" s="73" t="s">
        <v>102</v>
      </c>
      <c r="E26" s="73" t="s">
        <v>103</v>
      </c>
      <c r="F26" s="73" t="s">
        <v>471</v>
      </c>
      <c r="G26" s="73" t="s">
        <v>105</v>
      </c>
      <c r="H26" s="73" t="s">
        <v>150</v>
      </c>
      <c r="I26" s="73" t="s">
        <v>54</v>
      </c>
      <c r="J26" s="114" t="s">
        <v>151</v>
      </c>
      <c r="K26" s="71" t="s">
        <v>55</v>
      </c>
      <c r="L26" s="71">
        <v>80111614</v>
      </c>
      <c r="M26" s="57">
        <v>8300000</v>
      </c>
      <c r="N26" s="71">
        <v>5</v>
      </c>
      <c r="O26" s="57">
        <v>41500000</v>
      </c>
      <c r="P26" s="74" t="s">
        <v>61</v>
      </c>
      <c r="Q26" s="74" t="s">
        <v>61</v>
      </c>
      <c r="R26" s="71" t="s">
        <v>108</v>
      </c>
      <c r="S26" s="71" t="s">
        <v>109</v>
      </c>
      <c r="T26" s="75" t="s">
        <v>108</v>
      </c>
      <c r="U26" s="64">
        <v>45489</v>
      </c>
      <c r="V26" s="76">
        <v>202413000058593</v>
      </c>
      <c r="W26" s="77" t="s">
        <v>302</v>
      </c>
      <c r="X26" s="78" t="s">
        <v>340</v>
      </c>
      <c r="Y26" s="64">
        <v>45489</v>
      </c>
      <c r="Z26" s="79" t="s">
        <v>365</v>
      </c>
      <c r="AA26" s="64">
        <v>45489</v>
      </c>
      <c r="AB26" s="80">
        <v>41500000</v>
      </c>
      <c r="AC26" s="81">
        <f t="shared" si="0"/>
        <v>0</v>
      </c>
      <c r="AD26" s="82">
        <v>982</v>
      </c>
      <c r="AE26" s="64">
        <v>45492</v>
      </c>
      <c r="AF26" s="80">
        <v>41500000</v>
      </c>
      <c r="AG26" s="83">
        <f t="shared" si="1"/>
        <v>0</v>
      </c>
      <c r="AH26" s="82">
        <v>3293</v>
      </c>
      <c r="AI26" s="64">
        <v>45498</v>
      </c>
      <c r="AJ26" s="80">
        <v>41500000</v>
      </c>
      <c r="AK26" s="65">
        <f t="shared" si="2"/>
        <v>0</v>
      </c>
      <c r="AL26" s="80">
        <v>18260000</v>
      </c>
      <c r="AM26" s="65">
        <f t="shared" si="3"/>
        <v>23240000</v>
      </c>
      <c r="AN26" s="65">
        <f t="shared" si="4"/>
        <v>0</v>
      </c>
      <c r="AO26" s="71" t="s">
        <v>323</v>
      </c>
      <c r="AP26" s="68">
        <v>491</v>
      </c>
      <c r="AQ26" s="57" t="s">
        <v>538</v>
      </c>
      <c r="AR26" s="73"/>
    </row>
    <row r="27" spans="1:44" s="39" customFormat="1" ht="18.75" customHeight="1">
      <c r="A27" s="71">
        <v>20</v>
      </c>
      <c r="B27" s="72" t="s">
        <v>152</v>
      </c>
      <c r="C27" s="73" t="s">
        <v>101</v>
      </c>
      <c r="D27" s="73" t="s">
        <v>102</v>
      </c>
      <c r="E27" s="73" t="s">
        <v>103</v>
      </c>
      <c r="F27" s="73" t="s">
        <v>471</v>
      </c>
      <c r="G27" s="73" t="s">
        <v>105</v>
      </c>
      <c r="H27" s="73" t="s">
        <v>153</v>
      </c>
      <c r="I27" s="73" t="s">
        <v>54</v>
      </c>
      <c r="J27" s="114" t="s">
        <v>154</v>
      </c>
      <c r="K27" s="71" t="s">
        <v>55</v>
      </c>
      <c r="L27" s="71">
        <v>80111605</v>
      </c>
      <c r="M27" s="57">
        <v>5800000</v>
      </c>
      <c r="N27" s="71">
        <v>5</v>
      </c>
      <c r="O27" s="57">
        <v>29000000</v>
      </c>
      <c r="P27" s="74" t="s">
        <v>61</v>
      </c>
      <c r="Q27" s="74" t="s">
        <v>61</v>
      </c>
      <c r="R27" s="71" t="s">
        <v>108</v>
      </c>
      <c r="S27" s="71" t="s">
        <v>109</v>
      </c>
      <c r="T27" s="75" t="s">
        <v>108</v>
      </c>
      <c r="U27" s="64">
        <v>45489</v>
      </c>
      <c r="V27" s="76">
        <v>202413000058593</v>
      </c>
      <c r="W27" s="77" t="s">
        <v>302</v>
      </c>
      <c r="X27" s="78" t="s">
        <v>340</v>
      </c>
      <c r="Y27" s="64">
        <v>45489</v>
      </c>
      <c r="Z27" s="79" t="s">
        <v>366</v>
      </c>
      <c r="AA27" s="64">
        <v>45489</v>
      </c>
      <c r="AB27" s="80">
        <v>29000000</v>
      </c>
      <c r="AC27" s="81">
        <f t="shared" si="0"/>
        <v>0</v>
      </c>
      <c r="AD27" s="82">
        <v>988</v>
      </c>
      <c r="AE27" s="64">
        <v>45491</v>
      </c>
      <c r="AF27" s="80">
        <v>29000000</v>
      </c>
      <c r="AG27" s="83">
        <f t="shared" si="1"/>
        <v>0</v>
      </c>
      <c r="AH27" s="82">
        <v>3386</v>
      </c>
      <c r="AI27" s="64">
        <v>45506</v>
      </c>
      <c r="AJ27" s="80">
        <v>29000000</v>
      </c>
      <c r="AK27" s="65">
        <f t="shared" si="2"/>
        <v>0</v>
      </c>
      <c r="AL27" s="80">
        <v>10826666</v>
      </c>
      <c r="AM27" s="65">
        <f t="shared" si="3"/>
        <v>18173334</v>
      </c>
      <c r="AN27" s="65">
        <f t="shared" si="4"/>
        <v>0</v>
      </c>
      <c r="AO27" s="71" t="s">
        <v>323</v>
      </c>
      <c r="AP27" s="68">
        <v>545</v>
      </c>
      <c r="AQ27" s="57" t="s">
        <v>539</v>
      </c>
      <c r="AR27" s="73"/>
    </row>
    <row r="28" spans="1:44" s="39" customFormat="1" ht="18.75" customHeight="1">
      <c r="A28" s="71">
        <v>21</v>
      </c>
      <c r="B28" s="72" t="s">
        <v>155</v>
      </c>
      <c r="C28" s="73" t="s">
        <v>101</v>
      </c>
      <c r="D28" s="73" t="s">
        <v>102</v>
      </c>
      <c r="E28" s="73" t="s">
        <v>103</v>
      </c>
      <c r="F28" s="73" t="s">
        <v>471</v>
      </c>
      <c r="G28" s="73" t="s">
        <v>105</v>
      </c>
      <c r="H28" s="73" t="s">
        <v>71</v>
      </c>
      <c r="I28" s="73" t="s">
        <v>54</v>
      </c>
      <c r="J28" s="114" t="s">
        <v>156</v>
      </c>
      <c r="K28" s="71" t="s">
        <v>55</v>
      </c>
      <c r="L28" s="71">
        <v>80111621</v>
      </c>
      <c r="M28" s="57">
        <v>3520000</v>
      </c>
      <c r="N28" s="71">
        <v>5</v>
      </c>
      <c r="O28" s="57">
        <f>14080000-9800540</f>
        <v>4279460</v>
      </c>
      <c r="P28" s="74" t="s">
        <v>61</v>
      </c>
      <c r="Q28" s="74" t="s">
        <v>61</v>
      </c>
      <c r="R28" s="71" t="s">
        <v>108</v>
      </c>
      <c r="S28" s="71" t="s">
        <v>109</v>
      </c>
      <c r="T28" s="75" t="s">
        <v>108</v>
      </c>
      <c r="U28" s="64">
        <v>45485</v>
      </c>
      <c r="V28" s="87">
        <v>202413000058353</v>
      </c>
      <c r="W28" s="77" t="s">
        <v>309</v>
      </c>
      <c r="X28" s="78" t="s">
        <v>341</v>
      </c>
      <c r="Y28" s="64">
        <v>45489</v>
      </c>
      <c r="Z28" s="82"/>
      <c r="AA28" s="84"/>
      <c r="AB28" s="80"/>
      <c r="AC28" s="81">
        <f t="shared" si="0"/>
        <v>4279460</v>
      </c>
      <c r="AD28" s="82"/>
      <c r="AE28" s="88"/>
      <c r="AF28" s="80"/>
      <c r="AG28" s="83">
        <f t="shared" si="1"/>
        <v>0</v>
      </c>
      <c r="AH28" s="82"/>
      <c r="AI28" s="64"/>
      <c r="AJ28" s="80"/>
      <c r="AK28" s="65">
        <f t="shared" si="2"/>
        <v>0</v>
      </c>
      <c r="AL28" s="80"/>
      <c r="AM28" s="65">
        <f t="shared" si="3"/>
        <v>0</v>
      </c>
      <c r="AN28" s="65">
        <f t="shared" si="4"/>
        <v>4279460</v>
      </c>
      <c r="AO28" s="82"/>
      <c r="AP28" s="82"/>
      <c r="AQ28" s="84"/>
      <c r="AR28" s="73"/>
    </row>
    <row r="29" spans="1:44" s="39" customFormat="1" ht="18.75" customHeight="1">
      <c r="A29" s="71">
        <v>22</v>
      </c>
      <c r="B29" s="72" t="s">
        <v>157</v>
      </c>
      <c r="C29" s="73" t="s">
        <v>101</v>
      </c>
      <c r="D29" s="73" t="s">
        <v>102</v>
      </c>
      <c r="E29" s="73" t="s">
        <v>103</v>
      </c>
      <c r="F29" s="73" t="s">
        <v>471</v>
      </c>
      <c r="G29" s="73" t="s">
        <v>105</v>
      </c>
      <c r="H29" s="73" t="s">
        <v>60</v>
      </c>
      <c r="I29" s="73" t="s">
        <v>54</v>
      </c>
      <c r="J29" s="114" t="s">
        <v>158</v>
      </c>
      <c r="K29" s="71" t="s">
        <v>55</v>
      </c>
      <c r="L29" s="71">
        <v>80111601</v>
      </c>
      <c r="M29" s="57">
        <v>3500000</v>
      </c>
      <c r="N29" s="71">
        <v>5</v>
      </c>
      <c r="O29" s="57">
        <v>17500000</v>
      </c>
      <c r="P29" s="74" t="s">
        <v>61</v>
      </c>
      <c r="Q29" s="74" t="s">
        <v>61</v>
      </c>
      <c r="R29" s="71" t="s">
        <v>108</v>
      </c>
      <c r="S29" s="71" t="s">
        <v>109</v>
      </c>
      <c r="T29" s="75" t="s">
        <v>108</v>
      </c>
      <c r="U29" s="64">
        <v>45489</v>
      </c>
      <c r="V29" s="76">
        <v>202413000058593</v>
      </c>
      <c r="W29" s="77" t="s">
        <v>302</v>
      </c>
      <c r="X29" s="78" t="s">
        <v>340</v>
      </c>
      <c r="Y29" s="64">
        <v>45489</v>
      </c>
      <c r="Z29" s="79" t="s">
        <v>367</v>
      </c>
      <c r="AA29" s="64">
        <v>45489</v>
      </c>
      <c r="AB29" s="80">
        <v>17500000</v>
      </c>
      <c r="AC29" s="81">
        <f t="shared" si="0"/>
        <v>0</v>
      </c>
      <c r="AD29" s="82">
        <v>990</v>
      </c>
      <c r="AE29" s="64">
        <v>45491</v>
      </c>
      <c r="AF29" s="80">
        <v>17500000</v>
      </c>
      <c r="AG29" s="83">
        <f t="shared" si="1"/>
        <v>0</v>
      </c>
      <c r="AH29" s="82">
        <v>3420</v>
      </c>
      <c r="AI29" s="64">
        <v>45506</v>
      </c>
      <c r="AJ29" s="80">
        <v>17500000</v>
      </c>
      <c r="AK29" s="65">
        <f t="shared" si="2"/>
        <v>0</v>
      </c>
      <c r="AL29" s="80">
        <v>6066667</v>
      </c>
      <c r="AM29" s="65">
        <f t="shared" si="3"/>
        <v>11433333</v>
      </c>
      <c r="AN29" s="65">
        <f t="shared" si="4"/>
        <v>0</v>
      </c>
      <c r="AO29" s="71" t="s">
        <v>320</v>
      </c>
      <c r="AP29" s="68">
        <v>519</v>
      </c>
      <c r="AQ29" s="57" t="s">
        <v>540</v>
      </c>
      <c r="AR29" s="73"/>
    </row>
    <row r="30" spans="1:44" s="39" customFormat="1" ht="18.75" customHeight="1">
      <c r="A30" s="71">
        <v>23</v>
      </c>
      <c r="B30" s="72" t="s">
        <v>159</v>
      </c>
      <c r="C30" s="73" t="s">
        <v>101</v>
      </c>
      <c r="D30" s="73" t="s">
        <v>102</v>
      </c>
      <c r="E30" s="73" t="s">
        <v>103</v>
      </c>
      <c r="F30" s="73" t="s">
        <v>471</v>
      </c>
      <c r="G30" s="73" t="s">
        <v>105</v>
      </c>
      <c r="H30" s="73" t="s">
        <v>60</v>
      </c>
      <c r="I30" s="73" t="s">
        <v>54</v>
      </c>
      <c r="J30" s="114" t="s">
        <v>160</v>
      </c>
      <c r="K30" s="71" t="s">
        <v>55</v>
      </c>
      <c r="L30" s="71">
        <v>80111601</v>
      </c>
      <c r="M30" s="57">
        <v>3500000</v>
      </c>
      <c r="N30" s="71">
        <v>5</v>
      </c>
      <c r="O30" s="57">
        <v>17500000</v>
      </c>
      <c r="P30" s="74" t="s">
        <v>61</v>
      </c>
      <c r="Q30" s="74" t="s">
        <v>61</v>
      </c>
      <c r="R30" s="71" t="s">
        <v>108</v>
      </c>
      <c r="S30" s="71" t="s">
        <v>109</v>
      </c>
      <c r="T30" s="75" t="s">
        <v>108</v>
      </c>
      <c r="U30" s="64">
        <v>45489</v>
      </c>
      <c r="V30" s="76">
        <v>202413000058593</v>
      </c>
      <c r="W30" s="77" t="s">
        <v>302</v>
      </c>
      <c r="X30" s="78" t="s">
        <v>340</v>
      </c>
      <c r="Y30" s="64">
        <v>45489</v>
      </c>
      <c r="Z30" s="79" t="s">
        <v>368</v>
      </c>
      <c r="AA30" s="64">
        <v>45489</v>
      </c>
      <c r="AB30" s="80">
        <v>17500000</v>
      </c>
      <c r="AC30" s="81">
        <f t="shared" si="0"/>
        <v>0</v>
      </c>
      <c r="AD30" s="82">
        <v>997</v>
      </c>
      <c r="AE30" s="64">
        <v>45492</v>
      </c>
      <c r="AF30" s="80">
        <v>17500000</v>
      </c>
      <c r="AG30" s="83">
        <f t="shared" si="1"/>
        <v>0</v>
      </c>
      <c r="AH30" s="82">
        <v>3286</v>
      </c>
      <c r="AI30" s="64">
        <v>45497</v>
      </c>
      <c r="AJ30" s="80">
        <v>17500000</v>
      </c>
      <c r="AK30" s="65">
        <f t="shared" si="2"/>
        <v>0</v>
      </c>
      <c r="AL30" s="80">
        <v>7816667</v>
      </c>
      <c r="AM30" s="65">
        <f t="shared" si="3"/>
        <v>9683333</v>
      </c>
      <c r="AN30" s="65">
        <f t="shared" si="4"/>
        <v>0</v>
      </c>
      <c r="AO30" s="71" t="s">
        <v>320</v>
      </c>
      <c r="AP30" s="68">
        <v>502</v>
      </c>
      <c r="AQ30" s="57" t="s">
        <v>541</v>
      </c>
      <c r="AR30" s="73"/>
    </row>
    <row r="31" spans="1:44" s="39" customFormat="1" ht="18.75" customHeight="1">
      <c r="A31" s="71">
        <v>24</v>
      </c>
      <c r="B31" s="72" t="s">
        <v>161</v>
      </c>
      <c r="C31" s="73" t="s">
        <v>101</v>
      </c>
      <c r="D31" s="73" t="s">
        <v>102</v>
      </c>
      <c r="E31" s="73" t="s">
        <v>103</v>
      </c>
      <c r="F31" s="73" t="s">
        <v>471</v>
      </c>
      <c r="G31" s="73" t="s">
        <v>105</v>
      </c>
      <c r="H31" s="73" t="s">
        <v>72</v>
      </c>
      <c r="I31" s="73" t="s">
        <v>54</v>
      </c>
      <c r="J31" s="114" t="s">
        <v>162</v>
      </c>
      <c r="K31" s="71" t="s">
        <v>55</v>
      </c>
      <c r="L31" s="71">
        <v>80111601</v>
      </c>
      <c r="M31" s="57">
        <v>3500000</v>
      </c>
      <c r="N31" s="71">
        <v>5</v>
      </c>
      <c r="O31" s="57">
        <v>17500000</v>
      </c>
      <c r="P31" s="74" t="s">
        <v>61</v>
      </c>
      <c r="Q31" s="74" t="s">
        <v>61</v>
      </c>
      <c r="R31" s="71" t="s">
        <v>108</v>
      </c>
      <c r="S31" s="71" t="s">
        <v>109</v>
      </c>
      <c r="T31" s="75" t="s">
        <v>108</v>
      </c>
      <c r="U31" s="64">
        <v>45489</v>
      </c>
      <c r="V31" s="76">
        <v>202413000058593</v>
      </c>
      <c r="W31" s="77" t="s">
        <v>302</v>
      </c>
      <c r="X31" s="78" t="s">
        <v>340</v>
      </c>
      <c r="Y31" s="64">
        <v>45489</v>
      </c>
      <c r="Z31" s="79" t="s">
        <v>503</v>
      </c>
      <c r="AA31" s="64">
        <v>45489</v>
      </c>
      <c r="AB31" s="80">
        <v>17500000</v>
      </c>
      <c r="AC31" s="81">
        <f t="shared" si="0"/>
        <v>0</v>
      </c>
      <c r="AD31" s="82">
        <v>1441</v>
      </c>
      <c r="AE31" s="64">
        <v>45517</v>
      </c>
      <c r="AF31" s="80">
        <v>17500000</v>
      </c>
      <c r="AG31" s="83">
        <f t="shared" si="1"/>
        <v>0</v>
      </c>
      <c r="AH31" s="82">
        <f>VLOOKUP(AD31,'[7]CRP 0174'!$O$8:$P$63,2,0)</f>
        <v>4021</v>
      </c>
      <c r="AI31" s="64">
        <v>45530</v>
      </c>
      <c r="AJ31" s="80">
        <v>17500000</v>
      </c>
      <c r="AK31" s="65">
        <f t="shared" si="2"/>
        <v>0</v>
      </c>
      <c r="AL31" s="80">
        <v>4083333</v>
      </c>
      <c r="AM31" s="65">
        <f t="shared" si="3"/>
        <v>13416667</v>
      </c>
      <c r="AN31" s="65">
        <f t="shared" si="4"/>
        <v>0</v>
      </c>
      <c r="AO31" s="71" t="s">
        <v>320</v>
      </c>
      <c r="AP31" s="68">
        <v>796</v>
      </c>
      <c r="AQ31" s="57" t="s">
        <v>542</v>
      </c>
      <c r="AR31" s="72" t="s">
        <v>501</v>
      </c>
    </row>
    <row r="32" spans="1:44" s="39" customFormat="1" ht="18.75" customHeight="1">
      <c r="A32" s="71">
        <v>25</v>
      </c>
      <c r="B32" s="72" t="s">
        <v>163</v>
      </c>
      <c r="C32" s="73" t="s">
        <v>101</v>
      </c>
      <c r="D32" s="73" t="s">
        <v>102</v>
      </c>
      <c r="E32" s="73" t="s">
        <v>103</v>
      </c>
      <c r="F32" s="73" t="s">
        <v>471</v>
      </c>
      <c r="G32" s="73" t="s">
        <v>105</v>
      </c>
      <c r="H32" s="73" t="s">
        <v>71</v>
      </c>
      <c r="I32" s="73" t="s">
        <v>54</v>
      </c>
      <c r="J32" s="114" t="s">
        <v>164</v>
      </c>
      <c r="K32" s="71" t="s">
        <v>55</v>
      </c>
      <c r="L32" s="71">
        <v>80111621</v>
      </c>
      <c r="M32" s="57">
        <v>4800000</v>
      </c>
      <c r="N32" s="71">
        <v>5</v>
      </c>
      <c r="O32" s="57">
        <v>24000000</v>
      </c>
      <c r="P32" s="74" t="s">
        <v>61</v>
      </c>
      <c r="Q32" s="74" t="s">
        <v>61</v>
      </c>
      <c r="R32" s="71" t="s">
        <v>108</v>
      </c>
      <c r="S32" s="71" t="s">
        <v>109</v>
      </c>
      <c r="T32" s="75" t="s">
        <v>108</v>
      </c>
      <c r="U32" s="64">
        <v>45534</v>
      </c>
      <c r="V32" s="78">
        <v>202413000070553</v>
      </c>
      <c r="W32" s="77" t="s">
        <v>302</v>
      </c>
      <c r="X32" s="89" t="s">
        <v>466</v>
      </c>
      <c r="Y32" s="86">
        <v>45537</v>
      </c>
      <c r="Z32" s="79" t="s">
        <v>581</v>
      </c>
      <c r="AA32" s="86">
        <v>45537</v>
      </c>
      <c r="AB32" s="80">
        <v>24000000</v>
      </c>
      <c r="AC32" s="81">
        <f t="shared" si="0"/>
        <v>0</v>
      </c>
      <c r="AD32" s="82">
        <v>1490</v>
      </c>
      <c r="AE32" s="86">
        <v>45544</v>
      </c>
      <c r="AF32" s="80">
        <v>24000000</v>
      </c>
      <c r="AG32" s="83">
        <f t="shared" si="1"/>
        <v>0</v>
      </c>
      <c r="AH32" s="82">
        <v>4329</v>
      </c>
      <c r="AI32" s="64">
        <v>45553</v>
      </c>
      <c r="AJ32" s="80">
        <v>24000000</v>
      </c>
      <c r="AK32" s="65">
        <f t="shared" si="2"/>
        <v>0</v>
      </c>
      <c r="AL32" s="80">
        <v>2080000</v>
      </c>
      <c r="AM32" s="65">
        <f t="shared" si="3"/>
        <v>21920000</v>
      </c>
      <c r="AN32" s="65">
        <f t="shared" si="4"/>
        <v>0</v>
      </c>
      <c r="AO32" s="71" t="s">
        <v>323</v>
      </c>
      <c r="AP32" s="71">
        <v>880</v>
      </c>
      <c r="AQ32" s="71" t="s">
        <v>636</v>
      </c>
      <c r="AR32" s="73"/>
    </row>
    <row r="33" spans="1:44" s="39" customFormat="1" ht="18.75" customHeight="1">
      <c r="A33" s="71">
        <v>26</v>
      </c>
      <c r="B33" s="72" t="s">
        <v>165</v>
      </c>
      <c r="C33" s="73" t="s">
        <v>101</v>
      </c>
      <c r="D33" s="73" t="s">
        <v>102</v>
      </c>
      <c r="E33" s="73" t="s">
        <v>103</v>
      </c>
      <c r="F33" s="73" t="s">
        <v>471</v>
      </c>
      <c r="G33" s="73" t="s">
        <v>105</v>
      </c>
      <c r="H33" s="73" t="s">
        <v>53</v>
      </c>
      <c r="I33" s="73" t="s">
        <v>54</v>
      </c>
      <c r="J33" s="114" t="s">
        <v>166</v>
      </c>
      <c r="K33" s="71" t="s">
        <v>55</v>
      </c>
      <c r="L33" s="71">
        <v>80111607</v>
      </c>
      <c r="M33" s="57">
        <v>6200000</v>
      </c>
      <c r="N33" s="71">
        <v>5</v>
      </c>
      <c r="O33" s="57">
        <v>31000000</v>
      </c>
      <c r="P33" s="74" t="s">
        <v>61</v>
      </c>
      <c r="Q33" s="74" t="s">
        <v>61</v>
      </c>
      <c r="R33" s="71" t="s">
        <v>108</v>
      </c>
      <c r="S33" s="71" t="s">
        <v>109</v>
      </c>
      <c r="T33" s="75" t="s">
        <v>108</v>
      </c>
      <c r="U33" s="64">
        <v>45489</v>
      </c>
      <c r="V33" s="76">
        <v>202413000058593</v>
      </c>
      <c r="W33" s="77" t="s">
        <v>302</v>
      </c>
      <c r="X33" s="78" t="s">
        <v>340</v>
      </c>
      <c r="Y33" s="64">
        <v>45489</v>
      </c>
      <c r="Z33" s="79" t="s">
        <v>369</v>
      </c>
      <c r="AA33" s="64">
        <v>45489</v>
      </c>
      <c r="AB33" s="80">
        <v>31000000</v>
      </c>
      <c r="AC33" s="81">
        <f t="shared" si="0"/>
        <v>0</v>
      </c>
      <c r="AD33" s="82">
        <v>994</v>
      </c>
      <c r="AE33" s="64">
        <v>45491</v>
      </c>
      <c r="AF33" s="80">
        <v>31000000</v>
      </c>
      <c r="AG33" s="83">
        <f t="shared" si="1"/>
        <v>0</v>
      </c>
      <c r="AH33" s="82">
        <v>3748</v>
      </c>
      <c r="AI33" s="64">
        <v>45517</v>
      </c>
      <c r="AJ33" s="80">
        <v>31000000</v>
      </c>
      <c r="AK33" s="65">
        <f t="shared" si="2"/>
        <v>0</v>
      </c>
      <c r="AL33" s="80">
        <v>9506667</v>
      </c>
      <c r="AM33" s="65">
        <f t="shared" si="3"/>
        <v>21493333</v>
      </c>
      <c r="AN33" s="65">
        <f t="shared" si="4"/>
        <v>0</v>
      </c>
      <c r="AO33" s="71" t="s">
        <v>323</v>
      </c>
      <c r="AP33" s="68">
        <v>711</v>
      </c>
      <c r="AQ33" s="57" t="s">
        <v>543</v>
      </c>
      <c r="AR33" s="73"/>
    </row>
    <row r="34" spans="1:44" s="39" customFormat="1" ht="18.75" customHeight="1">
      <c r="A34" s="71">
        <v>27</v>
      </c>
      <c r="B34" s="72" t="s">
        <v>167</v>
      </c>
      <c r="C34" s="73" t="s">
        <v>101</v>
      </c>
      <c r="D34" s="73" t="s">
        <v>102</v>
      </c>
      <c r="E34" s="73" t="s">
        <v>103</v>
      </c>
      <c r="F34" s="73" t="s">
        <v>471</v>
      </c>
      <c r="G34" s="73" t="s">
        <v>105</v>
      </c>
      <c r="H34" s="73" t="s">
        <v>71</v>
      </c>
      <c r="I34" s="73" t="s">
        <v>54</v>
      </c>
      <c r="J34" s="114" t="s">
        <v>168</v>
      </c>
      <c r="K34" s="71" t="s">
        <v>55</v>
      </c>
      <c r="L34" s="71">
        <v>80111621</v>
      </c>
      <c r="M34" s="57">
        <v>4400000</v>
      </c>
      <c r="N34" s="71">
        <v>5</v>
      </c>
      <c r="O34" s="57">
        <v>22000000</v>
      </c>
      <c r="P34" s="74" t="s">
        <v>61</v>
      </c>
      <c r="Q34" s="74" t="s">
        <v>61</v>
      </c>
      <c r="R34" s="71" t="s">
        <v>108</v>
      </c>
      <c r="S34" s="71" t="s">
        <v>109</v>
      </c>
      <c r="T34" s="75" t="s">
        <v>108</v>
      </c>
      <c r="U34" s="64">
        <v>45489</v>
      </c>
      <c r="V34" s="76">
        <v>202413000058593</v>
      </c>
      <c r="W34" s="77" t="s">
        <v>302</v>
      </c>
      <c r="X34" s="78" t="s">
        <v>340</v>
      </c>
      <c r="Y34" s="64">
        <v>45489</v>
      </c>
      <c r="Z34" s="79" t="s">
        <v>478</v>
      </c>
      <c r="AA34" s="86">
        <v>45503</v>
      </c>
      <c r="AB34" s="80">
        <v>22000000</v>
      </c>
      <c r="AC34" s="81">
        <f t="shared" si="0"/>
        <v>0</v>
      </c>
      <c r="AD34" s="82">
        <v>1329</v>
      </c>
      <c r="AE34" s="64">
        <v>45504</v>
      </c>
      <c r="AF34" s="80">
        <v>22000000</v>
      </c>
      <c r="AG34" s="83">
        <f t="shared" si="1"/>
        <v>0</v>
      </c>
      <c r="AH34" s="82">
        <v>3701</v>
      </c>
      <c r="AI34" s="64">
        <v>45516</v>
      </c>
      <c r="AJ34" s="80">
        <v>22000000</v>
      </c>
      <c r="AK34" s="65">
        <f t="shared" si="2"/>
        <v>0</v>
      </c>
      <c r="AL34" s="80">
        <v>8193667</v>
      </c>
      <c r="AM34" s="65">
        <f t="shared" si="3"/>
        <v>13806333</v>
      </c>
      <c r="AN34" s="65">
        <f t="shared" si="4"/>
        <v>0</v>
      </c>
      <c r="AO34" s="71" t="s">
        <v>323</v>
      </c>
      <c r="AP34" s="68">
        <v>709</v>
      </c>
      <c r="AQ34" s="57" t="s">
        <v>544</v>
      </c>
      <c r="AR34" s="73"/>
    </row>
    <row r="35" spans="1:44" s="39" customFormat="1" ht="18.75" customHeight="1">
      <c r="A35" s="71">
        <v>28</v>
      </c>
      <c r="B35" s="72" t="s">
        <v>169</v>
      </c>
      <c r="C35" s="73" t="s">
        <v>101</v>
      </c>
      <c r="D35" s="73" t="s">
        <v>102</v>
      </c>
      <c r="E35" s="73" t="s">
        <v>103</v>
      </c>
      <c r="F35" s="73" t="s">
        <v>471</v>
      </c>
      <c r="G35" s="73" t="s">
        <v>105</v>
      </c>
      <c r="H35" s="73" t="s">
        <v>53</v>
      </c>
      <c r="I35" s="73" t="s">
        <v>54</v>
      </c>
      <c r="J35" s="114" t="s">
        <v>170</v>
      </c>
      <c r="K35" s="71" t="s">
        <v>55</v>
      </c>
      <c r="L35" s="71">
        <v>80111607</v>
      </c>
      <c r="M35" s="57">
        <v>5800000</v>
      </c>
      <c r="N35" s="71">
        <v>5</v>
      </c>
      <c r="O35" s="57">
        <v>29000000</v>
      </c>
      <c r="P35" s="74" t="s">
        <v>61</v>
      </c>
      <c r="Q35" s="74" t="s">
        <v>61</v>
      </c>
      <c r="R35" s="71" t="s">
        <v>108</v>
      </c>
      <c r="S35" s="71" t="s">
        <v>109</v>
      </c>
      <c r="T35" s="75" t="s">
        <v>108</v>
      </c>
      <c r="U35" s="64">
        <v>45489</v>
      </c>
      <c r="V35" s="76">
        <v>202413000058593</v>
      </c>
      <c r="W35" s="77" t="s">
        <v>302</v>
      </c>
      <c r="X35" s="78" t="s">
        <v>340</v>
      </c>
      <c r="Y35" s="64">
        <v>45489</v>
      </c>
      <c r="Z35" s="79" t="s">
        <v>370</v>
      </c>
      <c r="AA35" s="64">
        <v>45489</v>
      </c>
      <c r="AB35" s="80">
        <v>29000000</v>
      </c>
      <c r="AC35" s="81">
        <f t="shared" si="0"/>
        <v>0</v>
      </c>
      <c r="AD35" s="82">
        <v>999</v>
      </c>
      <c r="AE35" s="64">
        <v>45492</v>
      </c>
      <c r="AF35" s="80">
        <v>29000000</v>
      </c>
      <c r="AG35" s="83">
        <f t="shared" si="1"/>
        <v>0</v>
      </c>
      <c r="AH35" s="82">
        <v>3594</v>
      </c>
      <c r="AI35" s="64">
        <v>45513</v>
      </c>
      <c r="AJ35" s="80">
        <v>29000000</v>
      </c>
      <c r="AK35" s="65">
        <f t="shared" si="2"/>
        <v>0</v>
      </c>
      <c r="AL35" s="80">
        <v>9086666</v>
      </c>
      <c r="AM35" s="65">
        <f t="shared" si="3"/>
        <v>19913334</v>
      </c>
      <c r="AN35" s="65">
        <f t="shared" si="4"/>
        <v>0</v>
      </c>
      <c r="AO35" s="71" t="s">
        <v>323</v>
      </c>
      <c r="AP35" s="68">
        <v>668</v>
      </c>
      <c r="AQ35" s="57" t="s">
        <v>545</v>
      </c>
      <c r="AR35" s="73"/>
    </row>
    <row r="36" spans="1:44" s="39" customFormat="1" ht="18.75" customHeight="1">
      <c r="A36" s="71">
        <v>29</v>
      </c>
      <c r="B36" s="72" t="s">
        <v>171</v>
      </c>
      <c r="C36" s="73" t="s">
        <v>101</v>
      </c>
      <c r="D36" s="73" t="s">
        <v>102</v>
      </c>
      <c r="E36" s="73" t="s">
        <v>103</v>
      </c>
      <c r="F36" s="73" t="s">
        <v>471</v>
      </c>
      <c r="G36" s="73" t="s">
        <v>105</v>
      </c>
      <c r="H36" s="73" t="s">
        <v>76</v>
      </c>
      <c r="I36" s="73" t="s">
        <v>54</v>
      </c>
      <c r="J36" s="114" t="s">
        <v>172</v>
      </c>
      <c r="K36" s="71" t="s">
        <v>55</v>
      </c>
      <c r="L36" s="71">
        <v>81101500</v>
      </c>
      <c r="M36" s="57">
        <v>5500000</v>
      </c>
      <c r="N36" s="71">
        <v>5</v>
      </c>
      <c r="O36" s="57">
        <v>27500000</v>
      </c>
      <c r="P36" s="74" t="s">
        <v>61</v>
      </c>
      <c r="Q36" s="74" t="s">
        <v>61</v>
      </c>
      <c r="R36" s="71" t="s">
        <v>108</v>
      </c>
      <c r="S36" s="71" t="s">
        <v>109</v>
      </c>
      <c r="T36" s="75" t="s">
        <v>108</v>
      </c>
      <c r="U36" s="64">
        <v>45489</v>
      </c>
      <c r="V36" s="76">
        <v>202413000058593</v>
      </c>
      <c r="W36" s="77" t="s">
        <v>302</v>
      </c>
      <c r="X36" s="78" t="s">
        <v>340</v>
      </c>
      <c r="Y36" s="64">
        <v>45489</v>
      </c>
      <c r="Z36" s="79" t="s">
        <v>371</v>
      </c>
      <c r="AA36" s="64">
        <v>45489</v>
      </c>
      <c r="AB36" s="80">
        <v>27500000</v>
      </c>
      <c r="AC36" s="81">
        <f t="shared" si="0"/>
        <v>0</v>
      </c>
      <c r="AD36" s="82">
        <v>1001</v>
      </c>
      <c r="AE36" s="64">
        <v>45492</v>
      </c>
      <c r="AF36" s="80">
        <v>27500000</v>
      </c>
      <c r="AG36" s="83">
        <f t="shared" si="1"/>
        <v>0</v>
      </c>
      <c r="AH36" s="82">
        <v>4145</v>
      </c>
      <c r="AI36" s="64"/>
      <c r="AJ36" s="80">
        <v>27500000</v>
      </c>
      <c r="AK36" s="65">
        <f t="shared" si="2"/>
        <v>0</v>
      </c>
      <c r="AL36" s="80">
        <v>0</v>
      </c>
      <c r="AM36" s="65">
        <f t="shared" si="3"/>
        <v>27500000</v>
      </c>
      <c r="AN36" s="65">
        <f t="shared" si="4"/>
        <v>0</v>
      </c>
      <c r="AO36" s="71" t="s">
        <v>323</v>
      </c>
      <c r="AP36" s="71">
        <v>860</v>
      </c>
      <c r="AQ36" s="71" t="s">
        <v>637</v>
      </c>
      <c r="AR36" s="73"/>
    </row>
    <row r="37" spans="1:44" s="39" customFormat="1" ht="18.75" customHeight="1">
      <c r="A37" s="71">
        <v>30</v>
      </c>
      <c r="B37" s="72" t="s">
        <v>173</v>
      </c>
      <c r="C37" s="73" t="s">
        <v>101</v>
      </c>
      <c r="D37" s="73" t="s">
        <v>102</v>
      </c>
      <c r="E37" s="73" t="s">
        <v>103</v>
      </c>
      <c r="F37" s="73" t="s">
        <v>471</v>
      </c>
      <c r="G37" s="73" t="s">
        <v>105</v>
      </c>
      <c r="H37" s="73" t="s">
        <v>72</v>
      </c>
      <c r="I37" s="73" t="s">
        <v>54</v>
      </c>
      <c r="J37" s="114" t="s">
        <v>174</v>
      </c>
      <c r="K37" s="71" t="s">
        <v>55</v>
      </c>
      <c r="L37" s="71">
        <v>80111605</v>
      </c>
      <c r="M37" s="57">
        <v>6400000</v>
      </c>
      <c r="N37" s="71">
        <v>5</v>
      </c>
      <c r="O37" s="57">
        <v>32000000</v>
      </c>
      <c r="P37" s="74" t="s">
        <v>61</v>
      </c>
      <c r="Q37" s="74" t="s">
        <v>61</v>
      </c>
      <c r="R37" s="71" t="s">
        <v>108</v>
      </c>
      <c r="S37" s="71" t="s">
        <v>109</v>
      </c>
      <c r="T37" s="75" t="s">
        <v>108</v>
      </c>
      <c r="U37" s="64">
        <v>45489</v>
      </c>
      <c r="V37" s="76">
        <v>202413000058593</v>
      </c>
      <c r="W37" s="77" t="s">
        <v>302</v>
      </c>
      <c r="X37" s="78" t="s">
        <v>340</v>
      </c>
      <c r="Y37" s="64">
        <v>45489</v>
      </c>
      <c r="Z37" s="79" t="s">
        <v>372</v>
      </c>
      <c r="AA37" s="64">
        <v>45489</v>
      </c>
      <c r="AB37" s="80">
        <v>32000000</v>
      </c>
      <c r="AC37" s="81">
        <f t="shared" si="0"/>
        <v>0</v>
      </c>
      <c r="AD37" s="82">
        <v>1047</v>
      </c>
      <c r="AE37" s="64">
        <v>45495</v>
      </c>
      <c r="AF37" s="80">
        <v>32000000</v>
      </c>
      <c r="AG37" s="83">
        <f t="shared" si="1"/>
        <v>0</v>
      </c>
      <c r="AH37" s="82">
        <v>3344</v>
      </c>
      <c r="AI37" s="64">
        <v>45503</v>
      </c>
      <c r="AJ37" s="80">
        <v>32000000</v>
      </c>
      <c r="AK37" s="65">
        <f t="shared" si="2"/>
        <v>0</v>
      </c>
      <c r="AL37" s="80">
        <v>12800000</v>
      </c>
      <c r="AM37" s="65">
        <f t="shared" si="3"/>
        <v>19200000</v>
      </c>
      <c r="AN37" s="65">
        <f t="shared" si="4"/>
        <v>0</v>
      </c>
      <c r="AO37" s="71" t="s">
        <v>323</v>
      </c>
      <c r="AP37" s="68">
        <v>513</v>
      </c>
      <c r="AQ37" s="57" t="s">
        <v>546</v>
      </c>
      <c r="AR37" s="73"/>
    </row>
    <row r="38" spans="1:44" s="39" customFormat="1" ht="18.75" customHeight="1">
      <c r="A38" s="71">
        <v>31</v>
      </c>
      <c r="B38" s="72" t="s">
        <v>175</v>
      </c>
      <c r="C38" s="73" t="s">
        <v>101</v>
      </c>
      <c r="D38" s="73" t="s">
        <v>102</v>
      </c>
      <c r="E38" s="73" t="s">
        <v>103</v>
      </c>
      <c r="F38" s="73" t="s">
        <v>471</v>
      </c>
      <c r="G38" s="73" t="s">
        <v>105</v>
      </c>
      <c r="H38" s="73" t="s">
        <v>139</v>
      </c>
      <c r="I38" s="73" t="s">
        <v>54</v>
      </c>
      <c r="J38" s="114" t="s">
        <v>592</v>
      </c>
      <c r="K38" s="71" t="s">
        <v>55</v>
      </c>
      <c r="L38" s="71">
        <v>80131801</v>
      </c>
      <c r="M38" s="57">
        <v>6000000</v>
      </c>
      <c r="N38" s="71">
        <v>5</v>
      </c>
      <c r="O38" s="57">
        <v>30000000</v>
      </c>
      <c r="P38" s="74" t="s">
        <v>61</v>
      </c>
      <c r="Q38" s="74" t="s">
        <v>61</v>
      </c>
      <c r="R38" s="71" t="s">
        <v>108</v>
      </c>
      <c r="S38" s="71" t="s">
        <v>109</v>
      </c>
      <c r="T38" s="75" t="s">
        <v>108</v>
      </c>
      <c r="U38" s="64">
        <v>45551</v>
      </c>
      <c r="V38" s="74" t="s">
        <v>595</v>
      </c>
      <c r="W38" s="77" t="s">
        <v>302</v>
      </c>
      <c r="X38" s="78" t="s">
        <v>466</v>
      </c>
      <c r="Y38" s="86">
        <v>45552</v>
      </c>
      <c r="Z38" s="79" t="s">
        <v>599</v>
      </c>
      <c r="AA38" s="86">
        <v>45552</v>
      </c>
      <c r="AB38" s="80">
        <v>30000000</v>
      </c>
      <c r="AC38" s="81">
        <f t="shared" si="0"/>
        <v>0</v>
      </c>
      <c r="AD38" s="82">
        <v>1511</v>
      </c>
      <c r="AE38" s="86">
        <v>45552</v>
      </c>
      <c r="AF38" s="80">
        <v>30000000</v>
      </c>
      <c r="AG38" s="83">
        <f t="shared" si="1"/>
        <v>0</v>
      </c>
      <c r="AH38" s="82">
        <v>4353</v>
      </c>
      <c r="AI38" s="64">
        <v>45559</v>
      </c>
      <c r="AJ38" s="80">
        <v>30000000</v>
      </c>
      <c r="AK38" s="65">
        <f t="shared" si="2"/>
        <v>0</v>
      </c>
      <c r="AL38" s="80">
        <v>0</v>
      </c>
      <c r="AM38" s="65">
        <f t="shared" si="3"/>
        <v>30000000</v>
      </c>
      <c r="AN38" s="65">
        <f t="shared" si="4"/>
        <v>0</v>
      </c>
      <c r="AO38" s="71" t="s">
        <v>323</v>
      </c>
      <c r="AP38" s="71">
        <v>894</v>
      </c>
      <c r="AQ38" s="71" t="s">
        <v>638</v>
      </c>
      <c r="AR38" s="71" t="s">
        <v>589</v>
      </c>
    </row>
    <row r="39" spans="1:44" s="39" customFormat="1" ht="18.75" customHeight="1">
      <c r="A39" s="71">
        <v>32</v>
      </c>
      <c r="B39" s="72" t="s">
        <v>176</v>
      </c>
      <c r="C39" s="73" t="s">
        <v>101</v>
      </c>
      <c r="D39" s="73" t="s">
        <v>102</v>
      </c>
      <c r="E39" s="73" t="s">
        <v>103</v>
      </c>
      <c r="F39" s="73" t="s">
        <v>471</v>
      </c>
      <c r="G39" s="73" t="s">
        <v>105</v>
      </c>
      <c r="H39" s="73" t="s">
        <v>139</v>
      </c>
      <c r="I39" s="73" t="s">
        <v>54</v>
      </c>
      <c r="J39" s="114" t="s">
        <v>177</v>
      </c>
      <c r="K39" s="71" t="s">
        <v>55</v>
      </c>
      <c r="L39" s="71">
        <v>81101500</v>
      </c>
      <c r="M39" s="57">
        <v>8400000</v>
      </c>
      <c r="N39" s="71">
        <v>5</v>
      </c>
      <c r="O39" s="57">
        <v>42000000</v>
      </c>
      <c r="P39" s="74" t="s">
        <v>61</v>
      </c>
      <c r="Q39" s="74" t="s">
        <v>61</v>
      </c>
      <c r="R39" s="71" t="s">
        <v>108</v>
      </c>
      <c r="S39" s="71" t="s">
        <v>109</v>
      </c>
      <c r="T39" s="75" t="s">
        <v>108</v>
      </c>
      <c r="U39" s="64">
        <v>45498</v>
      </c>
      <c r="V39" s="78">
        <v>202413000061673</v>
      </c>
      <c r="W39" s="77" t="s">
        <v>302</v>
      </c>
      <c r="X39" s="78" t="s">
        <v>466</v>
      </c>
      <c r="Y39" s="85">
        <v>45499</v>
      </c>
      <c r="Z39" s="79" t="s">
        <v>464</v>
      </c>
      <c r="AA39" s="64">
        <v>45499</v>
      </c>
      <c r="AB39" s="80">
        <v>42000000</v>
      </c>
      <c r="AC39" s="81">
        <f t="shared" si="0"/>
        <v>0</v>
      </c>
      <c r="AD39" s="82">
        <v>1323</v>
      </c>
      <c r="AE39" s="64">
        <v>45504</v>
      </c>
      <c r="AF39" s="80">
        <v>42000000</v>
      </c>
      <c r="AG39" s="83">
        <f t="shared" si="1"/>
        <v>0</v>
      </c>
      <c r="AH39" s="82">
        <v>3474</v>
      </c>
      <c r="AI39" s="64">
        <v>45512</v>
      </c>
      <c r="AJ39" s="80">
        <v>42000000</v>
      </c>
      <c r="AK39" s="65">
        <f t="shared" si="2"/>
        <v>0</v>
      </c>
      <c r="AL39" s="80">
        <v>14560000</v>
      </c>
      <c r="AM39" s="65">
        <f t="shared" si="3"/>
        <v>27440000</v>
      </c>
      <c r="AN39" s="65">
        <f t="shared" si="4"/>
        <v>0</v>
      </c>
      <c r="AO39" s="71" t="s">
        <v>323</v>
      </c>
      <c r="AP39" s="68">
        <v>645</v>
      </c>
      <c r="AQ39" s="57" t="s">
        <v>547</v>
      </c>
      <c r="AR39" s="73"/>
    </row>
    <row r="40" spans="1:44" s="39" customFormat="1" ht="18.75" customHeight="1">
      <c r="A40" s="71">
        <v>33</v>
      </c>
      <c r="B40" s="72" t="s">
        <v>178</v>
      </c>
      <c r="C40" s="73" t="s">
        <v>101</v>
      </c>
      <c r="D40" s="73" t="s">
        <v>102</v>
      </c>
      <c r="E40" s="73" t="s">
        <v>103</v>
      </c>
      <c r="F40" s="73" t="s">
        <v>471</v>
      </c>
      <c r="G40" s="73" t="s">
        <v>105</v>
      </c>
      <c r="H40" s="73" t="s">
        <v>58</v>
      </c>
      <c r="I40" s="73" t="s">
        <v>54</v>
      </c>
      <c r="J40" s="114" t="s">
        <v>179</v>
      </c>
      <c r="K40" s="71" t="s">
        <v>55</v>
      </c>
      <c r="L40" s="71">
        <v>81101500</v>
      </c>
      <c r="M40" s="57">
        <v>7900000</v>
      </c>
      <c r="N40" s="71">
        <v>5</v>
      </c>
      <c r="O40" s="57">
        <v>39500000</v>
      </c>
      <c r="P40" s="74" t="s">
        <v>61</v>
      </c>
      <c r="Q40" s="74" t="s">
        <v>61</v>
      </c>
      <c r="R40" s="71" t="s">
        <v>108</v>
      </c>
      <c r="S40" s="71" t="s">
        <v>109</v>
      </c>
      <c r="T40" s="75" t="s">
        <v>108</v>
      </c>
      <c r="U40" s="64">
        <v>45489</v>
      </c>
      <c r="V40" s="76">
        <v>202413000058593</v>
      </c>
      <c r="W40" s="77" t="s">
        <v>302</v>
      </c>
      <c r="X40" s="78" t="s">
        <v>340</v>
      </c>
      <c r="Y40" s="64">
        <v>45489</v>
      </c>
      <c r="Z40" s="79" t="s">
        <v>373</v>
      </c>
      <c r="AA40" s="64">
        <v>45489</v>
      </c>
      <c r="AB40" s="80">
        <v>39500000</v>
      </c>
      <c r="AC40" s="81">
        <f t="shared" si="0"/>
        <v>0</v>
      </c>
      <c r="AD40" s="82">
        <v>1048</v>
      </c>
      <c r="AE40" s="64">
        <v>45495</v>
      </c>
      <c r="AF40" s="80">
        <v>39500000</v>
      </c>
      <c r="AG40" s="83">
        <f t="shared" si="1"/>
        <v>0</v>
      </c>
      <c r="AH40" s="82">
        <v>3311</v>
      </c>
      <c r="AI40" s="64">
        <v>45500</v>
      </c>
      <c r="AJ40" s="80">
        <v>39500000</v>
      </c>
      <c r="AK40" s="65">
        <f t="shared" si="2"/>
        <v>0</v>
      </c>
      <c r="AL40" s="80">
        <v>15800000</v>
      </c>
      <c r="AM40" s="65">
        <f t="shared" si="3"/>
        <v>23700000</v>
      </c>
      <c r="AN40" s="65">
        <f t="shared" si="4"/>
        <v>0</v>
      </c>
      <c r="AO40" s="71" t="s">
        <v>323</v>
      </c>
      <c r="AP40" s="68">
        <v>510</v>
      </c>
      <c r="AQ40" s="57" t="s">
        <v>548</v>
      </c>
      <c r="AR40" s="73"/>
    </row>
    <row r="41" spans="1:44" s="39" customFormat="1" ht="18.75" customHeight="1">
      <c r="A41" s="71">
        <v>34</v>
      </c>
      <c r="B41" s="72" t="s">
        <v>180</v>
      </c>
      <c r="C41" s="73" t="s">
        <v>101</v>
      </c>
      <c r="D41" s="73" t="s">
        <v>102</v>
      </c>
      <c r="E41" s="73" t="s">
        <v>103</v>
      </c>
      <c r="F41" s="73" t="s">
        <v>471</v>
      </c>
      <c r="G41" s="73" t="s">
        <v>105</v>
      </c>
      <c r="H41" s="73" t="s">
        <v>150</v>
      </c>
      <c r="I41" s="73" t="s">
        <v>54</v>
      </c>
      <c r="J41" s="114" t="s">
        <v>181</v>
      </c>
      <c r="K41" s="71" t="s">
        <v>55</v>
      </c>
      <c r="L41" s="71">
        <v>80111614</v>
      </c>
      <c r="M41" s="57">
        <v>6000000</v>
      </c>
      <c r="N41" s="71">
        <v>5</v>
      </c>
      <c r="O41" s="57">
        <v>30000000</v>
      </c>
      <c r="P41" s="74" t="s">
        <v>61</v>
      </c>
      <c r="Q41" s="74" t="s">
        <v>61</v>
      </c>
      <c r="R41" s="71" t="s">
        <v>108</v>
      </c>
      <c r="S41" s="71" t="s">
        <v>109</v>
      </c>
      <c r="T41" s="75" t="s">
        <v>108</v>
      </c>
      <c r="U41" s="64">
        <v>45489</v>
      </c>
      <c r="V41" s="76">
        <v>202413000058593</v>
      </c>
      <c r="W41" s="77" t="s">
        <v>302</v>
      </c>
      <c r="X41" s="78" t="s">
        <v>340</v>
      </c>
      <c r="Y41" s="64">
        <v>45489</v>
      </c>
      <c r="Z41" s="79" t="s">
        <v>374</v>
      </c>
      <c r="AA41" s="64">
        <v>45489</v>
      </c>
      <c r="AB41" s="80">
        <v>30000000</v>
      </c>
      <c r="AC41" s="81">
        <f t="shared" si="0"/>
        <v>0</v>
      </c>
      <c r="AD41" s="82">
        <v>1049</v>
      </c>
      <c r="AE41" s="64">
        <v>45495</v>
      </c>
      <c r="AF41" s="80">
        <v>30000000</v>
      </c>
      <c r="AG41" s="83">
        <f t="shared" si="1"/>
        <v>0</v>
      </c>
      <c r="AH41" s="82">
        <v>3926</v>
      </c>
      <c r="AI41" s="64">
        <v>45520</v>
      </c>
      <c r="AJ41" s="80">
        <v>30000000</v>
      </c>
      <c r="AK41" s="65">
        <f t="shared" si="2"/>
        <v>0</v>
      </c>
      <c r="AL41" s="80">
        <v>9000000</v>
      </c>
      <c r="AM41" s="65">
        <f t="shared" si="3"/>
        <v>21000000</v>
      </c>
      <c r="AN41" s="65">
        <f t="shared" si="4"/>
        <v>0</v>
      </c>
      <c r="AO41" s="71" t="s">
        <v>323</v>
      </c>
      <c r="AP41" s="68">
        <v>775</v>
      </c>
      <c r="AQ41" s="57" t="s">
        <v>549</v>
      </c>
      <c r="AR41" s="73"/>
    </row>
    <row r="42" spans="1:44" s="39" customFormat="1" ht="18.75" customHeight="1">
      <c r="A42" s="72">
        <v>35</v>
      </c>
      <c r="B42" s="72" t="s">
        <v>182</v>
      </c>
      <c r="C42" s="73" t="s">
        <v>101</v>
      </c>
      <c r="D42" s="73" t="s">
        <v>102</v>
      </c>
      <c r="E42" s="73" t="s">
        <v>103</v>
      </c>
      <c r="F42" s="73" t="s">
        <v>471</v>
      </c>
      <c r="G42" s="73" t="s">
        <v>105</v>
      </c>
      <c r="H42" s="73" t="s">
        <v>72</v>
      </c>
      <c r="I42" s="73" t="s">
        <v>54</v>
      </c>
      <c r="J42" s="114" t="s">
        <v>477</v>
      </c>
      <c r="K42" s="71" t="s">
        <v>55</v>
      </c>
      <c r="L42" s="71">
        <v>80101604</v>
      </c>
      <c r="M42" s="57">
        <v>10000000</v>
      </c>
      <c r="N42" s="71">
        <v>5</v>
      </c>
      <c r="O42" s="57">
        <v>50000000</v>
      </c>
      <c r="P42" s="74" t="s">
        <v>61</v>
      </c>
      <c r="Q42" s="74" t="s">
        <v>61</v>
      </c>
      <c r="R42" s="71" t="s">
        <v>108</v>
      </c>
      <c r="S42" s="71" t="s">
        <v>109</v>
      </c>
      <c r="T42" s="75" t="s">
        <v>108</v>
      </c>
      <c r="U42" s="64">
        <v>45489</v>
      </c>
      <c r="V42" s="76">
        <v>202413000058593</v>
      </c>
      <c r="W42" s="77" t="s">
        <v>302</v>
      </c>
      <c r="X42" s="78" t="s">
        <v>340</v>
      </c>
      <c r="Y42" s="64">
        <v>45489</v>
      </c>
      <c r="Z42" s="79" t="s">
        <v>504</v>
      </c>
      <c r="AA42" s="86">
        <v>45503</v>
      </c>
      <c r="AB42" s="80">
        <v>50000000</v>
      </c>
      <c r="AC42" s="81">
        <f t="shared" si="0"/>
        <v>0</v>
      </c>
      <c r="AD42" s="82">
        <v>1440</v>
      </c>
      <c r="AE42" s="64">
        <v>45517</v>
      </c>
      <c r="AF42" s="80">
        <v>50000000</v>
      </c>
      <c r="AG42" s="83">
        <f t="shared" si="1"/>
        <v>0</v>
      </c>
      <c r="AH42" s="82">
        <v>4008</v>
      </c>
      <c r="AI42" s="64">
        <v>45524</v>
      </c>
      <c r="AJ42" s="80">
        <v>50000000</v>
      </c>
      <c r="AK42" s="65">
        <f t="shared" si="2"/>
        <v>0</v>
      </c>
      <c r="AL42" s="80">
        <v>13333333</v>
      </c>
      <c r="AM42" s="65">
        <f t="shared" si="3"/>
        <v>36666667</v>
      </c>
      <c r="AN42" s="65">
        <f t="shared" si="4"/>
        <v>0</v>
      </c>
      <c r="AO42" s="71" t="s">
        <v>323</v>
      </c>
      <c r="AP42" s="68">
        <v>768</v>
      </c>
      <c r="AQ42" s="57" t="s">
        <v>550</v>
      </c>
      <c r="AR42" s="71" t="s">
        <v>502</v>
      </c>
    </row>
    <row r="43" spans="1:44" s="39" customFormat="1" ht="18.75" customHeight="1">
      <c r="A43" s="71">
        <v>36</v>
      </c>
      <c r="B43" s="72" t="s">
        <v>183</v>
      </c>
      <c r="C43" s="73" t="s">
        <v>101</v>
      </c>
      <c r="D43" s="73" t="s">
        <v>102</v>
      </c>
      <c r="E43" s="73" t="s">
        <v>103</v>
      </c>
      <c r="F43" s="73" t="s">
        <v>471</v>
      </c>
      <c r="G43" s="73" t="s">
        <v>105</v>
      </c>
      <c r="H43" s="73" t="s">
        <v>153</v>
      </c>
      <c r="I43" s="73" t="s">
        <v>54</v>
      </c>
      <c r="J43" s="114" t="s">
        <v>184</v>
      </c>
      <c r="K43" s="71" t="s">
        <v>55</v>
      </c>
      <c r="L43" s="71">
        <v>80111605</v>
      </c>
      <c r="M43" s="57">
        <v>9500000</v>
      </c>
      <c r="N43" s="71">
        <v>5</v>
      </c>
      <c r="O43" s="57">
        <v>47500000</v>
      </c>
      <c r="P43" s="74" t="s">
        <v>61</v>
      </c>
      <c r="Q43" s="74" t="s">
        <v>61</v>
      </c>
      <c r="R43" s="71" t="s">
        <v>108</v>
      </c>
      <c r="S43" s="71" t="s">
        <v>109</v>
      </c>
      <c r="T43" s="75" t="s">
        <v>108</v>
      </c>
      <c r="U43" s="64">
        <v>45534</v>
      </c>
      <c r="V43" s="78">
        <v>202413000070553</v>
      </c>
      <c r="W43" s="77" t="s">
        <v>302</v>
      </c>
      <c r="X43" s="89" t="s">
        <v>466</v>
      </c>
      <c r="Y43" s="86">
        <v>45537</v>
      </c>
      <c r="Z43" s="82" t="s">
        <v>582</v>
      </c>
      <c r="AA43" s="86">
        <v>45537</v>
      </c>
      <c r="AB43" s="80">
        <v>47500000</v>
      </c>
      <c r="AC43" s="81">
        <f t="shared" si="0"/>
        <v>0</v>
      </c>
      <c r="AD43" s="82">
        <v>1492</v>
      </c>
      <c r="AE43" s="86">
        <v>45544</v>
      </c>
      <c r="AF43" s="80">
        <v>47500000</v>
      </c>
      <c r="AG43" s="83">
        <f t="shared" si="1"/>
        <v>0</v>
      </c>
      <c r="AH43" s="82">
        <v>4360</v>
      </c>
      <c r="AI43" s="64">
        <v>45560</v>
      </c>
      <c r="AJ43" s="80">
        <v>47500000</v>
      </c>
      <c r="AK43" s="65">
        <f t="shared" si="2"/>
        <v>0</v>
      </c>
      <c r="AL43" s="80">
        <v>1583333</v>
      </c>
      <c r="AM43" s="65">
        <f t="shared" si="3"/>
        <v>45916667</v>
      </c>
      <c r="AN43" s="65">
        <f t="shared" si="4"/>
        <v>0</v>
      </c>
      <c r="AO43" s="71" t="s">
        <v>323</v>
      </c>
      <c r="AP43" s="71">
        <v>896</v>
      </c>
      <c r="AQ43" s="71" t="s">
        <v>639</v>
      </c>
      <c r="AR43" s="73"/>
    </row>
    <row r="44" spans="1:44" s="39" customFormat="1" ht="18.75" customHeight="1">
      <c r="A44" s="71">
        <v>37</v>
      </c>
      <c r="B44" s="72" t="s">
        <v>185</v>
      </c>
      <c r="C44" s="73" t="s">
        <v>101</v>
      </c>
      <c r="D44" s="73" t="s">
        <v>102</v>
      </c>
      <c r="E44" s="73" t="s">
        <v>103</v>
      </c>
      <c r="F44" s="73" t="s">
        <v>471</v>
      </c>
      <c r="G44" s="73" t="s">
        <v>105</v>
      </c>
      <c r="H44" s="73" t="s">
        <v>153</v>
      </c>
      <c r="I44" s="73" t="s">
        <v>54</v>
      </c>
      <c r="J44" s="114" t="s">
        <v>186</v>
      </c>
      <c r="K44" s="71" t="s">
        <v>55</v>
      </c>
      <c r="L44" s="71">
        <v>80111605</v>
      </c>
      <c r="M44" s="57">
        <v>10000000</v>
      </c>
      <c r="N44" s="71">
        <v>5</v>
      </c>
      <c r="O44" s="57">
        <f>40000000-10000000</f>
        <v>30000000</v>
      </c>
      <c r="P44" s="74" t="s">
        <v>61</v>
      </c>
      <c r="Q44" s="74" t="s">
        <v>61</v>
      </c>
      <c r="R44" s="71" t="s">
        <v>108</v>
      </c>
      <c r="S44" s="71" t="s">
        <v>109</v>
      </c>
      <c r="T44" s="75" t="s">
        <v>108</v>
      </c>
      <c r="U44" s="64">
        <v>45534</v>
      </c>
      <c r="V44" s="76" t="s">
        <v>585</v>
      </c>
      <c r="W44" s="77" t="s">
        <v>302</v>
      </c>
      <c r="X44" s="78" t="s">
        <v>345</v>
      </c>
      <c r="Y44" s="86">
        <v>45537</v>
      </c>
      <c r="Z44" s="82" t="s">
        <v>583</v>
      </c>
      <c r="AA44" s="86">
        <v>45537</v>
      </c>
      <c r="AB44" s="80">
        <v>30000000</v>
      </c>
      <c r="AC44" s="81">
        <f t="shared" si="0"/>
        <v>0</v>
      </c>
      <c r="AD44" s="82">
        <v>1493</v>
      </c>
      <c r="AE44" s="86">
        <v>45544</v>
      </c>
      <c r="AF44" s="80">
        <v>30000000</v>
      </c>
      <c r="AG44" s="83">
        <f t="shared" si="1"/>
        <v>0</v>
      </c>
      <c r="AH44" s="82">
        <v>4330</v>
      </c>
      <c r="AI44" s="64">
        <v>45553</v>
      </c>
      <c r="AJ44" s="80">
        <v>30000000</v>
      </c>
      <c r="AK44" s="65">
        <f t="shared" si="2"/>
        <v>0</v>
      </c>
      <c r="AL44" s="80">
        <v>4000000</v>
      </c>
      <c r="AM44" s="65">
        <f t="shared" si="3"/>
        <v>26000000</v>
      </c>
      <c r="AN44" s="65">
        <f t="shared" si="4"/>
        <v>0</v>
      </c>
      <c r="AO44" s="71" t="s">
        <v>323</v>
      </c>
      <c r="AP44" s="71">
        <v>879</v>
      </c>
      <c r="AQ44" s="71" t="s">
        <v>572</v>
      </c>
      <c r="AR44" s="73"/>
    </row>
    <row r="45" spans="1:44" s="39" customFormat="1" ht="18.75" customHeight="1">
      <c r="A45" s="71">
        <v>38</v>
      </c>
      <c r="B45" s="72" t="s">
        <v>187</v>
      </c>
      <c r="C45" s="73" t="s">
        <v>101</v>
      </c>
      <c r="D45" s="73" t="s">
        <v>102</v>
      </c>
      <c r="E45" s="73" t="s">
        <v>103</v>
      </c>
      <c r="F45" s="73" t="s">
        <v>471</v>
      </c>
      <c r="G45" s="73" t="s">
        <v>105</v>
      </c>
      <c r="H45" s="73" t="s">
        <v>188</v>
      </c>
      <c r="I45" s="73" t="s">
        <v>54</v>
      </c>
      <c r="J45" s="114" t="s">
        <v>189</v>
      </c>
      <c r="K45" s="71" t="s">
        <v>55</v>
      </c>
      <c r="L45" s="71">
        <v>80111621</v>
      </c>
      <c r="M45" s="57">
        <v>6750000</v>
      </c>
      <c r="N45" s="71">
        <v>5</v>
      </c>
      <c r="O45" s="57">
        <v>33750000</v>
      </c>
      <c r="P45" s="74" t="s">
        <v>61</v>
      </c>
      <c r="Q45" s="74" t="s">
        <v>61</v>
      </c>
      <c r="R45" s="71" t="s">
        <v>108</v>
      </c>
      <c r="S45" s="71" t="s">
        <v>109</v>
      </c>
      <c r="T45" s="75" t="s">
        <v>108</v>
      </c>
      <c r="U45" s="64">
        <v>45489</v>
      </c>
      <c r="V45" s="90">
        <v>202413000058593</v>
      </c>
      <c r="W45" s="77" t="s">
        <v>302</v>
      </c>
      <c r="X45" s="78" t="s">
        <v>340</v>
      </c>
      <c r="Y45" s="64">
        <v>45489</v>
      </c>
      <c r="Z45" s="79" t="s">
        <v>375</v>
      </c>
      <c r="AA45" s="64">
        <v>45489</v>
      </c>
      <c r="AB45" s="80">
        <v>33750000</v>
      </c>
      <c r="AC45" s="81">
        <f t="shared" si="0"/>
        <v>0</v>
      </c>
      <c r="AD45" s="82">
        <v>1074</v>
      </c>
      <c r="AE45" s="64">
        <v>45496</v>
      </c>
      <c r="AF45" s="80">
        <v>33750000</v>
      </c>
      <c r="AG45" s="83">
        <f t="shared" si="1"/>
        <v>0</v>
      </c>
      <c r="AH45" s="82">
        <v>3349</v>
      </c>
      <c r="AI45" s="64">
        <v>45503</v>
      </c>
      <c r="AJ45" s="80">
        <v>33750000</v>
      </c>
      <c r="AK45" s="65">
        <f t="shared" si="2"/>
        <v>0</v>
      </c>
      <c r="AL45" s="80">
        <v>13950000</v>
      </c>
      <c r="AM45" s="65">
        <f t="shared" si="3"/>
        <v>19800000</v>
      </c>
      <c r="AN45" s="65">
        <f t="shared" si="4"/>
        <v>0</v>
      </c>
      <c r="AO45" s="71" t="s">
        <v>323</v>
      </c>
      <c r="AP45" s="68">
        <v>520</v>
      </c>
      <c r="AQ45" s="57" t="s">
        <v>551</v>
      </c>
      <c r="AR45" s="73"/>
    </row>
    <row r="46" spans="1:44" s="39" customFormat="1" ht="18.75" customHeight="1">
      <c r="A46" s="71">
        <v>39</v>
      </c>
      <c r="B46" s="72" t="s">
        <v>190</v>
      </c>
      <c r="C46" s="73" t="s">
        <v>101</v>
      </c>
      <c r="D46" s="73" t="s">
        <v>102</v>
      </c>
      <c r="E46" s="73" t="s">
        <v>103</v>
      </c>
      <c r="F46" s="73" t="s">
        <v>471</v>
      </c>
      <c r="G46" s="73" t="s">
        <v>105</v>
      </c>
      <c r="H46" s="73" t="s">
        <v>139</v>
      </c>
      <c r="I46" s="73" t="s">
        <v>54</v>
      </c>
      <c r="J46" s="114" t="s">
        <v>191</v>
      </c>
      <c r="K46" s="71" t="s">
        <v>55</v>
      </c>
      <c r="L46" s="71">
        <v>81101500</v>
      </c>
      <c r="M46" s="57">
        <v>9600000</v>
      </c>
      <c r="N46" s="71">
        <v>5</v>
      </c>
      <c r="O46" s="57">
        <v>48000000</v>
      </c>
      <c r="P46" s="74" t="s">
        <v>61</v>
      </c>
      <c r="Q46" s="74" t="s">
        <v>61</v>
      </c>
      <c r="R46" s="71" t="s">
        <v>108</v>
      </c>
      <c r="S46" s="71" t="s">
        <v>109</v>
      </c>
      <c r="T46" s="75" t="s">
        <v>108</v>
      </c>
      <c r="U46" s="64">
        <v>45489</v>
      </c>
      <c r="V46" s="76">
        <v>202413000058593</v>
      </c>
      <c r="W46" s="77" t="s">
        <v>302</v>
      </c>
      <c r="X46" s="78" t="s">
        <v>340</v>
      </c>
      <c r="Y46" s="64">
        <v>45489</v>
      </c>
      <c r="Z46" s="79" t="s">
        <v>376</v>
      </c>
      <c r="AA46" s="64">
        <v>45489</v>
      </c>
      <c r="AB46" s="80">
        <v>48000000</v>
      </c>
      <c r="AC46" s="81">
        <f t="shared" si="0"/>
        <v>0</v>
      </c>
      <c r="AD46" s="82">
        <v>1078</v>
      </c>
      <c r="AE46" s="64">
        <v>45496</v>
      </c>
      <c r="AF46" s="80">
        <v>48000000</v>
      </c>
      <c r="AG46" s="83">
        <f t="shared" si="1"/>
        <v>0</v>
      </c>
      <c r="AH46" s="82">
        <v>3336</v>
      </c>
      <c r="AI46" s="64">
        <v>45503</v>
      </c>
      <c r="AJ46" s="80">
        <v>48000000</v>
      </c>
      <c r="AK46" s="65">
        <f t="shared" si="2"/>
        <v>0</v>
      </c>
      <c r="AL46" s="80">
        <v>19200000</v>
      </c>
      <c r="AM46" s="65">
        <f t="shared" si="3"/>
        <v>28800000</v>
      </c>
      <c r="AN46" s="65">
        <f t="shared" si="4"/>
        <v>0</v>
      </c>
      <c r="AO46" s="71" t="s">
        <v>323</v>
      </c>
      <c r="AP46" s="68">
        <v>521</v>
      </c>
      <c r="AQ46" s="57" t="s">
        <v>552</v>
      </c>
      <c r="AR46" s="73"/>
    </row>
    <row r="47" spans="1:44" s="39" customFormat="1" ht="18.75" customHeight="1">
      <c r="A47" s="71">
        <v>40</v>
      </c>
      <c r="B47" s="72" t="s">
        <v>192</v>
      </c>
      <c r="C47" s="73" t="s">
        <v>101</v>
      </c>
      <c r="D47" s="73" t="s">
        <v>102</v>
      </c>
      <c r="E47" s="73" t="s">
        <v>103</v>
      </c>
      <c r="F47" s="73" t="s">
        <v>471</v>
      </c>
      <c r="G47" s="73" t="s">
        <v>105</v>
      </c>
      <c r="H47" s="73" t="s">
        <v>53</v>
      </c>
      <c r="I47" s="73" t="s">
        <v>54</v>
      </c>
      <c r="J47" s="114" t="s">
        <v>193</v>
      </c>
      <c r="K47" s="71" t="s">
        <v>55</v>
      </c>
      <c r="L47" s="71">
        <v>80111607</v>
      </c>
      <c r="M47" s="57">
        <v>8000000</v>
      </c>
      <c r="N47" s="71">
        <v>5</v>
      </c>
      <c r="O47" s="57">
        <v>40000000</v>
      </c>
      <c r="P47" s="74" t="s">
        <v>61</v>
      </c>
      <c r="Q47" s="74" t="s">
        <v>61</v>
      </c>
      <c r="R47" s="71" t="s">
        <v>108</v>
      </c>
      <c r="S47" s="71" t="s">
        <v>109</v>
      </c>
      <c r="T47" s="75" t="s">
        <v>108</v>
      </c>
      <c r="U47" s="64">
        <v>45489</v>
      </c>
      <c r="V47" s="76">
        <v>202413000058593</v>
      </c>
      <c r="W47" s="77" t="s">
        <v>302</v>
      </c>
      <c r="X47" s="78" t="s">
        <v>340</v>
      </c>
      <c r="Y47" s="64">
        <v>45489</v>
      </c>
      <c r="Z47" s="79" t="s">
        <v>377</v>
      </c>
      <c r="AA47" s="64">
        <v>45489</v>
      </c>
      <c r="AB47" s="80">
        <v>40000000</v>
      </c>
      <c r="AC47" s="81">
        <f t="shared" si="0"/>
        <v>0</v>
      </c>
      <c r="AD47" s="82">
        <v>1080</v>
      </c>
      <c r="AE47" s="64">
        <v>45497</v>
      </c>
      <c r="AF47" s="80">
        <v>40000000</v>
      </c>
      <c r="AG47" s="83">
        <f t="shared" si="1"/>
        <v>0</v>
      </c>
      <c r="AH47" s="82">
        <v>3415</v>
      </c>
      <c r="AI47" s="64">
        <v>45506</v>
      </c>
      <c r="AJ47" s="80">
        <v>40000000</v>
      </c>
      <c r="AK47" s="65">
        <f t="shared" si="2"/>
        <v>0</v>
      </c>
      <c r="AL47" s="80">
        <v>14133333</v>
      </c>
      <c r="AM47" s="65">
        <f t="shared" si="3"/>
        <v>25866667</v>
      </c>
      <c r="AN47" s="65">
        <f t="shared" si="4"/>
        <v>0</v>
      </c>
      <c r="AO47" s="71" t="s">
        <v>323</v>
      </c>
      <c r="AP47" s="68">
        <v>587</v>
      </c>
      <c r="AQ47" s="57" t="s">
        <v>553</v>
      </c>
      <c r="AR47" s="73"/>
    </row>
    <row r="48" spans="1:44" s="39" customFormat="1" ht="18.75" customHeight="1">
      <c r="A48" s="71">
        <v>41</v>
      </c>
      <c r="B48" s="72" t="s">
        <v>194</v>
      </c>
      <c r="C48" s="73" t="s">
        <v>101</v>
      </c>
      <c r="D48" s="73" t="s">
        <v>102</v>
      </c>
      <c r="E48" s="73" t="s">
        <v>103</v>
      </c>
      <c r="F48" s="73" t="s">
        <v>471</v>
      </c>
      <c r="G48" s="73" t="s">
        <v>105</v>
      </c>
      <c r="H48" s="73" t="s">
        <v>53</v>
      </c>
      <c r="I48" s="73" t="s">
        <v>54</v>
      </c>
      <c r="J48" s="114" t="s">
        <v>195</v>
      </c>
      <c r="K48" s="71" t="s">
        <v>55</v>
      </c>
      <c r="L48" s="71">
        <v>80111607</v>
      </c>
      <c r="M48" s="57">
        <v>7300000</v>
      </c>
      <c r="N48" s="71">
        <v>5</v>
      </c>
      <c r="O48" s="57">
        <v>36500000</v>
      </c>
      <c r="P48" s="74" t="s">
        <v>61</v>
      </c>
      <c r="Q48" s="74" t="s">
        <v>61</v>
      </c>
      <c r="R48" s="71" t="s">
        <v>108</v>
      </c>
      <c r="S48" s="71" t="s">
        <v>109</v>
      </c>
      <c r="T48" s="75" t="s">
        <v>108</v>
      </c>
      <c r="U48" s="64">
        <v>45498</v>
      </c>
      <c r="V48" s="78">
        <v>202413000061673</v>
      </c>
      <c r="W48" s="77" t="s">
        <v>302</v>
      </c>
      <c r="X48" s="78" t="s">
        <v>466</v>
      </c>
      <c r="Y48" s="85">
        <v>45499</v>
      </c>
      <c r="Z48" s="79" t="s">
        <v>465</v>
      </c>
      <c r="AA48" s="77">
        <v>45499</v>
      </c>
      <c r="AB48" s="80">
        <v>36500000</v>
      </c>
      <c r="AC48" s="81">
        <f t="shared" si="0"/>
        <v>0</v>
      </c>
      <c r="AD48" s="82">
        <v>1324</v>
      </c>
      <c r="AE48" s="64">
        <v>45504</v>
      </c>
      <c r="AF48" s="80">
        <v>36500000</v>
      </c>
      <c r="AG48" s="83">
        <f t="shared" si="1"/>
        <v>0</v>
      </c>
      <c r="AH48" s="82">
        <v>3473</v>
      </c>
      <c r="AI48" s="64">
        <v>45512</v>
      </c>
      <c r="AJ48" s="80">
        <v>36500000</v>
      </c>
      <c r="AK48" s="65">
        <f t="shared" si="2"/>
        <v>0</v>
      </c>
      <c r="AL48" s="80">
        <v>12653333</v>
      </c>
      <c r="AM48" s="65">
        <f t="shared" si="3"/>
        <v>23846667</v>
      </c>
      <c r="AN48" s="65">
        <f t="shared" si="4"/>
        <v>0</v>
      </c>
      <c r="AO48" s="71" t="s">
        <v>323</v>
      </c>
      <c r="AP48" s="68">
        <v>644</v>
      </c>
      <c r="AQ48" s="57" t="s">
        <v>554</v>
      </c>
      <c r="AR48" s="73"/>
    </row>
    <row r="49" spans="1:44" s="39" customFormat="1" ht="18.75" customHeight="1">
      <c r="A49" s="71">
        <v>42</v>
      </c>
      <c r="B49" s="72" t="s">
        <v>196</v>
      </c>
      <c r="C49" s="73" t="s">
        <v>101</v>
      </c>
      <c r="D49" s="73" t="s">
        <v>102</v>
      </c>
      <c r="E49" s="73" t="s">
        <v>103</v>
      </c>
      <c r="F49" s="73" t="s">
        <v>471</v>
      </c>
      <c r="G49" s="73" t="s">
        <v>105</v>
      </c>
      <c r="H49" s="73" t="s">
        <v>139</v>
      </c>
      <c r="I49" s="73" t="s">
        <v>54</v>
      </c>
      <c r="J49" s="114" t="s">
        <v>197</v>
      </c>
      <c r="K49" s="71" t="s">
        <v>55</v>
      </c>
      <c r="L49" s="71">
        <v>81101500</v>
      </c>
      <c r="M49" s="57">
        <v>7900000</v>
      </c>
      <c r="N49" s="71">
        <v>5</v>
      </c>
      <c r="O49" s="57">
        <v>39500000</v>
      </c>
      <c r="P49" s="74" t="s">
        <v>61</v>
      </c>
      <c r="Q49" s="74" t="s">
        <v>61</v>
      </c>
      <c r="R49" s="71" t="s">
        <v>108</v>
      </c>
      <c r="S49" s="71" t="s">
        <v>109</v>
      </c>
      <c r="T49" s="75" t="s">
        <v>108</v>
      </c>
      <c r="U49" s="64">
        <v>45489</v>
      </c>
      <c r="V49" s="76">
        <v>202413000058593</v>
      </c>
      <c r="W49" s="77" t="s">
        <v>302</v>
      </c>
      <c r="X49" s="78" t="s">
        <v>340</v>
      </c>
      <c r="Y49" s="64">
        <v>45489</v>
      </c>
      <c r="Z49" s="79" t="s">
        <v>378</v>
      </c>
      <c r="AA49" s="64">
        <v>45489</v>
      </c>
      <c r="AB49" s="80">
        <v>39500000</v>
      </c>
      <c r="AC49" s="81">
        <f t="shared" si="0"/>
        <v>0</v>
      </c>
      <c r="AD49" s="82">
        <v>1081</v>
      </c>
      <c r="AE49" s="64">
        <v>45497</v>
      </c>
      <c r="AF49" s="80">
        <v>39500000</v>
      </c>
      <c r="AG49" s="83">
        <f t="shared" si="1"/>
        <v>0</v>
      </c>
      <c r="AH49" s="82">
        <v>3441</v>
      </c>
      <c r="AI49" s="64">
        <v>45507</v>
      </c>
      <c r="AJ49" s="80">
        <v>39500000</v>
      </c>
      <c r="AK49" s="65">
        <f t="shared" si="2"/>
        <v>0</v>
      </c>
      <c r="AL49" s="80">
        <v>13956667</v>
      </c>
      <c r="AM49" s="65">
        <f t="shared" si="3"/>
        <v>25543333</v>
      </c>
      <c r="AN49" s="65">
        <f t="shared" si="4"/>
        <v>0</v>
      </c>
      <c r="AO49" s="71" t="s">
        <v>323</v>
      </c>
      <c r="AP49" s="68">
        <v>620</v>
      </c>
      <c r="AQ49" s="57" t="s">
        <v>555</v>
      </c>
      <c r="AR49" s="73"/>
    </row>
    <row r="50" spans="1:44" s="39" customFormat="1" ht="18.75" customHeight="1">
      <c r="A50" s="71">
        <v>43</v>
      </c>
      <c r="B50" s="72" t="s">
        <v>198</v>
      </c>
      <c r="C50" s="73" t="s">
        <v>101</v>
      </c>
      <c r="D50" s="73" t="s">
        <v>102</v>
      </c>
      <c r="E50" s="73" t="s">
        <v>103</v>
      </c>
      <c r="F50" s="73" t="s">
        <v>471</v>
      </c>
      <c r="G50" s="73" t="s">
        <v>105</v>
      </c>
      <c r="H50" s="73" t="s">
        <v>188</v>
      </c>
      <c r="I50" s="73" t="s">
        <v>54</v>
      </c>
      <c r="J50" s="114" t="s">
        <v>199</v>
      </c>
      <c r="K50" s="71" t="s">
        <v>64</v>
      </c>
      <c r="L50" s="71" t="s">
        <v>65</v>
      </c>
      <c r="M50" s="57">
        <v>0</v>
      </c>
      <c r="N50" s="74">
        <v>0</v>
      </c>
      <c r="O50" s="57">
        <f>298784738-298784738</f>
        <v>0</v>
      </c>
      <c r="P50" s="74" t="s">
        <v>78</v>
      </c>
      <c r="Q50" s="74" t="s">
        <v>78</v>
      </c>
      <c r="R50" s="71" t="s">
        <v>108</v>
      </c>
      <c r="S50" s="71" t="s">
        <v>109</v>
      </c>
      <c r="T50" s="75" t="s">
        <v>108</v>
      </c>
      <c r="U50" s="69"/>
      <c r="V50" s="78"/>
      <c r="W50" s="77"/>
      <c r="X50" s="89"/>
      <c r="Y50" s="73"/>
      <c r="Z50" s="82"/>
      <c r="AA50" s="84"/>
      <c r="AB50" s="80"/>
      <c r="AC50" s="81">
        <f t="shared" si="0"/>
        <v>0</v>
      </c>
      <c r="AD50" s="82"/>
      <c r="AE50" s="88"/>
      <c r="AF50" s="80">
        <v>0</v>
      </c>
      <c r="AG50" s="83">
        <f t="shared" si="1"/>
        <v>0</v>
      </c>
      <c r="AH50" s="82"/>
      <c r="AI50" s="64"/>
      <c r="AJ50" s="80"/>
      <c r="AK50" s="65">
        <f t="shared" si="2"/>
        <v>0</v>
      </c>
      <c r="AL50" s="80"/>
      <c r="AM50" s="65">
        <f t="shared" si="3"/>
        <v>0</v>
      </c>
      <c r="AN50" s="65">
        <f t="shared" si="4"/>
        <v>0</v>
      </c>
      <c r="AO50" s="82"/>
      <c r="AP50" s="82"/>
      <c r="AQ50" s="84"/>
      <c r="AR50" s="73"/>
    </row>
    <row r="51" spans="1:44" s="39" customFormat="1" ht="18.75" customHeight="1">
      <c r="A51" s="71">
        <v>44</v>
      </c>
      <c r="B51" s="72" t="s">
        <v>200</v>
      </c>
      <c r="C51" s="73" t="s">
        <v>101</v>
      </c>
      <c r="D51" s="73" t="s">
        <v>102</v>
      </c>
      <c r="E51" s="73" t="s">
        <v>103</v>
      </c>
      <c r="F51" s="73" t="s">
        <v>471</v>
      </c>
      <c r="G51" s="73" t="s">
        <v>105</v>
      </c>
      <c r="H51" s="73" t="s">
        <v>153</v>
      </c>
      <c r="I51" s="73" t="s">
        <v>54</v>
      </c>
      <c r="J51" s="114" t="s">
        <v>201</v>
      </c>
      <c r="K51" s="71" t="s">
        <v>55</v>
      </c>
      <c r="L51" s="71">
        <v>80161500</v>
      </c>
      <c r="M51" s="57">
        <v>6500000</v>
      </c>
      <c r="N51" s="71">
        <v>5</v>
      </c>
      <c r="O51" s="57">
        <f>32500000-13200000</f>
        <v>19300000</v>
      </c>
      <c r="P51" s="74" t="s">
        <v>61</v>
      </c>
      <c r="Q51" s="74" t="s">
        <v>61</v>
      </c>
      <c r="R51" s="71" t="s">
        <v>108</v>
      </c>
      <c r="S51" s="71" t="s">
        <v>109</v>
      </c>
      <c r="T51" s="75" t="s">
        <v>108</v>
      </c>
      <c r="U51" s="64">
        <v>45551</v>
      </c>
      <c r="V51" s="74" t="s">
        <v>596</v>
      </c>
      <c r="W51" s="77" t="s">
        <v>302</v>
      </c>
      <c r="X51" s="78" t="s">
        <v>466</v>
      </c>
      <c r="Y51" s="86">
        <v>45552</v>
      </c>
      <c r="Z51" s="79" t="s">
        <v>600</v>
      </c>
      <c r="AA51" s="86">
        <v>45552</v>
      </c>
      <c r="AB51" s="80">
        <v>19300000</v>
      </c>
      <c r="AC51" s="81">
        <f t="shared" si="0"/>
        <v>0</v>
      </c>
      <c r="AD51" s="82">
        <v>1510</v>
      </c>
      <c r="AE51" s="86">
        <v>45552</v>
      </c>
      <c r="AF51" s="80">
        <v>19300000</v>
      </c>
      <c r="AG51" s="83">
        <f t="shared" si="1"/>
        <v>0</v>
      </c>
      <c r="AH51" s="82">
        <v>4358</v>
      </c>
      <c r="AI51" s="64">
        <v>45560</v>
      </c>
      <c r="AJ51" s="80">
        <v>19300000</v>
      </c>
      <c r="AK51" s="65">
        <f t="shared" si="2"/>
        <v>0</v>
      </c>
      <c r="AL51" s="80">
        <v>0</v>
      </c>
      <c r="AM51" s="65">
        <f t="shared" si="3"/>
        <v>19300000</v>
      </c>
      <c r="AN51" s="65">
        <f t="shared" si="4"/>
        <v>0</v>
      </c>
      <c r="AO51" s="71" t="s">
        <v>323</v>
      </c>
      <c r="AP51" s="71">
        <v>895</v>
      </c>
      <c r="AQ51" s="71" t="s">
        <v>640</v>
      </c>
      <c r="AR51" s="73"/>
    </row>
    <row r="52" spans="1:44" s="39" customFormat="1" ht="18.75" customHeight="1">
      <c r="A52" s="71">
        <v>45</v>
      </c>
      <c r="B52" s="72" t="s">
        <v>202</v>
      </c>
      <c r="C52" s="73" t="s">
        <v>101</v>
      </c>
      <c r="D52" s="73" t="s">
        <v>102</v>
      </c>
      <c r="E52" s="73" t="s">
        <v>103</v>
      </c>
      <c r="F52" s="73" t="s">
        <v>471</v>
      </c>
      <c r="G52" s="73" t="s">
        <v>105</v>
      </c>
      <c r="H52" s="73" t="s">
        <v>72</v>
      </c>
      <c r="I52" s="73" t="s">
        <v>54</v>
      </c>
      <c r="J52" s="114" t="s">
        <v>203</v>
      </c>
      <c r="K52" s="71" t="s">
        <v>55</v>
      </c>
      <c r="L52" s="71">
        <v>80111605</v>
      </c>
      <c r="M52" s="57">
        <v>7200000</v>
      </c>
      <c r="N52" s="71">
        <v>5</v>
      </c>
      <c r="O52" s="57">
        <v>36000000</v>
      </c>
      <c r="P52" s="74" t="s">
        <v>61</v>
      </c>
      <c r="Q52" s="74" t="s">
        <v>61</v>
      </c>
      <c r="R52" s="71" t="s">
        <v>108</v>
      </c>
      <c r="S52" s="71" t="s">
        <v>109</v>
      </c>
      <c r="T52" s="75" t="s">
        <v>108</v>
      </c>
      <c r="U52" s="64">
        <v>45489</v>
      </c>
      <c r="V52" s="76">
        <v>202413000058593</v>
      </c>
      <c r="W52" s="77" t="s">
        <v>302</v>
      </c>
      <c r="X52" s="78" t="s">
        <v>340</v>
      </c>
      <c r="Y52" s="64">
        <v>45489</v>
      </c>
      <c r="Z52" s="79" t="s">
        <v>479</v>
      </c>
      <c r="AA52" s="86">
        <v>45503</v>
      </c>
      <c r="AB52" s="80">
        <v>36000000</v>
      </c>
      <c r="AC52" s="81">
        <f t="shared" si="0"/>
        <v>0</v>
      </c>
      <c r="AD52" s="82">
        <v>1327</v>
      </c>
      <c r="AE52" s="64">
        <v>45504</v>
      </c>
      <c r="AF52" s="80">
        <v>36000000</v>
      </c>
      <c r="AG52" s="83">
        <f t="shared" si="1"/>
        <v>0</v>
      </c>
      <c r="AH52" s="82">
        <v>4154</v>
      </c>
      <c r="AI52" s="64"/>
      <c r="AJ52" s="80">
        <v>36000000</v>
      </c>
      <c r="AK52" s="65">
        <f t="shared" si="2"/>
        <v>0</v>
      </c>
      <c r="AL52" s="80">
        <v>4560000</v>
      </c>
      <c r="AM52" s="65">
        <f t="shared" si="3"/>
        <v>31440000</v>
      </c>
      <c r="AN52" s="65">
        <f t="shared" si="4"/>
        <v>0</v>
      </c>
      <c r="AO52" s="71" t="s">
        <v>323</v>
      </c>
      <c r="AP52" s="71">
        <v>850</v>
      </c>
      <c r="AQ52" s="71" t="s">
        <v>641</v>
      </c>
      <c r="AR52" s="73"/>
    </row>
    <row r="53" spans="1:44" s="39" customFormat="1" ht="18.75" customHeight="1">
      <c r="A53" s="71">
        <v>46</v>
      </c>
      <c r="B53" s="72" t="s">
        <v>204</v>
      </c>
      <c r="C53" s="73" t="s">
        <v>101</v>
      </c>
      <c r="D53" s="73" t="s">
        <v>102</v>
      </c>
      <c r="E53" s="73" t="s">
        <v>103</v>
      </c>
      <c r="F53" s="73" t="s">
        <v>471</v>
      </c>
      <c r="G53" s="73" t="s">
        <v>105</v>
      </c>
      <c r="H53" s="73" t="s">
        <v>153</v>
      </c>
      <c r="I53" s="73" t="s">
        <v>54</v>
      </c>
      <c r="J53" s="114" t="s">
        <v>205</v>
      </c>
      <c r="K53" s="71" t="s">
        <v>55</v>
      </c>
      <c r="L53" s="71">
        <v>80111605</v>
      </c>
      <c r="M53" s="57">
        <v>8500000</v>
      </c>
      <c r="N53" s="71">
        <v>5</v>
      </c>
      <c r="O53" s="57">
        <f>42500000-8500000</f>
        <v>34000000</v>
      </c>
      <c r="P53" s="74" t="s">
        <v>61</v>
      </c>
      <c r="Q53" s="74" t="s">
        <v>61</v>
      </c>
      <c r="R53" s="71" t="s">
        <v>108</v>
      </c>
      <c r="S53" s="71" t="s">
        <v>109</v>
      </c>
      <c r="T53" s="75" t="s">
        <v>108</v>
      </c>
      <c r="U53" s="64">
        <v>45551</v>
      </c>
      <c r="V53" s="91" t="s">
        <v>597</v>
      </c>
      <c r="W53" s="77" t="s">
        <v>302</v>
      </c>
      <c r="X53" s="78" t="s">
        <v>347</v>
      </c>
      <c r="Y53" s="86">
        <v>45552</v>
      </c>
      <c r="Z53" s="79" t="s">
        <v>601</v>
      </c>
      <c r="AA53" s="86">
        <v>45552</v>
      </c>
      <c r="AB53" s="80">
        <v>34000000</v>
      </c>
      <c r="AC53" s="81">
        <f t="shared" si="0"/>
        <v>0</v>
      </c>
      <c r="AD53" s="82">
        <v>1509</v>
      </c>
      <c r="AE53" s="86">
        <v>45552</v>
      </c>
      <c r="AF53" s="80">
        <v>34000000</v>
      </c>
      <c r="AG53" s="83">
        <f t="shared" si="1"/>
        <v>0</v>
      </c>
      <c r="AH53" s="82">
        <v>4368</v>
      </c>
      <c r="AI53" s="64">
        <v>45565</v>
      </c>
      <c r="AJ53" s="80">
        <v>34000000</v>
      </c>
      <c r="AK53" s="65">
        <f t="shared" si="2"/>
        <v>0</v>
      </c>
      <c r="AL53" s="80">
        <v>0</v>
      </c>
      <c r="AM53" s="65">
        <f t="shared" si="3"/>
        <v>34000000</v>
      </c>
      <c r="AN53" s="65">
        <f t="shared" si="4"/>
        <v>0</v>
      </c>
      <c r="AO53" s="71" t="s">
        <v>323</v>
      </c>
      <c r="AP53" s="71">
        <v>903</v>
      </c>
      <c r="AQ53" s="71" t="s">
        <v>642</v>
      </c>
      <c r="AR53" s="73"/>
    </row>
    <row r="54" spans="1:44" s="39" customFormat="1" ht="18.75" customHeight="1">
      <c r="A54" s="71">
        <v>47</v>
      </c>
      <c r="B54" s="72" t="s">
        <v>206</v>
      </c>
      <c r="C54" s="73" t="s">
        <v>101</v>
      </c>
      <c r="D54" s="73" t="s">
        <v>102</v>
      </c>
      <c r="E54" s="73" t="s">
        <v>103</v>
      </c>
      <c r="F54" s="73" t="s">
        <v>471</v>
      </c>
      <c r="G54" s="73" t="s">
        <v>105</v>
      </c>
      <c r="H54" s="73" t="s">
        <v>72</v>
      </c>
      <c r="I54" s="73" t="s">
        <v>54</v>
      </c>
      <c r="J54" s="114" t="s">
        <v>207</v>
      </c>
      <c r="K54" s="71" t="s">
        <v>55</v>
      </c>
      <c r="L54" s="71">
        <v>80111605</v>
      </c>
      <c r="M54" s="57">
        <v>5200000</v>
      </c>
      <c r="N54" s="71">
        <v>5</v>
      </c>
      <c r="O54" s="57">
        <v>26000000</v>
      </c>
      <c r="P54" s="74" t="s">
        <v>61</v>
      </c>
      <c r="Q54" s="74" t="s">
        <v>61</v>
      </c>
      <c r="R54" s="71" t="s">
        <v>108</v>
      </c>
      <c r="S54" s="71" t="s">
        <v>109</v>
      </c>
      <c r="T54" s="75" t="s">
        <v>108</v>
      </c>
      <c r="U54" s="64">
        <v>45489</v>
      </c>
      <c r="V54" s="76">
        <v>202413000058593</v>
      </c>
      <c r="W54" s="77" t="s">
        <v>302</v>
      </c>
      <c r="X54" s="78" t="s">
        <v>340</v>
      </c>
      <c r="Y54" s="64">
        <v>45489</v>
      </c>
      <c r="Z54" s="79" t="s">
        <v>379</v>
      </c>
      <c r="AA54" s="64">
        <v>45489</v>
      </c>
      <c r="AB54" s="80">
        <v>26000000</v>
      </c>
      <c r="AC54" s="81">
        <f t="shared" si="0"/>
        <v>0</v>
      </c>
      <c r="AD54" s="82">
        <v>1082</v>
      </c>
      <c r="AE54" s="64">
        <v>45496</v>
      </c>
      <c r="AF54" s="80">
        <v>26000000</v>
      </c>
      <c r="AG54" s="83">
        <f t="shared" si="1"/>
        <v>0</v>
      </c>
      <c r="AH54" s="82">
        <v>3387</v>
      </c>
      <c r="AI54" s="64">
        <v>45506</v>
      </c>
      <c r="AJ54" s="80">
        <v>26000000</v>
      </c>
      <c r="AK54" s="65">
        <f t="shared" si="2"/>
        <v>0</v>
      </c>
      <c r="AL54" s="80">
        <v>9706667</v>
      </c>
      <c r="AM54" s="65">
        <f t="shared" si="3"/>
        <v>16293333</v>
      </c>
      <c r="AN54" s="65">
        <f t="shared" si="4"/>
        <v>0</v>
      </c>
      <c r="AO54" s="71" t="s">
        <v>323</v>
      </c>
      <c r="AP54" s="68">
        <v>567</v>
      </c>
      <c r="AQ54" s="57" t="s">
        <v>556</v>
      </c>
      <c r="AR54" s="73"/>
    </row>
    <row r="55" spans="1:44" s="39" customFormat="1" ht="18.75" customHeight="1">
      <c r="A55" s="71">
        <v>48</v>
      </c>
      <c r="B55" s="72" t="s">
        <v>208</v>
      </c>
      <c r="C55" s="73" t="s">
        <v>101</v>
      </c>
      <c r="D55" s="73" t="s">
        <v>102</v>
      </c>
      <c r="E55" s="73" t="s">
        <v>103</v>
      </c>
      <c r="F55" s="73" t="s">
        <v>471</v>
      </c>
      <c r="G55" s="73" t="s">
        <v>105</v>
      </c>
      <c r="H55" s="73" t="s">
        <v>53</v>
      </c>
      <c r="I55" s="73" t="s">
        <v>63</v>
      </c>
      <c r="J55" s="114" t="s">
        <v>209</v>
      </c>
      <c r="K55" s="71" t="s">
        <v>55</v>
      </c>
      <c r="L55" s="71">
        <v>80111607</v>
      </c>
      <c r="M55" s="57">
        <v>5000000</v>
      </c>
      <c r="N55" s="71">
        <v>5</v>
      </c>
      <c r="O55" s="57">
        <v>25000000</v>
      </c>
      <c r="P55" s="74" t="s">
        <v>61</v>
      </c>
      <c r="Q55" s="74" t="s">
        <v>61</v>
      </c>
      <c r="R55" s="71" t="s">
        <v>108</v>
      </c>
      <c r="S55" s="71" t="s">
        <v>109</v>
      </c>
      <c r="T55" s="75" t="s">
        <v>108</v>
      </c>
      <c r="U55" s="64">
        <v>45489</v>
      </c>
      <c r="V55" s="76">
        <v>202413000058593</v>
      </c>
      <c r="W55" s="77" t="s">
        <v>302</v>
      </c>
      <c r="X55" s="78" t="s">
        <v>340</v>
      </c>
      <c r="Y55" s="64">
        <v>45489</v>
      </c>
      <c r="Z55" s="79" t="s">
        <v>380</v>
      </c>
      <c r="AA55" s="64">
        <v>45489</v>
      </c>
      <c r="AB55" s="80">
        <v>25000000</v>
      </c>
      <c r="AC55" s="81">
        <f t="shared" si="0"/>
        <v>0</v>
      </c>
      <c r="AD55" s="82">
        <v>1060</v>
      </c>
      <c r="AE55" s="64">
        <v>45495</v>
      </c>
      <c r="AF55" s="80">
        <v>25000000</v>
      </c>
      <c r="AG55" s="83">
        <f t="shared" si="1"/>
        <v>0</v>
      </c>
      <c r="AH55" s="82">
        <v>3289</v>
      </c>
      <c r="AI55" s="64">
        <v>45498</v>
      </c>
      <c r="AJ55" s="80">
        <v>25000000</v>
      </c>
      <c r="AK55" s="65">
        <f t="shared" si="2"/>
        <v>0</v>
      </c>
      <c r="AL55" s="80">
        <v>11000000</v>
      </c>
      <c r="AM55" s="65">
        <f t="shared" si="3"/>
        <v>14000000</v>
      </c>
      <c r="AN55" s="65">
        <f t="shared" si="4"/>
        <v>0</v>
      </c>
      <c r="AO55" s="71" t="s">
        <v>323</v>
      </c>
      <c r="AP55" s="68">
        <v>498</v>
      </c>
      <c r="AQ55" s="57" t="s">
        <v>557</v>
      </c>
      <c r="AR55" s="73"/>
    </row>
    <row r="56" spans="1:44" s="39" customFormat="1" ht="18.75" customHeight="1">
      <c r="A56" s="71">
        <v>49</v>
      </c>
      <c r="B56" s="72" t="s">
        <v>210</v>
      </c>
      <c r="C56" s="73" t="s">
        <v>101</v>
      </c>
      <c r="D56" s="73" t="s">
        <v>102</v>
      </c>
      <c r="E56" s="73" t="s">
        <v>103</v>
      </c>
      <c r="F56" s="73" t="s">
        <v>471</v>
      </c>
      <c r="G56" s="73" t="s">
        <v>105</v>
      </c>
      <c r="H56" s="73" t="s">
        <v>53</v>
      </c>
      <c r="I56" s="73" t="s">
        <v>63</v>
      </c>
      <c r="J56" s="114" t="s">
        <v>211</v>
      </c>
      <c r="K56" s="71" t="s">
        <v>55</v>
      </c>
      <c r="L56" s="71">
        <v>80111607</v>
      </c>
      <c r="M56" s="57">
        <v>3520000</v>
      </c>
      <c r="N56" s="71">
        <v>5</v>
      </c>
      <c r="O56" s="57">
        <v>17600000</v>
      </c>
      <c r="P56" s="74" t="s">
        <v>61</v>
      </c>
      <c r="Q56" s="74" t="s">
        <v>61</v>
      </c>
      <c r="R56" s="71" t="s">
        <v>108</v>
      </c>
      <c r="S56" s="71" t="s">
        <v>109</v>
      </c>
      <c r="T56" s="75" t="s">
        <v>108</v>
      </c>
      <c r="U56" s="64">
        <v>45489</v>
      </c>
      <c r="V56" s="76">
        <v>202413000058593</v>
      </c>
      <c r="W56" s="77" t="s">
        <v>302</v>
      </c>
      <c r="X56" s="78" t="s">
        <v>340</v>
      </c>
      <c r="Y56" s="64">
        <v>45489</v>
      </c>
      <c r="Z56" s="79" t="s">
        <v>381</v>
      </c>
      <c r="AA56" s="64">
        <v>45489</v>
      </c>
      <c r="AB56" s="80">
        <v>17600000</v>
      </c>
      <c r="AC56" s="81">
        <f t="shared" si="0"/>
        <v>0</v>
      </c>
      <c r="AD56" s="82">
        <v>1084</v>
      </c>
      <c r="AE56" s="64">
        <v>45497</v>
      </c>
      <c r="AF56" s="80">
        <v>17600000</v>
      </c>
      <c r="AG56" s="83">
        <f t="shared" si="1"/>
        <v>0</v>
      </c>
      <c r="AH56" s="82">
        <v>3335</v>
      </c>
      <c r="AI56" s="64">
        <v>45503</v>
      </c>
      <c r="AJ56" s="80">
        <v>17600000</v>
      </c>
      <c r="AK56" s="65">
        <f t="shared" si="2"/>
        <v>0</v>
      </c>
      <c r="AL56" s="80">
        <v>7040000</v>
      </c>
      <c r="AM56" s="65">
        <f t="shared" si="3"/>
        <v>10560000</v>
      </c>
      <c r="AN56" s="65">
        <f t="shared" si="4"/>
        <v>0</v>
      </c>
      <c r="AO56" s="71" t="s">
        <v>323</v>
      </c>
      <c r="AP56" s="68">
        <v>523</v>
      </c>
      <c r="AQ56" s="57" t="s">
        <v>558</v>
      </c>
      <c r="AR56" s="73"/>
    </row>
    <row r="57" spans="1:44" s="39" customFormat="1" ht="18.75" customHeight="1">
      <c r="A57" s="71">
        <v>50</v>
      </c>
      <c r="B57" s="72" t="s">
        <v>212</v>
      </c>
      <c r="C57" s="73" t="s">
        <v>101</v>
      </c>
      <c r="D57" s="73" t="s">
        <v>102</v>
      </c>
      <c r="E57" s="73" t="s">
        <v>103</v>
      </c>
      <c r="F57" s="73" t="s">
        <v>471</v>
      </c>
      <c r="G57" s="73" t="s">
        <v>105</v>
      </c>
      <c r="H57" s="73" t="s">
        <v>58</v>
      </c>
      <c r="I57" s="73" t="s">
        <v>63</v>
      </c>
      <c r="J57" s="114" t="s">
        <v>213</v>
      </c>
      <c r="K57" s="71" t="s">
        <v>55</v>
      </c>
      <c r="L57" s="71">
        <v>80111614</v>
      </c>
      <c r="M57" s="57">
        <v>4000000</v>
      </c>
      <c r="N57" s="71">
        <v>5</v>
      </c>
      <c r="O57" s="57">
        <f>20000000-4000000</f>
        <v>16000000</v>
      </c>
      <c r="P57" s="74" t="s">
        <v>61</v>
      </c>
      <c r="Q57" s="74" t="s">
        <v>61</v>
      </c>
      <c r="R57" s="71" t="s">
        <v>108</v>
      </c>
      <c r="S57" s="71" t="s">
        <v>109</v>
      </c>
      <c r="T57" s="75" t="s">
        <v>108</v>
      </c>
      <c r="U57" s="64" t="s">
        <v>467</v>
      </c>
      <c r="V57" s="91" t="s">
        <v>519</v>
      </c>
      <c r="W57" s="77" t="s">
        <v>302</v>
      </c>
      <c r="X57" s="78" t="s">
        <v>350</v>
      </c>
      <c r="Y57" s="85">
        <v>45531</v>
      </c>
      <c r="Z57" s="79" t="s">
        <v>521</v>
      </c>
      <c r="AA57" s="86">
        <v>45531</v>
      </c>
      <c r="AB57" s="80">
        <v>16000000</v>
      </c>
      <c r="AC57" s="81">
        <f t="shared" si="0"/>
        <v>0</v>
      </c>
      <c r="AD57" s="82">
        <v>1470</v>
      </c>
      <c r="AE57" s="64">
        <v>45534</v>
      </c>
      <c r="AF57" s="80">
        <v>16000000</v>
      </c>
      <c r="AG57" s="83">
        <f t="shared" si="1"/>
        <v>0</v>
      </c>
      <c r="AH57" s="82">
        <v>4132</v>
      </c>
      <c r="AI57" s="64">
        <v>45541</v>
      </c>
      <c r="AJ57" s="80">
        <v>16000000</v>
      </c>
      <c r="AK57" s="65">
        <f t="shared" si="2"/>
        <v>0</v>
      </c>
      <c r="AL57" s="80">
        <v>2933333</v>
      </c>
      <c r="AM57" s="65">
        <f t="shared" si="3"/>
        <v>13066667</v>
      </c>
      <c r="AN57" s="65">
        <f t="shared" si="4"/>
        <v>0</v>
      </c>
      <c r="AO57" s="71" t="s">
        <v>323</v>
      </c>
      <c r="AP57" s="71">
        <v>853</v>
      </c>
      <c r="AQ57" s="71" t="s">
        <v>573</v>
      </c>
      <c r="AR57" s="73" t="s">
        <v>518</v>
      </c>
    </row>
    <row r="58" spans="1:44" s="39" customFormat="1" ht="18.75" customHeight="1">
      <c r="A58" s="71">
        <v>51</v>
      </c>
      <c r="B58" s="72" t="s">
        <v>214</v>
      </c>
      <c r="C58" s="73" t="s">
        <v>101</v>
      </c>
      <c r="D58" s="73" t="s">
        <v>102</v>
      </c>
      <c r="E58" s="73" t="s">
        <v>103</v>
      </c>
      <c r="F58" s="73" t="s">
        <v>471</v>
      </c>
      <c r="G58" s="73" t="s">
        <v>105</v>
      </c>
      <c r="H58" s="73" t="s">
        <v>53</v>
      </c>
      <c r="I58" s="73" t="s">
        <v>63</v>
      </c>
      <c r="J58" s="114" t="s">
        <v>215</v>
      </c>
      <c r="K58" s="71" t="s">
        <v>55</v>
      </c>
      <c r="L58" s="71">
        <v>80111607</v>
      </c>
      <c r="M58" s="57">
        <v>5500000</v>
      </c>
      <c r="N58" s="71">
        <v>5</v>
      </c>
      <c r="O58" s="57">
        <v>27500000</v>
      </c>
      <c r="P58" s="74" t="s">
        <v>61</v>
      </c>
      <c r="Q58" s="74" t="s">
        <v>61</v>
      </c>
      <c r="R58" s="71" t="s">
        <v>108</v>
      </c>
      <c r="S58" s="71" t="s">
        <v>109</v>
      </c>
      <c r="T58" s="75" t="s">
        <v>108</v>
      </c>
      <c r="U58" s="64">
        <v>45489</v>
      </c>
      <c r="V58" s="76">
        <v>202413000058593</v>
      </c>
      <c r="W58" s="77" t="s">
        <v>302</v>
      </c>
      <c r="X58" s="78" t="s">
        <v>340</v>
      </c>
      <c r="Y58" s="64">
        <v>45489</v>
      </c>
      <c r="Z58" s="79" t="s">
        <v>382</v>
      </c>
      <c r="AA58" s="64">
        <v>45489</v>
      </c>
      <c r="AB58" s="80">
        <v>27500000</v>
      </c>
      <c r="AC58" s="81">
        <f t="shared" si="0"/>
        <v>0</v>
      </c>
      <c r="AD58" s="82">
        <v>1083</v>
      </c>
      <c r="AE58" s="64">
        <v>45496</v>
      </c>
      <c r="AF58" s="80">
        <v>27500000</v>
      </c>
      <c r="AG58" s="83">
        <f t="shared" si="1"/>
        <v>0</v>
      </c>
      <c r="AH58" s="82">
        <v>3382</v>
      </c>
      <c r="AI58" s="64">
        <v>45506</v>
      </c>
      <c r="AJ58" s="80">
        <v>27500000</v>
      </c>
      <c r="AK58" s="65">
        <f t="shared" si="2"/>
        <v>0</v>
      </c>
      <c r="AL58" s="80">
        <v>11000000</v>
      </c>
      <c r="AM58" s="65">
        <f t="shared" si="3"/>
        <v>16500000</v>
      </c>
      <c r="AN58" s="65">
        <f t="shared" si="4"/>
        <v>0</v>
      </c>
      <c r="AO58" s="71" t="s">
        <v>323</v>
      </c>
      <c r="AP58" s="68">
        <v>566</v>
      </c>
      <c r="AQ58" s="57" t="s">
        <v>559</v>
      </c>
      <c r="AR58" s="73"/>
    </row>
    <row r="59" spans="1:44" s="39" customFormat="1" ht="18.75" customHeight="1">
      <c r="A59" s="71">
        <v>52</v>
      </c>
      <c r="B59" s="72" t="s">
        <v>216</v>
      </c>
      <c r="C59" s="73" t="s">
        <v>101</v>
      </c>
      <c r="D59" s="73" t="s">
        <v>102</v>
      </c>
      <c r="E59" s="73" t="s">
        <v>103</v>
      </c>
      <c r="F59" s="73" t="s">
        <v>471</v>
      </c>
      <c r="G59" s="73" t="s">
        <v>105</v>
      </c>
      <c r="H59" s="73" t="s">
        <v>53</v>
      </c>
      <c r="I59" s="73" t="s">
        <v>54</v>
      </c>
      <c r="J59" s="114" t="s">
        <v>215</v>
      </c>
      <c r="K59" s="71" t="s">
        <v>55</v>
      </c>
      <c r="L59" s="71">
        <v>80111607</v>
      </c>
      <c r="M59" s="57">
        <v>2104278</v>
      </c>
      <c r="N59" s="71">
        <v>1</v>
      </c>
      <c r="O59" s="57">
        <v>2104278</v>
      </c>
      <c r="P59" s="74" t="s">
        <v>66</v>
      </c>
      <c r="Q59" s="74" t="s">
        <v>66</v>
      </c>
      <c r="R59" s="71" t="s">
        <v>108</v>
      </c>
      <c r="S59" s="71" t="s">
        <v>109</v>
      </c>
      <c r="T59" s="75" t="s">
        <v>108</v>
      </c>
      <c r="U59" s="69"/>
      <c r="V59" s="89"/>
      <c r="W59" s="77"/>
      <c r="X59" s="89"/>
      <c r="Y59" s="73"/>
      <c r="Z59" s="82"/>
      <c r="AA59" s="84"/>
      <c r="AB59" s="80"/>
      <c r="AC59" s="81">
        <f t="shared" si="0"/>
        <v>2104278</v>
      </c>
      <c r="AD59" s="82"/>
      <c r="AE59" s="88"/>
      <c r="AF59" s="80">
        <v>0</v>
      </c>
      <c r="AG59" s="83">
        <f t="shared" si="1"/>
        <v>0</v>
      </c>
      <c r="AH59" s="82"/>
      <c r="AI59" s="64"/>
      <c r="AJ59" s="80"/>
      <c r="AK59" s="65">
        <f t="shared" si="2"/>
        <v>0</v>
      </c>
      <c r="AL59" s="80"/>
      <c r="AM59" s="65">
        <f t="shared" si="3"/>
        <v>0</v>
      </c>
      <c r="AN59" s="65">
        <f t="shared" si="4"/>
        <v>2104278</v>
      </c>
      <c r="AO59" s="82"/>
      <c r="AP59" s="82"/>
      <c r="AQ59" s="84"/>
      <c r="AR59" s="73"/>
    </row>
    <row r="60" spans="1:44" s="39" customFormat="1" ht="18.75" customHeight="1">
      <c r="A60" s="71">
        <v>53</v>
      </c>
      <c r="B60" s="72" t="s">
        <v>217</v>
      </c>
      <c r="C60" s="73" t="s">
        <v>101</v>
      </c>
      <c r="D60" s="73" t="s">
        <v>102</v>
      </c>
      <c r="E60" s="73" t="s">
        <v>103</v>
      </c>
      <c r="F60" s="73" t="s">
        <v>471</v>
      </c>
      <c r="G60" s="73" t="s">
        <v>105</v>
      </c>
      <c r="H60" s="73" t="s">
        <v>53</v>
      </c>
      <c r="I60" s="73" t="s">
        <v>218</v>
      </c>
      <c r="J60" s="114" t="s">
        <v>215</v>
      </c>
      <c r="K60" s="71" t="s">
        <v>55</v>
      </c>
      <c r="L60" s="71">
        <v>80111607</v>
      </c>
      <c r="M60" s="57">
        <v>13004000</v>
      </c>
      <c r="N60" s="71">
        <v>1</v>
      </c>
      <c r="O60" s="57">
        <f>13004000</f>
        <v>13004000</v>
      </c>
      <c r="P60" s="74" t="s">
        <v>66</v>
      </c>
      <c r="Q60" s="74" t="s">
        <v>66</v>
      </c>
      <c r="R60" s="71" t="s">
        <v>108</v>
      </c>
      <c r="S60" s="71" t="s">
        <v>109</v>
      </c>
      <c r="T60" s="75" t="s">
        <v>108</v>
      </c>
      <c r="U60" s="69"/>
      <c r="V60" s="89"/>
      <c r="W60" s="77"/>
      <c r="X60" s="89"/>
      <c r="Y60" s="73"/>
      <c r="Z60" s="82"/>
      <c r="AA60" s="84"/>
      <c r="AB60" s="80"/>
      <c r="AC60" s="81">
        <f t="shared" si="0"/>
        <v>13004000</v>
      </c>
      <c r="AD60" s="82"/>
      <c r="AE60" s="88"/>
      <c r="AF60" s="80">
        <v>0</v>
      </c>
      <c r="AG60" s="83">
        <f t="shared" si="1"/>
        <v>0</v>
      </c>
      <c r="AH60" s="82"/>
      <c r="AI60" s="64"/>
      <c r="AJ60" s="80"/>
      <c r="AK60" s="65">
        <f t="shared" si="2"/>
        <v>0</v>
      </c>
      <c r="AL60" s="80"/>
      <c r="AM60" s="65">
        <f t="shared" si="3"/>
        <v>0</v>
      </c>
      <c r="AN60" s="65">
        <f t="shared" si="4"/>
        <v>13004000</v>
      </c>
      <c r="AO60" s="82"/>
      <c r="AP60" s="82"/>
      <c r="AQ60" s="84"/>
      <c r="AR60" s="73"/>
    </row>
    <row r="61" spans="1:44" s="39" customFormat="1" ht="18.75" customHeight="1">
      <c r="A61" s="72">
        <v>54</v>
      </c>
      <c r="B61" s="72" t="s">
        <v>219</v>
      </c>
      <c r="C61" s="73" t="s">
        <v>101</v>
      </c>
      <c r="D61" s="73" t="s">
        <v>102</v>
      </c>
      <c r="E61" s="73" t="s">
        <v>103</v>
      </c>
      <c r="F61" s="73" t="s">
        <v>471</v>
      </c>
      <c r="G61" s="73" t="s">
        <v>105</v>
      </c>
      <c r="H61" s="73" t="s">
        <v>53</v>
      </c>
      <c r="I61" s="73" t="s">
        <v>63</v>
      </c>
      <c r="J61" s="114" t="s">
        <v>215</v>
      </c>
      <c r="K61" s="71" t="s">
        <v>64</v>
      </c>
      <c r="L61" s="71" t="s">
        <v>65</v>
      </c>
      <c r="M61" s="57">
        <v>0</v>
      </c>
      <c r="N61" s="74">
        <v>0</v>
      </c>
      <c r="O61" s="57">
        <f t="shared" ref="O61:O62" si="5">298784738-298784738</f>
        <v>0</v>
      </c>
      <c r="P61" s="74" t="s">
        <v>78</v>
      </c>
      <c r="Q61" s="74" t="s">
        <v>78</v>
      </c>
      <c r="R61" s="71" t="s">
        <v>108</v>
      </c>
      <c r="S61" s="71" t="s">
        <v>109</v>
      </c>
      <c r="T61" s="75" t="s">
        <v>108</v>
      </c>
      <c r="U61" s="69"/>
      <c r="V61" s="89"/>
      <c r="W61" s="77"/>
      <c r="X61" s="89"/>
      <c r="Y61" s="73"/>
      <c r="Z61" s="82"/>
      <c r="AA61" s="84"/>
      <c r="AB61" s="80"/>
      <c r="AC61" s="81">
        <f t="shared" si="0"/>
        <v>0</v>
      </c>
      <c r="AD61" s="82"/>
      <c r="AE61" s="88"/>
      <c r="AF61" s="80">
        <v>0</v>
      </c>
      <c r="AG61" s="83">
        <f t="shared" si="1"/>
        <v>0</v>
      </c>
      <c r="AH61" s="82"/>
      <c r="AI61" s="64"/>
      <c r="AJ61" s="80"/>
      <c r="AK61" s="65">
        <f t="shared" si="2"/>
        <v>0</v>
      </c>
      <c r="AL61" s="80"/>
      <c r="AM61" s="65">
        <f t="shared" si="3"/>
        <v>0</v>
      </c>
      <c r="AN61" s="65">
        <f t="shared" si="4"/>
        <v>0</v>
      </c>
      <c r="AO61" s="82"/>
      <c r="AP61" s="82"/>
      <c r="AQ61" s="84"/>
      <c r="AR61" s="73"/>
    </row>
    <row r="62" spans="1:44" s="39" customFormat="1" ht="18.75" customHeight="1">
      <c r="A62" s="71">
        <v>55</v>
      </c>
      <c r="B62" s="72" t="s">
        <v>220</v>
      </c>
      <c r="C62" s="73" t="s">
        <v>101</v>
      </c>
      <c r="D62" s="73" t="s">
        <v>102</v>
      </c>
      <c r="E62" s="73" t="s">
        <v>103</v>
      </c>
      <c r="F62" s="73" t="s">
        <v>471</v>
      </c>
      <c r="G62" s="73" t="s">
        <v>105</v>
      </c>
      <c r="H62" s="73" t="s">
        <v>53</v>
      </c>
      <c r="I62" s="73" t="s">
        <v>63</v>
      </c>
      <c r="J62" s="114" t="s">
        <v>221</v>
      </c>
      <c r="K62" s="71" t="s">
        <v>64</v>
      </c>
      <c r="L62" s="71" t="s">
        <v>65</v>
      </c>
      <c r="M62" s="57">
        <v>0</v>
      </c>
      <c r="N62" s="74">
        <v>0</v>
      </c>
      <c r="O62" s="57">
        <f t="shared" si="5"/>
        <v>0</v>
      </c>
      <c r="P62" s="74" t="s">
        <v>78</v>
      </c>
      <c r="Q62" s="74" t="s">
        <v>78</v>
      </c>
      <c r="R62" s="71" t="s">
        <v>108</v>
      </c>
      <c r="S62" s="71" t="s">
        <v>109</v>
      </c>
      <c r="T62" s="75" t="s">
        <v>108</v>
      </c>
      <c r="U62" s="69"/>
      <c r="V62" s="89"/>
      <c r="W62" s="77"/>
      <c r="X62" s="89"/>
      <c r="Y62" s="73"/>
      <c r="Z62" s="82"/>
      <c r="AA62" s="84"/>
      <c r="AB62" s="80"/>
      <c r="AC62" s="81">
        <f t="shared" si="0"/>
        <v>0</v>
      </c>
      <c r="AD62" s="82"/>
      <c r="AE62" s="88"/>
      <c r="AF62" s="80"/>
      <c r="AG62" s="83">
        <f t="shared" si="1"/>
        <v>0</v>
      </c>
      <c r="AH62" s="82"/>
      <c r="AI62" s="64"/>
      <c r="AJ62" s="80"/>
      <c r="AK62" s="65">
        <f t="shared" si="2"/>
        <v>0</v>
      </c>
      <c r="AL62" s="80"/>
      <c r="AM62" s="65">
        <f t="shared" si="3"/>
        <v>0</v>
      </c>
      <c r="AN62" s="65">
        <f t="shared" si="4"/>
        <v>0</v>
      </c>
      <c r="AO62" s="82"/>
      <c r="AP62" s="82"/>
      <c r="AQ62" s="84"/>
      <c r="AR62" s="73"/>
    </row>
    <row r="63" spans="1:44" s="39" customFormat="1" ht="18.75" customHeight="1">
      <c r="A63" s="71">
        <v>56</v>
      </c>
      <c r="B63" s="72" t="s">
        <v>222</v>
      </c>
      <c r="C63" s="73" t="s">
        <v>101</v>
      </c>
      <c r="D63" s="73" t="s">
        <v>102</v>
      </c>
      <c r="E63" s="73" t="s">
        <v>103</v>
      </c>
      <c r="F63" s="73" t="s">
        <v>471</v>
      </c>
      <c r="G63" s="73" t="s">
        <v>105</v>
      </c>
      <c r="H63" s="73" t="s">
        <v>139</v>
      </c>
      <c r="I63" s="73" t="s">
        <v>63</v>
      </c>
      <c r="J63" s="114" t="s">
        <v>591</v>
      </c>
      <c r="K63" s="71" t="s">
        <v>55</v>
      </c>
      <c r="L63" s="71">
        <v>81101500</v>
      </c>
      <c r="M63" s="57">
        <v>10000000</v>
      </c>
      <c r="N63" s="71">
        <v>5</v>
      </c>
      <c r="O63" s="57">
        <f>50000000-10000000</f>
        <v>40000000</v>
      </c>
      <c r="P63" s="74" t="s">
        <v>61</v>
      </c>
      <c r="Q63" s="74" t="s">
        <v>61</v>
      </c>
      <c r="R63" s="71" t="s">
        <v>108</v>
      </c>
      <c r="S63" s="71" t="s">
        <v>109</v>
      </c>
      <c r="T63" s="75" t="s">
        <v>108</v>
      </c>
      <c r="U63" s="64">
        <v>45551</v>
      </c>
      <c r="V63" s="91" t="s">
        <v>598</v>
      </c>
      <c r="W63" s="77" t="s">
        <v>302</v>
      </c>
      <c r="X63" s="78" t="s">
        <v>352</v>
      </c>
      <c r="Y63" s="86">
        <v>45552</v>
      </c>
      <c r="Z63" s="79" t="s">
        <v>602</v>
      </c>
      <c r="AA63" s="86">
        <v>45552</v>
      </c>
      <c r="AB63" s="80">
        <v>40000000</v>
      </c>
      <c r="AC63" s="81">
        <f t="shared" si="0"/>
        <v>0</v>
      </c>
      <c r="AD63" s="82">
        <v>1508</v>
      </c>
      <c r="AE63" s="86">
        <v>45552</v>
      </c>
      <c r="AF63" s="80">
        <v>40000000</v>
      </c>
      <c r="AG63" s="83">
        <f t="shared" si="1"/>
        <v>0</v>
      </c>
      <c r="AH63" s="82">
        <v>4345</v>
      </c>
      <c r="AI63" s="64">
        <v>45555</v>
      </c>
      <c r="AJ63" s="80">
        <v>40000000</v>
      </c>
      <c r="AK63" s="65">
        <f t="shared" si="2"/>
        <v>0</v>
      </c>
      <c r="AL63" s="80">
        <v>2666667</v>
      </c>
      <c r="AM63" s="65">
        <f t="shared" si="3"/>
        <v>37333333</v>
      </c>
      <c r="AN63" s="65">
        <f t="shared" si="4"/>
        <v>0</v>
      </c>
      <c r="AO63" s="71" t="s">
        <v>323</v>
      </c>
      <c r="AP63" s="71">
        <v>891</v>
      </c>
      <c r="AQ63" s="71" t="s">
        <v>643</v>
      </c>
      <c r="AR63" s="71" t="s">
        <v>587</v>
      </c>
    </row>
    <row r="64" spans="1:44" s="39" customFormat="1" ht="18.75" customHeight="1">
      <c r="A64" s="71">
        <v>57</v>
      </c>
      <c r="B64" s="72" t="s">
        <v>223</v>
      </c>
      <c r="C64" s="73" t="s">
        <v>101</v>
      </c>
      <c r="D64" s="73" t="s">
        <v>102</v>
      </c>
      <c r="E64" s="73" t="s">
        <v>103</v>
      </c>
      <c r="F64" s="73" t="s">
        <v>224</v>
      </c>
      <c r="G64" s="73" t="s">
        <v>105</v>
      </c>
      <c r="H64" s="73" t="s">
        <v>60</v>
      </c>
      <c r="I64" s="73" t="s">
        <v>63</v>
      </c>
      <c r="J64" s="114" t="s">
        <v>225</v>
      </c>
      <c r="K64" s="71" t="s">
        <v>55</v>
      </c>
      <c r="L64" s="71">
        <v>80111601</v>
      </c>
      <c r="M64" s="57">
        <v>3300000</v>
      </c>
      <c r="N64" s="71">
        <v>5</v>
      </c>
      <c r="O64" s="57">
        <f>16500000-3300000</f>
        <v>13200000</v>
      </c>
      <c r="P64" s="74" t="s">
        <v>61</v>
      </c>
      <c r="Q64" s="74" t="s">
        <v>61</v>
      </c>
      <c r="R64" s="71" t="s">
        <v>108</v>
      </c>
      <c r="S64" s="71" t="s">
        <v>109</v>
      </c>
      <c r="T64" s="75" t="s">
        <v>108</v>
      </c>
      <c r="U64" s="64">
        <v>45534</v>
      </c>
      <c r="V64" s="76" t="s">
        <v>585</v>
      </c>
      <c r="W64" s="77" t="s">
        <v>302</v>
      </c>
      <c r="X64" s="78" t="s">
        <v>353</v>
      </c>
      <c r="Y64" s="86">
        <v>45537</v>
      </c>
      <c r="Z64" s="82" t="s">
        <v>584</v>
      </c>
      <c r="AA64" s="86">
        <v>45537</v>
      </c>
      <c r="AB64" s="80">
        <v>13200000</v>
      </c>
      <c r="AC64" s="81">
        <f t="shared" si="0"/>
        <v>0</v>
      </c>
      <c r="AD64" s="82">
        <v>1495</v>
      </c>
      <c r="AE64" s="86">
        <v>45544</v>
      </c>
      <c r="AF64" s="80">
        <v>13200000</v>
      </c>
      <c r="AG64" s="83">
        <f t="shared" si="1"/>
        <v>0</v>
      </c>
      <c r="AH64" s="82">
        <v>4327</v>
      </c>
      <c r="AI64" s="64">
        <v>45552</v>
      </c>
      <c r="AJ64" s="80">
        <v>13200000</v>
      </c>
      <c r="AK64" s="65">
        <f t="shared" si="2"/>
        <v>0</v>
      </c>
      <c r="AL64" s="80">
        <v>1540000</v>
      </c>
      <c r="AM64" s="65">
        <f t="shared" si="3"/>
        <v>11660000</v>
      </c>
      <c r="AN64" s="65">
        <f t="shared" si="4"/>
        <v>0</v>
      </c>
      <c r="AO64" s="71" t="s">
        <v>323</v>
      </c>
      <c r="AP64" s="71">
        <v>885</v>
      </c>
      <c r="AQ64" s="71" t="s">
        <v>644</v>
      </c>
      <c r="AR64" s="73"/>
    </row>
    <row r="65" spans="1:44" s="39" customFormat="1" ht="18.75" customHeight="1">
      <c r="A65" s="72">
        <v>58</v>
      </c>
      <c r="B65" s="72" t="s">
        <v>226</v>
      </c>
      <c r="C65" s="73" t="s">
        <v>101</v>
      </c>
      <c r="D65" s="73" t="s">
        <v>102</v>
      </c>
      <c r="E65" s="73" t="s">
        <v>103</v>
      </c>
      <c r="F65" s="73" t="s">
        <v>471</v>
      </c>
      <c r="G65" s="73" t="s">
        <v>105</v>
      </c>
      <c r="H65" s="73" t="s">
        <v>153</v>
      </c>
      <c r="I65" s="73" t="s">
        <v>63</v>
      </c>
      <c r="J65" s="114" t="s">
        <v>227</v>
      </c>
      <c r="K65" s="71" t="s">
        <v>55</v>
      </c>
      <c r="L65" s="71">
        <v>84111500</v>
      </c>
      <c r="M65" s="57">
        <v>14300000</v>
      </c>
      <c r="N65" s="71">
        <v>5</v>
      </c>
      <c r="O65" s="57">
        <v>71500000</v>
      </c>
      <c r="P65" s="74" t="s">
        <v>61</v>
      </c>
      <c r="Q65" s="74" t="s">
        <v>61</v>
      </c>
      <c r="R65" s="71" t="s">
        <v>108</v>
      </c>
      <c r="S65" s="71" t="s">
        <v>109</v>
      </c>
      <c r="T65" s="75" t="s">
        <v>108</v>
      </c>
      <c r="U65" s="64">
        <v>45505</v>
      </c>
      <c r="V65" s="76">
        <v>202413000064623</v>
      </c>
      <c r="W65" s="77" t="s">
        <v>302</v>
      </c>
      <c r="X65" s="78" t="s">
        <v>340</v>
      </c>
      <c r="Y65" s="64">
        <v>45505</v>
      </c>
      <c r="Z65" s="79" t="s">
        <v>485</v>
      </c>
      <c r="AA65" s="86">
        <v>45505</v>
      </c>
      <c r="AB65" s="80">
        <v>71500000</v>
      </c>
      <c r="AC65" s="81">
        <f t="shared" si="0"/>
        <v>0</v>
      </c>
      <c r="AD65" s="82">
        <v>1407</v>
      </c>
      <c r="AE65" s="64">
        <v>45506</v>
      </c>
      <c r="AF65" s="80">
        <v>71500000</v>
      </c>
      <c r="AG65" s="83">
        <f t="shared" si="1"/>
        <v>0</v>
      </c>
      <c r="AH65" s="82">
        <v>3471</v>
      </c>
      <c r="AI65" s="64">
        <v>45512</v>
      </c>
      <c r="AJ65" s="80">
        <v>71500000</v>
      </c>
      <c r="AK65" s="65">
        <f t="shared" si="2"/>
        <v>0</v>
      </c>
      <c r="AL65" s="80">
        <v>24786667</v>
      </c>
      <c r="AM65" s="65">
        <f t="shared" si="3"/>
        <v>46713333</v>
      </c>
      <c r="AN65" s="65">
        <f t="shared" si="4"/>
        <v>0</v>
      </c>
      <c r="AO65" s="71" t="s">
        <v>323</v>
      </c>
      <c r="AP65" s="68">
        <v>527</v>
      </c>
      <c r="AQ65" s="57" t="s">
        <v>560</v>
      </c>
      <c r="AR65" s="71" t="s">
        <v>509</v>
      </c>
    </row>
    <row r="66" spans="1:44" s="39" customFormat="1" ht="18.75" customHeight="1">
      <c r="A66" s="71">
        <v>59</v>
      </c>
      <c r="B66" s="72" t="s">
        <v>228</v>
      </c>
      <c r="C66" s="73" t="s">
        <v>101</v>
      </c>
      <c r="D66" s="73" t="s">
        <v>102</v>
      </c>
      <c r="E66" s="73" t="s">
        <v>103</v>
      </c>
      <c r="F66" s="73" t="s">
        <v>471</v>
      </c>
      <c r="G66" s="73" t="s">
        <v>105</v>
      </c>
      <c r="H66" s="73" t="s">
        <v>72</v>
      </c>
      <c r="I66" s="73" t="s">
        <v>63</v>
      </c>
      <c r="J66" s="114" t="s">
        <v>229</v>
      </c>
      <c r="K66" s="71" t="s">
        <v>55</v>
      </c>
      <c r="L66" s="71">
        <v>80111605</v>
      </c>
      <c r="M66" s="57">
        <v>8000000</v>
      </c>
      <c r="N66" s="71">
        <v>5</v>
      </c>
      <c r="O66" s="57">
        <v>40000000</v>
      </c>
      <c r="P66" s="74" t="s">
        <v>61</v>
      </c>
      <c r="Q66" s="74" t="s">
        <v>61</v>
      </c>
      <c r="R66" s="71" t="s">
        <v>108</v>
      </c>
      <c r="S66" s="71" t="s">
        <v>109</v>
      </c>
      <c r="T66" s="75" t="s">
        <v>108</v>
      </c>
      <c r="U66" s="64">
        <v>45489</v>
      </c>
      <c r="V66" s="76">
        <v>202413000058593</v>
      </c>
      <c r="W66" s="77" t="s">
        <v>302</v>
      </c>
      <c r="X66" s="78" t="s">
        <v>340</v>
      </c>
      <c r="Y66" s="64">
        <v>45489</v>
      </c>
      <c r="Z66" s="79" t="s">
        <v>383</v>
      </c>
      <c r="AA66" s="64">
        <v>45489</v>
      </c>
      <c r="AB66" s="80">
        <v>40000000</v>
      </c>
      <c r="AC66" s="81">
        <f t="shared" si="0"/>
        <v>0</v>
      </c>
      <c r="AD66" s="82">
        <v>1069</v>
      </c>
      <c r="AE66" s="64">
        <v>45496</v>
      </c>
      <c r="AF66" s="80">
        <v>40000000</v>
      </c>
      <c r="AG66" s="83">
        <f t="shared" si="1"/>
        <v>0</v>
      </c>
      <c r="AH66" s="82">
        <v>3385</v>
      </c>
      <c r="AI66" s="64">
        <v>45506</v>
      </c>
      <c r="AJ66" s="80">
        <v>40000000</v>
      </c>
      <c r="AK66" s="65">
        <f t="shared" si="2"/>
        <v>0</v>
      </c>
      <c r="AL66" s="80">
        <v>14933333</v>
      </c>
      <c r="AM66" s="65">
        <f t="shared" si="3"/>
        <v>25066667</v>
      </c>
      <c r="AN66" s="65">
        <f t="shared" si="4"/>
        <v>0</v>
      </c>
      <c r="AO66" s="71" t="s">
        <v>323</v>
      </c>
      <c r="AP66" s="68">
        <v>560</v>
      </c>
      <c r="AQ66" s="57" t="s">
        <v>561</v>
      </c>
      <c r="AR66" s="73"/>
    </row>
    <row r="67" spans="1:44" s="39" customFormat="1" ht="18.75" customHeight="1">
      <c r="A67" s="71">
        <v>60</v>
      </c>
      <c r="B67" s="72" t="s">
        <v>230</v>
      </c>
      <c r="C67" s="73" t="s">
        <v>101</v>
      </c>
      <c r="D67" s="73" t="s">
        <v>102</v>
      </c>
      <c r="E67" s="73" t="s">
        <v>103</v>
      </c>
      <c r="F67" s="73" t="s">
        <v>471</v>
      </c>
      <c r="G67" s="73" t="s">
        <v>105</v>
      </c>
      <c r="H67" s="73" t="s">
        <v>139</v>
      </c>
      <c r="I67" s="73" t="s">
        <v>63</v>
      </c>
      <c r="J67" s="114" t="s">
        <v>231</v>
      </c>
      <c r="K67" s="71" t="s">
        <v>55</v>
      </c>
      <c r="L67" s="71">
        <v>81101500</v>
      </c>
      <c r="M67" s="57">
        <v>8000000</v>
      </c>
      <c r="N67" s="71">
        <v>5</v>
      </c>
      <c r="O67" s="57">
        <v>40000000</v>
      </c>
      <c r="P67" s="74" t="s">
        <v>61</v>
      </c>
      <c r="Q67" s="74" t="s">
        <v>61</v>
      </c>
      <c r="R67" s="71" t="s">
        <v>108</v>
      </c>
      <c r="S67" s="71" t="s">
        <v>109</v>
      </c>
      <c r="T67" s="75" t="s">
        <v>108</v>
      </c>
      <c r="U67" s="64">
        <v>45489</v>
      </c>
      <c r="V67" s="76">
        <v>202413000058593</v>
      </c>
      <c r="W67" s="77" t="s">
        <v>302</v>
      </c>
      <c r="X67" s="78" t="s">
        <v>340</v>
      </c>
      <c r="Y67" s="64">
        <v>45489</v>
      </c>
      <c r="Z67" s="79" t="s">
        <v>423</v>
      </c>
      <c r="AA67" s="64">
        <v>45498</v>
      </c>
      <c r="AB67" s="80">
        <v>40000000</v>
      </c>
      <c r="AC67" s="81">
        <f t="shared" si="0"/>
        <v>0</v>
      </c>
      <c r="AD67" s="82">
        <v>1269</v>
      </c>
      <c r="AE67" s="64">
        <v>45501</v>
      </c>
      <c r="AF67" s="80">
        <v>40000000</v>
      </c>
      <c r="AG67" s="83">
        <f t="shared" si="1"/>
        <v>0</v>
      </c>
      <c r="AH67" s="82">
        <v>3426</v>
      </c>
      <c r="AI67" s="64">
        <v>45506</v>
      </c>
      <c r="AJ67" s="80">
        <v>40000000</v>
      </c>
      <c r="AK67" s="65">
        <f t="shared" si="2"/>
        <v>0</v>
      </c>
      <c r="AL67" s="80">
        <v>14133333</v>
      </c>
      <c r="AM67" s="65">
        <f t="shared" si="3"/>
        <v>25866667</v>
      </c>
      <c r="AN67" s="65">
        <f t="shared" si="4"/>
        <v>0</v>
      </c>
      <c r="AO67" s="71" t="s">
        <v>323</v>
      </c>
      <c r="AP67" s="68">
        <v>603</v>
      </c>
      <c r="AQ67" s="57" t="s">
        <v>562</v>
      </c>
      <c r="AR67" s="73"/>
    </row>
    <row r="68" spans="1:44" s="39" customFormat="1" ht="18.75" customHeight="1">
      <c r="A68" s="71">
        <v>61</v>
      </c>
      <c r="B68" s="72" t="s">
        <v>232</v>
      </c>
      <c r="C68" s="73" t="s">
        <v>101</v>
      </c>
      <c r="D68" s="73" t="s">
        <v>102</v>
      </c>
      <c r="E68" s="73" t="s">
        <v>103</v>
      </c>
      <c r="F68" s="73" t="s">
        <v>471</v>
      </c>
      <c r="G68" s="73" t="s">
        <v>105</v>
      </c>
      <c r="H68" s="73" t="s">
        <v>53</v>
      </c>
      <c r="I68" s="73" t="s">
        <v>63</v>
      </c>
      <c r="J68" s="114" t="s">
        <v>233</v>
      </c>
      <c r="K68" s="71" t="s">
        <v>55</v>
      </c>
      <c r="L68" s="71">
        <v>80111607</v>
      </c>
      <c r="M68" s="57">
        <v>8000000</v>
      </c>
      <c r="N68" s="71">
        <v>5</v>
      </c>
      <c r="O68" s="57">
        <v>40000000</v>
      </c>
      <c r="P68" s="74" t="s">
        <v>61</v>
      </c>
      <c r="Q68" s="74" t="s">
        <v>61</v>
      </c>
      <c r="R68" s="71" t="s">
        <v>108</v>
      </c>
      <c r="S68" s="71" t="s">
        <v>109</v>
      </c>
      <c r="T68" s="75" t="s">
        <v>108</v>
      </c>
      <c r="U68" s="64">
        <v>45489</v>
      </c>
      <c r="V68" s="76">
        <v>202413000058593</v>
      </c>
      <c r="W68" s="77" t="s">
        <v>302</v>
      </c>
      <c r="X68" s="78" t="s">
        <v>340</v>
      </c>
      <c r="Y68" s="64">
        <v>45489</v>
      </c>
      <c r="Z68" s="79" t="s">
        <v>384</v>
      </c>
      <c r="AA68" s="64">
        <v>45489</v>
      </c>
      <c r="AB68" s="80">
        <v>40000000</v>
      </c>
      <c r="AC68" s="81">
        <f t="shared" si="0"/>
        <v>0</v>
      </c>
      <c r="AD68" s="82">
        <v>1070</v>
      </c>
      <c r="AE68" s="64">
        <v>45496</v>
      </c>
      <c r="AF68" s="80">
        <v>40000000</v>
      </c>
      <c r="AG68" s="83">
        <f t="shared" si="1"/>
        <v>0</v>
      </c>
      <c r="AH68" s="82">
        <v>3340</v>
      </c>
      <c r="AI68" s="64">
        <v>45503</v>
      </c>
      <c r="AJ68" s="80">
        <v>40000000</v>
      </c>
      <c r="AK68" s="65">
        <f t="shared" si="2"/>
        <v>0</v>
      </c>
      <c r="AL68" s="80">
        <v>16000000</v>
      </c>
      <c r="AM68" s="65">
        <f t="shared" si="3"/>
        <v>24000000</v>
      </c>
      <c r="AN68" s="65">
        <f t="shared" si="4"/>
        <v>0</v>
      </c>
      <c r="AO68" s="71" t="s">
        <v>323</v>
      </c>
      <c r="AP68" s="68">
        <v>522</v>
      </c>
      <c r="AQ68" s="57" t="s">
        <v>563</v>
      </c>
      <c r="AR68" s="73"/>
    </row>
    <row r="69" spans="1:44" s="39" customFormat="1" ht="18.75" customHeight="1">
      <c r="A69" s="71">
        <v>62</v>
      </c>
      <c r="B69" s="72" t="s">
        <v>234</v>
      </c>
      <c r="C69" s="73" t="s">
        <v>101</v>
      </c>
      <c r="D69" s="73" t="s">
        <v>102</v>
      </c>
      <c r="E69" s="73" t="s">
        <v>103</v>
      </c>
      <c r="F69" s="73" t="s">
        <v>224</v>
      </c>
      <c r="G69" s="73" t="s">
        <v>105</v>
      </c>
      <c r="H69" s="73" t="s">
        <v>53</v>
      </c>
      <c r="I69" s="73" t="s">
        <v>218</v>
      </c>
      <c r="J69" s="114" t="s">
        <v>221</v>
      </c>
      <c r="K69" s="71" t="s">
        <v>55</v>
      </c>
      <c r="L69" s="71">
        <v>80111607</v>
      </c>
      <c r="M69" s="57">
        <v>8000000</v>
      </c>
      <c r="N69" s="71">
        <v>5</v>
      </c>
      <c r="O69" s="57">
        <v>40000000</v>
      </c>
      <c r="P69" s="74" t="s">
        <v>61</v>
      </c>
      <c r="Q69" s="74" t="s">
        <v>61</v>
      </c>
      <c r="R69" s="71" t="s">
        <v>108</v>
      </c>
      <c r="S69" s="71" t="s">
        <v>109</v>
      </c>
      <c r="T69" s="75" t="s">
        <v>108</v>
      </c>
      <c r="U69" s="64">
        <v>45489</v>
      </c>
      <c r="V69" s="76">
        <v>202413000058593</v>
      </c>
      <c r="W69" s="77" t="s">
        <v>302</v>
      </c>
      <c r="X69" s="78" t="s">
        <v>340</v>
      </c>
      <c r="Y69" s="64">
        <v>45489</v>
      </c>
      <c r="Z69" s="79" t="s">
        <v>385</v>
      </c>
      <c r="AA69" s="64">
        <v>45489</v>
      </c>
      <c r="AB69" s="80">
        <v>40000000</v>
      </c>
      <c r="AC69" s="81">
        <f t="shared" si="0"/>
        <v>0</v>
      </c>
      <c r="AD69" s="82">
        <v>1075</v>
      </c>
      <c r="AE69" s="64">
        <v>45496</v>
      </c>
      <c r="AF69" s="80">
        <v>40000000</v>
      </c>
      <c r="AG69" s="83">
        <f t="shared" si="1"/>
        <v>0</v>
      </c>
      <c r="AH69" s="82">
        <v>3448</v>
      </c>
      <c r="AI69" s="64">
        <v>45507</v>
      </c>
      <c r="AJ69" s="80">
        <v>40000000</v>
      </c>
      <c r="AK69" s="65">
        <f t="shared" si="2"/>
        <v>0</v>
      </c>
      <c r="AL69" s="80">
        <v>14133333</v>
      </c>
      <c r="AM69" s="65">
        <f t="shared" si="3"/>
        <v>25866667</v>
      </c>
      <c r="AN69" s="65">
        <f t="shared" si="4"/>
        <v>0</v>
      </c>
      <c r="AO69" s="71" t="s">
        <v>323</v>
      </c>
      <c r="AP69" s="68">
        <v>606</v>
      </c>
      <c r="AQ69" s="57" t="s">
        <v>564</v>
      </c>
      <c r="AR69" s="73"/>
    </row>
    <row r="70" spans="1:44" s="39" customFormat="1" ht="18.75" customHeight="1">
      <c r="A70" s="71">
        <v>63</v>
      </c>
      <c r="B70" s="72" t="s">
        <v>235</v>
      </c>
      <c r="C70" s="73" t="s">
        <v>101</v>
      </c>
      <c r="D70" s="73" t="s">
        <v>102</v>
      </c>
      <c r="E70" s="73" t="s">
        <v>103</v>
      </c>
      <c r="F70" s="73" t="s">
        <v>224</v>
      </c>
      <c r="G70" s="73" t="s">
        <v>105</v>
      </c>
      <c r="H70" s="73" t="s">
        <v>53</v>
      </c>
      <c r="I70" s="73" t="s">
        <v>218</v>
      </c>
      <c r="J70" s="114" t="s">
        <v>221</v>
      </c>
      <c r="K70" s="71" t="s">
        <v>55</v>
      </c>
      <c r="L70" s="71">
        <v>80111607</v>
      </c>
      <c r="M70" s="57">
        <v>8000000</v>
      </c>
      <c r="N70" s="71">
        <v>5</v>
      </c>
      <c r="O70" s="57">
        <v>40000000</v>
      </c>
      <c r="P70" s="74" t="s">
        <v>61</v>
      </c>
      <c r="Q70" s="74" t="s">
        <v>61</v>
      </c>
      <c r="R70" s="71" t="s">
        <v>108</v>
      </c>
      <c r="S70" s="71" t="s">
        <v>109</v>
      </c>
      <c r="T70" s="75" t="s">
        <v>108</v>
      </c>
      <c r="U70" s="64">
        <v>45489</v>
      </c>
      <c r="V70" s="76">
        <v>202413000058593</v>
      </c>
      <c r="W70" s="77" t="s">
        <v>302</v>
      </c>
      <c r="X70" s="78" t="s">
        <v>340</v>
      </c>
      <c r="Y70" s="64">
        <v>45489</v>
      </c>
      <c r="Z70" s="79" t="s">
        <v>386</v>
      </c>
      <c r="AA70" s="64">
        <v>45489</v>
      </c>
      <c r="AB70" s="80">
        <v>40000000</v>
      </c>
      <c r="AC70" s="81">
        <f t="shared" si="0"/>
        <v>0</v>
      </c>
      <c r="AD70" s="82">
        <v>1073</v>
      </c>
      <c r="AE70" s="64">
        <v>45496</v>
      </c>
      <c r="AF70" s="80">
        <v>40000000</v>
      </c>
      <c r="AG70" s="83">
        <f t="shared" si="1"/>
        <v>0</v>
      </c>
      <c r="AH70" s="82">
        <v>3341</v>
      </c>
      <c r="AI70" s="64">
        <v>45503</v>
      </c>
      <c r="AJ70" s="80">
        <v>40000000</v>
      </c>
      <c r="AK70" s="65">
        <f t="shared" si="2"/>
        <v>0</v>
      </c>
      <c r="AL70" s="80">
        <v>16000000</v>
      </c>
      <c r="AM70" s="65">
        <f t="shared" si="3"/>
        <v>24000000</v>
      </c>
      <c r="AN70" s="65">
        <f t="shared" si="4"/>
        <v>0</v>
      </c>
      <c r="AO70" s="71" t="s">
        <v>323</v>
      </c>
      <c r="AP70" s="68">
        <v>524</v>
      </c>
      <c r="AQ70" s="57" t="s">
        <v>565</v>
      </c>
      <c r="AR70" s="73"/>
    </row>
    <row r="71" spans="1:44" s="39" customFormat="1" ht="18.75" customHeight="1">
      <c r="A71" s="71">
        <v>64</v>
      </c>
      <c r="B71" s="72" t="s">
        <v>236</v>
      </c>
      <c r="C71" s="73" t="s">
        <v>101</v>
      </c>
      <c r="D71" s="73" t="s">
        <v>102</v>
      </c>
      <c r="E71" s="73" t="s">
        <v>103</v>
      </c>
      <c r="F71" s="73" t="s">
        <v>224</v>
      </c>
      <c r="G71" s="73" t="s">
        <v>105</v>
      </c>
      <c r="H71" s="73" t="s">
        <v>237</v>
      </c>
      <c r="I71" s="73" t="s">
        <v>218</v>
      </c>
      <c r="J71" s="114" t="s">
        <v>238</v>
      </c>
      <c r="K71" s="71" t="s">
        <v>55</v>
      </c>
      <c r="L71" s="71">
        <v>80111607</v>
      </c>
      <c r="M71" s="57">
        <v>6000000</v>
      </c>
      <c r="N71" s="71">
        <v>5</v>
      </c>
      <c r="O71" s="57">
        <v>30000000</v>
      </c>
      <c r="P71" s="74" t="s">
        <v>61</v>
      </c>
      <c r="Q71" s="74" t="s">
        <v>61</v>
      </c>
      <c r="R71" s="71" t="s">
        <v>108</v>
      </c>
      <c r="S71" s="71" t="s">
        <v>109</v>
      </c>
      <c r="T71" s="75" t="s">
        <v>108</v>
      </c>
      <c r="U71" s="64">
        <v>45489</v>
      </c>
      <c r="V71" s="76">
        <v>202413000058593</v>
      </c>
      <c r="W71" s="77" t="s">
        <v>302</v>
      </c>
      <c r="X71" s="78" t="s">
        <v>340</v>
      </c>
      <c r="Y71" s="64">
        <v>45489</v>
      </c>
      <c r="Z71" s="79" t="s">
        <v>387</v>
      </c>
      <c r="AA71" s="64">
        <v>45489</v>
      </c>
      <c r="AB71" s="80">
        <v>30000000</v>
      </c>
      <c r="AC71" s="81">
        <f t="shared" si="0"/>
        <v>0</v>
      </c>
      <c r="AD71" s="82">
        <v>1077</v>
      </c>
      <c r="AE71" s="64">
        <v>45496</v>
      </c>
      <c r="AF71" s="80">
        <v>30000000</v>
      </c>
      <c r="AG71" s="83">
        <f t="shared" si="1"/>
        <v>0</v>
      </c>
      <c r="AH71" s="82">
        <v>3312</v>
      </c>
      <c r="AI71" s="64">
        <v>45500</v>
      </c>
      <c r="AJ71" s="80">
        <v>30000000</v>
      </c>
      <c r="AK71" s="65">
        <f t="shared" si="2"/>
        <v>0</v>
      </c>
      <c r="AL71" s="80">
        <v>12000000</v>
      </c>
      <c r="AM71" s="65">
        <f t="shared" si="3"/>
        <v>18000000</v>
      </c>
      <c r="AN71" s="65">
        <f t="shared" si="4"/>
        <v>0</v>
      </c>
      <c r="AO71" s="71" t="s">
        <v>323</v>
      </c>
      <c r="AP71" s="68">
        <v>514</v>
      </c>
      <c r="AQ71" s="57" t="s">
        <v>566</v>
      </c>
      <c r="AR71" s="73"/>
    </row>
    <row r="72" spans="1:44" s="39" customFormat="1" ht="18.75" customHeight="1">
      <c r="A72" s="71">
        <v>65</v>
      </c>
      <c r="B72" s="72" t="s">
        <v>239</v>
      </c>
      <c r="C72" s="73" t="s">
        <v>101</v>
      </c>
      <c r="D72" s="73" t="s">
        <v>102</v>
      </c>
      <c r="E72" s="73" t="s">
        <v>103</v>
      </c>
      <c r="F72" s="73" t="s">
        <v>224</v>
      </c>
      <c r="G72" s="73" t="s">
        <v>105</v>
      </c>
      <c r="H72" s="73" t="s">
        <v>53</v>
      </c>
      <c r="I72" s="73" t="s">
        <v>218</v>
      </c>
      <c r="J72" s="114" t="s">
        <v>240</v>
      </c>
      <c r="K72" s="71" t="s">
        <v>55</v>
      </c>
      <c r="L72" s="71">
        <v>80111607</v>
      </c>
      <c r="M72" s="57">
        <v>7000000</v>
      </c>
      <c r="N72" s="71">
        <v>5</v>
      </c>
      <c r="O72" s="57">
        <v>35000000</v>
      </c>
      <c r="P72" s="74" t="s">
        <v>61</v>
      </c>
      <c r="Q72" s="74" t="s">
        <v>61</v>
      </c>
      <c r="R72" s="71" t="s">
        <v>108</v>
      </c>
      <c r="S72" s="71" t="s">
        <v>109</v>
      </c>
      <c r="T72" s="75" t="s">
        <v>108</v>
      </c>
      <c r="U72" s="64">
        <v>45489</v>
      </c>
      <c r="V72" s="76">
        <v>202413000058593</v>
      </c>
      <c r="W72" s="77" t="s">
        <v>302</v>
      </c>
      <c r="X72" s="78" t="s">
        <v>340</v>
      </c>
      <c r="Y72" s="64">
        <v>45489</v>
      </c>
      <c r="Z72" s="79" t="s">
        <v>480</v>
      </c>
      <c r="AA72" s="86">
        <v>45503</v>
      </c>
      <c r="AB72" s="80">
        <v>35000000</v>
      </c>
      <c r="AC72" s="81">
        <f t="shared" ref="AC72:AC103" si="6">O72-AB72</f>
        <v>0</v>
      </c>
      <c r="AD72" s="82">
        <v>1332</v>
      </c>
      <c r="AE72" s="64">
        <v>45504</v>
      </c>
      <c r="AF72" s="80">
        <v>35000000</v>
      </c>
      <c r="AG72" s="83">
        <f t="shared" si="1"/>
        <v>0</v>
      </c>
      <c r="AH72" s="82">
        <v>3862</v>
      </c>
      <c r="AI72" s="64">
        <v>45519</v>
      </c>
      <c r="AJ72" s="80">
        <v>35000000</v>
      </c>
      <c r="AK72" s="65">
        <f t="shared" si="2"/>
        <v>0</v>
      </c>
      <c r="AL72" s="80">
        <v>10500000</v>
      </c>
      <c r="AM72" s="65">
        <f t="shared" si="3"/>
        <v>24500000</v>
      </c>
      <c r="AN72" s="65">
        <f t="shared" si="4"/>
        <v>0</v>
      </c>
      <c r="AO72" s="71" t="s">
        <v>323</v>
      </c>
      <c r="AP72" s="68">
        <v>745</v>
      </c>
      <c r="AQ72" s="57" t="s">
        <v>567</v>
      </c>
      <c r="AR72" s="73"/>
    </row>
    <row r="73" spans="1:44" s="39" customFormat="1" ht="18.75" customHeight="1">
      <c r="A73" s="71">
        <v>66</v>
      </c>
      <c r="B73" s="72" t="s">
        <v>241</v>
      </c>
      <c r="C73" s="73" t="s">
        <v>101</v>
      </c>
      <c r="D73" s="73" t="s">
        <v>102</v>
      </c>
      <c r="E73" s="73" t="s">
        <v>103</v>
      </c>
      <c r="F73" s="73" t="s">
        <v>224</v>
      </c>
      <c r="G73" s="73" t="s">
        <v>105</v>
      </c>
      <c r="H73" s="73" t="s">
        <v>53</v>
      </c>
      <c r="I73" s="73" t="s">
        <v>63</v>
      </c>
      <c r="J73" s="114" t="s">
        <v>242</v>
      </c>
      <c r="K73" s="71" t="s">
        <v>55</v>
      </c>
      <c r="L73" s="71">
        <v>80111607</v>
      </c>
      <c r="M73" s="57">
        <v>4500000</v>
      </c>
      <c r="N73" s="71">
        <v>5</v>
      </c>
      <c r="O73" s="57">
        <v>22500000</v>
      </c>
      <c r="P73" s="74" t="s">
        <v>61</v>
      </c>
      <c r="Q73" s="74" t="s">
        <v>61</v>
      </c>
      <c r="R73" s="71" t="s">
        <v>108</v>
      </c>
      <c r="S73" s="71" t="s">
        <v>109</v>
      </c>
      <c r="T73" s="75" t="s">
        <v>108</v>
      </c>
      <c r="U73" s="64">
        <v>45489</v>
      </c>
      <c r="V73" s="76">
        <v>202413000058593</v>
      </c>
      <c r="W73" s="77" t="s">
        <v>302</v>
      </c>
      <c r="X73" s="78" t="s">
        <v>340</v>
      </c>
      <c r="Y73" s="64">
        <v>45489</v>
      </c>
      <c r="Z73" s="79" t="s">
        <v>388</v>
      </c>
      <c r="AA73" s="64">
        <v>45489</v>
      </c>
      <c r="AB73" s="80">
        <v>22500000</v>
      </c>
      <c r="AC73" s="81">
        <f t="shared" si="6"/>
        <v>0</v>
      </c>
      <c r="AD73" s="82">
        <v>1079</v>
      </c>
      <c r="AE73" s="64">
        <v>45496</v>
      </c>
      <c r="AF73" s="80">
        <v>22500000</v>
      </c>
      <c r="AG73" s="83">
        <f t="shared" ref="AG73:AG136" si="7">AB73-AF73</f>
        <v>0</v>
      </c>
      <c r="AH73" s="82">
        <v>3993</v>
      </c>
      <c r="AI73" s="64">
        <v>45524</v>
      </c>
      <c r="AJ73" s="80">
        <v>22500000</v>
      </c>
      <c r="AK73" s="65">
        <f t="shared" ref="AK73:AK136" si="8">AF73-AJ73</f>
        <v>0</v>
      </c>
      <c r="AL73" s="80">
        <v>4950000</v>
      </c>
      <c r="AM73" s="65">
        <f t="shared" ref="AM73:AM136" si="9">AJ73-AL73</f>
        <v>17550000</v>
      </c>
      <c r="AN73" s="65">
        <f t="shared" ref="AN73:AN136" si="10">O73-AJ73</f>
        <v>0</v>
      </c>
      <c r="AO73" s="71" t="s">
        <v>323</v>
      </c>
      <c r="AP73" s="68">
        <v>675</v>
      </c>
      <c r="AQ73" s="57" t="s">
        <v>568</v>
      </c>
      <c r="AR73" s="73"/>
    </row>
    <row r="74" spans="1:44" s="39" customFormat="1" ht="18.75" customHeight="1">
      <c r="A74" s="71">
        <v>67</v>
      </c>
      <c r="B74" s="72" t="s">
        <v>243</v>
      </c>
      <c r="C74" s="73" t="s">
        <v>101</v>
      </c>
      <c r="D74" s="73" t="s">
        <v>102</v>
      </c>
      <c r="E74" s="73" t="s">
        <v>103</v>
      </c>
      <c r="F74" s="73" t="s">
        <v>224</v>
      </c>
      <c r="G74" s="73" t="s">
        <v>105</v>
      </c>
      <c r="H74" s="73" t="s">
        <v>71</v>
      </c>
      <c r="I74" s="73" t="s">
        <v>63</v>
      </c>
      <c r="J74" s="114" t="s">
        <v>244</v>
      </c>
      <c r="K74" s="71" t="s">
        <v>55</v>
      </c>
      <c r="L74" s="71">
        <v>80111621</v>
      </c>
      <c r="M74" s="57">
        <v>6000000</v>
      </c>
      <c r="N74" s="71">
        <v>5</v>
      </c>
      <c r="O74" s="57">
        <v>30000000</v>
      </c>
      <c r="P74" s="74" t="s">
        <v>61</v>
      </c>
      <c r="Q74" s="74" t="s">
        <v>61</v>
      </c>
      <c r="R74" s="71" t="s">
        <v>108</v>
      </c>
      <c r="S74" s="71" t="s">
        <v>109</v>
      </c>
      <c r="T74" s="75" t="s">
        <v>108</v>
      </c>
      <c r="U74" s="64">
        <v>45489</v>
      </c>
      <c r="V74" s="76">
        <v>202413000058593</v>
      </c>
      <c r="W74" s="77" t="s">
        <v>302</v>
      </c>
      <c r="X74" s="78" t="s">
        <v>340</v>
      </c>
      <c r="Y74" s="64">
        <v>45489</v>
      </c>
      <c r="Z74" s="79" t="s">
        <v>389</v>
      </c>
      <c r="AA74" s="64">
        <v>45489</v>
      </c>
      <c r="AB74" s="80">
        <v>30000000</v>
      </c>
      <c r="AC74" s="81">
        <f t="shared" si="6"/>
        <v>0</v>
      </c>
      <c r="AD74" s="82">
        <v>1071</v>
      </c>
      <c r="AE74" s="64">
        <v>45496</v>
      </c>
      <c r="AF74" s="80">
        <v>30000000</v>
      </c>
      <c r="AG74" s="83">
        <f t="shared" si="7"/>
        <v>0</v>
      </c>
      <c r="AH74" s="82">
        <v>3339</v>
      </c>
      <c r="AI74" s="64">
        <v>45503</v>
      </c>
      <c r="AJ74" s="80">
        <v>30000000</v>
      </c>
      <c r="AK74" s="65">
        <f t="shared" si="8"/>
        <v>0</v>
      </c>
      <c r="AL74" s="80">
        <v>12400000</v>
      </c>
      <c r="AM74" s="65">
        <f t="shared" si="9"/>
        <v>17600000</v>
      </c>
      <c r="AN74" s="65">
        <f t="shared" si="10"/>
        <v>0</v>
      </c>
      <c r="AO74" s="71" t="s">
        <v>323</v>
      </c>
      <c r="AP74" s="68">
        <v>525</v>
      </c>
      <c r="AQ74" s="57" t="s">
        <v>569</v>
      </c>
      <c r="AR74" s="73"/>
    </row>
    <row r="75" spans="1:44" s="39" customFormat="1" ht="18.75" customHeight="1">
      <c r="A75" s="71">
        <v>68</v>
      </c>
      <c r="B75" s="72" t="s">
        <v>245</v>
      </c>
      <c r="C75" s="73" t="s">
        <v>101</v>
      </c>
      <c r="D75" s="73" t="s">
        <v>102</v>
      </c>
      <c r="E75" s="73" t="s">
        <v>103</v>
      </c>
      <c r="F75" s="73" t="s">
        <v>224</v>
      </c>
      <c r="G75" s="73" t="s">
        <v>105</v>
      </c>
      <c r="H75" s="73" t="s">
        <v>71</v>
      </c>
      <c r="I75" s="73" t="s">
        <v>63</v>
      </c>
      <c r="J75" s="114" t="s">
        <v>246</v>
      </c>
      <c r="K75" s="71" t="s">
        <v>55</v>
      </c>
      <c r="L75" s="71">
        <v>80111621</v>
      </c>
      <c r="M75" s="57">
        <v>4800000</v>
      </c>
      <c r="N75" s="71">
        <v>5</v>
      </c>
      <c r="O75" s="57">
        <v>24000000</v>
      </c>
      <c r="P75" s="74" t="s">
        <v>61</v>
      </c>
      <c r="Q75" s="74" t="s">
        <v>61</v>
      </c>
      <c r="R75" s="71" t="s">
        <v>108</v>
      </c>
      <c r="S75" s="71" t="s">
        <v>109</v>
      </c>
      <c r="T75" s="75" t="s">
        <v>108</v>
      </c>
      <c r="U75" s="64">
        <v>45489</v>
      </c>
      <c r="V75" s="76">
        <v>202413000058593</v>
      </c>
      <c r="W75" s="77" t="s">
        <v>302</v>
      </c>
      <c r="X75" s="78" t="s">
        <v>340</v>
      </c>
      <c r="Y75" s="64">
        <v>45489</v>
      </c>
      <c r="Z75" s="79" t="s">
        <v>390</v>
      </c>
      <c r="AA75" s="64">
        <v>45489</v>
      </c>
      <c r="AB75" s="80">
        <v>24000000</v>
      </c>
      <c r="AC75" s="81">
        <f t="shared" si="6"/>
        <v>0</v>
      </c>
      <c r="AD75" s="82">
        <v>1072</v>
      </c>
      <c r="AE75" s="64">
        <v>45496</v>
      </c>
      <c r="AF75" s="80">
        <v>24000000</v>
      </c>
      <c r="AG75" s="83">
        <f t="shared" si="7"/>
        <v>0</v>
      </c>
      <c r="AH75" s="82">
        <v>3380</v>
      </c>
      <c r="AI75" s="64">
        <v>45506</v>
      </c>
      <c r="AJ75" s="80">
        <v>24000000</v>
      </c>
      <c r="AK75" s="65">
        <f t="shared" si="8"/>
        <v>0</v>
      </c>
      <c r="AL75" s="80">
        <v>9600000</v>
      </c>
      <c r="AM75" s="65">
        <f t="shared" si="9"/>
        <v>14400000</v>
      </c>
      <c r="AN75" s="65">
        <f t="shared" si="10"/>
        <v>0</v>
      </c>
      <c r="AO75" s="71" t="s">
        <v>323</v>
      </c>
      <c r="AP75" s="68">
        <v>549</v>
      </c>
      <c r="AQ75" s="57" t="s">
        <v>570</v>
      </c>
      <c r="AR75" s="73"/>
    </row>
    <row r="76" spans="1:44" s="39" customFormat="1" ht="18.75" customHeight="1">
      <c r="A76" s="71">
        <v>69</v>
      </c>
      <c r="B76" s="72" t="s">
        <v>247</v>
      </c>
      <c r="C76" s="73" t="s">
        <v>101</v>
      </c>
      <c r="D76" s="73" t="s">
        <v>102</v>
      </c>
      <c r="E76" s="73" t="s">
        <v>103</v>
      </c>
      <c r="F76" s="73" t="s">
        <v>224</v>
      </c>
      <c r="G76" s="73" t="s">
        <v>105</v>
      </c>
      <c r="H76" s="73" t="s">
        <v>71</v>
      </c>
      <c r="I76" s="73" t="s">
        <v>218</v>
      </c>
      <c r="J76" s="114" t="s">
        <v>246</v>
      </c>
      <c r="K76" s="71" t="s">
        <v>55</v>
      </c>
      <c r="L76" s="71">
        <v>80111621</v>
      </c>
      <c r="M76" s="57">
        <v>2000000</v>
      </c>
      <c r="N76" s="71">
        <v>1</v>
      </c>
      <c r="O76" s="57">
        <v>2000000</v>
      </c>
      <c r="P76" s="74" t="s">
        <v>66</v>
      </c>
      <c r="Q76" s="74" t="s">
        <v>66</v>
      </c>
      <c r="R76" s="71" t="s">
        <v>108</v>
      </c>
      <c r="S76" s="71" t="s">
        <v>109</v>
      </c>
      <c r="T76" s="75" t="s">
        <v>108</v>
      </c>
      <c r="U76" s="69"/>
      <c r="V76" s="89"/>
      <c r="W76" s="77"/>
      <c r="X76" s="89"/>
      <c r="Y76" s="73"/>
      <c r="Z76" s="82"/>
      <c r="AA76" s="84"/>
      <c r="AB76" s="80"/>
      <c r="AC76" s="81">
        <f t="shared" si="6"/>
        <v>2000000</v>
      </c>
      <c r="AD76" s="92"/>
      <c r="AE76" s="88"/>
      <c r="AF76" s="80">
        <v>0</v>
      </c>
      <c r="AG76" s="83">
        <f t="shared" si="7"/>
        <v>0</v>
      </c>
      <c r="AH76" s="82"/>
      <c r="AI76" s="64"/>
      <c r="AJ76" s="80"/>
      <c r="AK76" s="65">
        <f t="shared" si="8"/>
        <v>0</v>
      </c>
      <c r="AL76" s="80"/>
      <c r="AM76" s="65">
        <f t="shared" si="9"/>
        <v>0</v>
      </c>
      <c r="AN76" s="65">
        <f t="shared" si="10"/>
        <v>2000000</v>
      </c>
      <c r="AO76" s="82"/>
      <c r="AP76" s="82"/>
      <c r="AQ76" s="84"/>
      <c r="AR76" s="73"/>
    </row>
    <row r="77" spans="1:44" s="39" customFormat="1" ht="18.75" customHeight="1">
      <c r="A77" s="71">
        <v>70</v>
      </c>
      <c r="B77" s="72" t="s">
        <v>296</v>
      </c>
      <c r="C77" s="73" t="s">
        <v>101</v>
      </c>
      <c r="D77" s="73" t="s">
        <v>102</v>
      </c>
      <c r="E77" s="73" t="s">
        <v>103</v>
      </c>
      <c r="F77" s="73" t="s">
        <v>471</v>
      </c>
      <c r="G77" s="73" t="s">
        <v>105</v>
      </c>
      <c r="H77" s="73" t="s">
        <v>71</v>
      </c>
      <c r="I77" s="73" t="s">
        <v>54</v>
      </c>
      <c r="J77" s="114" t="s">
        <v>346</v>
      </c>
      <c r="K77" s="71" t="s">
        <v>281</v>
      </c>
      <c r="L77" s="71" t="s">
        <v>65</v>
      </c>
      <c r="M77" s="57">
        <v>3520000</v>
      </c>
      <c r="N77" s="71">
        <v>5</v>
      </c>
      <c r="O77" s="57">
        <v>3520000</v>
      </c>
      <c r="P77" s="74" t="s">
        <v>61</v>
      </c>
      <c r="Q77" s="74" t="s">
        <v>61</v>
      </c>
      <c r="R77" s="71" t="s">
        <v>108</v>
      </c>
      <c r="S77" s="71" t="s">
        <v>109</v>
      </c>
      <c r="T77" s="75" t="s">
        <v>108</v>
      </c>
      <c r="U77" s="64">
        <v>45485</v>
      </c>
      <c r="V77" s="76">
        <v>202413000058353</v>
      </c>
      <c r="W77" s="77" t="s">
        <v>307</v>
      </c>
      <c r="X77" s="74" t="s">
        <v>342</v>
      </c>
      <c r="Y77" s="64">
        <v>45489</v>
      </c>
      <c r="Z77" s="79" t="s">
        <v>344</v>
      </c>
      <c r="AA77" s="64">
        <v>45489</v>
      </c>
      <c r="AB77" s="80">
        <v>3520000</v>
      </c>
      <c r="AC77" s="81">
        <f t="shared" si="6"/>
        <v>0</v>
      </c>
      <c r="AD77" s="82">
        <v>874</v>
      </c>
      <c r="AE77" s="64">
        <v>45490</v>
      </c>
      <c r="AF77" s="80">
        <v>3520000</v>
      </c>
      <c r="AG77" s="83">
        <f t="shared" si="7"/>
        <v>0</v>
      </c>
      <c r="AH77" s="82">
        <v>3064</v>
      </c>
      <c r="AI77" s="64">
        <v>45491</v>
      </c>
      <c r="AJ77" s="80">
        <v>3520000</v>
      </c>
      <c r="AK77" s="65">
        <f t="shared" si="8"/>
        <v>0</v>
      </c>
      <c r="AL77" s="80">
        <v>3520000</v>
      </c>
      <c r="AM77" s="65">
        <f t="shared" si="9"/>
        <v>0</v>
      </c>
      <c r="AN77" s="65">
        <f t="shared" si="10"/>
        <v>0</v>
      </c>
      <c r="AO77" s="71" t="s">
        <v>320</v>
      </c>
      <c r="AP77" s="68">
        <v>182</v>
      </c>
      <c r="AQ77" s="57" t="s">
        <v>571</v>
      </c>
      <c r="AR77" s="73"/>
    </row>
    <row r="78" spans="1:44" s="39" customFormat="1" ht="18.75" customHeight="1">
      <c r="A78" s="71">
        <v>71</v>
      </c>
      <c r="B78" s="72" t="s">
        <v>293</v>
      </c>
      <c r="C78" s="73" t="s">
        <v>101</v>
      </c>
      <c r="D78" s="73" t="s">
        <v>102</v>
      </c>
      <c r="E78" s="73" t="s">
        <v>103</v>
      </c>
      <c r="F78" s="73" t="s">
        <v>471</v>
      </c>
      <c r="G78" s="73" t="s">
        <v>105</v>
      </c>
      <c r="H78" s="73" t="s">
        <v>153</v>
      </c>
      <c r="I78" s="73" t="s">
        <v>54</v>
      </c>
      <c r="J78" s="114" t="s">
        <v>294</v>
      </c>
      <c r="K78" s="71" t="s">
        <v>281</v>
      </c>
      <c r="L78" s="71" t="s">
        <v>65</v>
      </c>
      <c r="M78" s="57">
        <v>10000000</v>
      </c>
      <c r="N78" s="71">
        <v>5</v>
      </c>
      <c r="O78" s="57">
        <v>10000000</v>
      </c>
      <c r="P78" s="74" t="s">
        <v>61</v>
      </c>
      <c r="Q78" s="74" t="s">
        <v>61</v>
      </c>
      <c r="R78" s="71" t="s">
        <v>108</v>
      </c>
      <c r="S78" s="71" t="s">
        <v>109</v>
      </c>
      <c r="T78" s="75" t="s">
        <v>108</v>
      </c>
      <c r="U78" s="64">
        <v>45485</v>
      </c>
      <c r="V78" s="76">
        <v>202413000058353</v>
      </c>
      <c r="W78" s="77" t="s">
        <v>307</v>
      </c>
      <c r="X78" s="78" t="s">
        <v>345</v>
      </c>
      <c r="Y78" s="64">
        <v>45489</v>
      </c>
      <c r="Z78" s="79" t="s">
        <v>295</v>
      </c>
      <c r="AA78" s="64">
        <v>45485</v>
      </c>
      <c r="AB78" s="80">
        <v>10000000</v>
      </c>
      <c r="AC78" s="81">
        <f t="shared" si="6"/>
        <v>0</v>
      </c>
      <c r="AD78" s="82">
        <v>865</v>
      </c>
      <c r="AE78" s="64">
        <v>45485</v>
      </c>
      <c r="AF78" s="80">
        <v>10000000</v>
      </c>
      <c r="AG78" s="83">
        <f t="shared" si="7"/>
        <v>0</v>
      </c>
      <c r="AH78" s="82">
        <v>3058</v>
      </c>
      <c r="AI78" s="64">
        <v>45485</v>
      </c>
      <c r="AJ78" s="80">
        <v>10000000</v>
      </c>
      <c r="AK78" s="65">
        <f t="shared" si="8"/>
        <v>0</v>
      </c>
      <c r="AL78" s="80">
        <v>10000000</v>
      </c>
      <c r="AM78" s="65">
        <f t="shared" si="9"/>
        <v>0</v>
      </c>
      <c r="AN78" s="65">
        <f t="shared" si="10"/>
        <v>0</v>
      </c>
      <c r="AO78" s="71" t="s">
        <v>323</v>
      </c>
      <c r="AP78" s="68">
        <v>158</v>
      </c>
      <c r="AQ78" s="57" t="s">
        <v>572</v>
      </c>
      <c r="AR78" s="73"/>
    </row>
    <row r="79" spans="1:44" s="39" customFormat="1" ht="18.75" customHeight="1">
      <c r="A79" s="71">
        <v>72</v>
      </c>
      <c r="B79" s="72" t="s">
        <v>348</v>
      </c>
      <c r="C79" s="73" t="s">
        <v>101</v>
      </c>
      <c r="D79" s="73" t="s">
        <v>102</v>
      </c>
      <c r="E79" s="73" t="s">
        <v>103</v>
      </c>
      <c r="F79" s="73" t="s">
        <v>471</v>
      </c>
      <c r="G79" s="73" t="s">
        <v>105</v>
      </c>
      <c r="H79" s="73" t="s">
        <v>72</v>
      </c>
      <c r="I79" s="73" t="s">
        <v>54</v>
      </c>
      <c r="J79" s="114" t="s">
        <v>356</v>
      </c>
      <c r="K79" s="71" t="s">
        <v>281</v>
      </c>
      <c r="L79" s="71" t="s">
        <v>65</v>
      </c>
      <c r="M79" s="57">
        <v>8500000</v>
      </c>
      <c r="N79" s="71">
        <v>5</v>
      </c>
      <c r="O79" s="57">
        <v>8500000</v>
      </c>
      <c r="P79" s="74" t="s">
        <v>61</v>
      </c>
      <c r="Q79" s="74" t="s">
        <v>61</v>
      </c>
      <c r="R79" s="71" t="s">
        <v>108</v>
      </c>
      <c r="S79" s="71" t="s">
        <v>109</v>
      </c>
      <c r="T79" s="75" t="s">
        <v>108</v>
      </c>
      <c r="U79" s="64">
        <v>45485</v>
      </c>
      <c r="V79" s="76">
        <v>202413000058353</v>
      </c>
      <c r="W79" s="77" t="s">
        <v>309</v>
      </c>
      <c r="X79" s="78" t="s">
        <v>347</v>
      </c>
      <c r="Y79" s="64">
        <v>45489</v>
      </c>
      <c r="Z79" s="79" t="s">
        <v>349</v>
      </c>
      <c r="AA79" s="64">
        <v>45489</v>
      </c>
      <c r="AB79" s="80">
        <v>8500000</v>
      </c>
      <c r="AC79" s="81">
        <f t="shared" si="6"/>
        <v>0</v>
      </c>
      <c r="AD79" s="82">
        <v>875</v>
      </c>
      <c r="AE79" s="64">
        <v>45490</v>
      </c>
      <c r="AF79" s="80">
        <v>8500000</v>
      </c>
      <c r="AG79" s="83">
        <f t="shared" si="7"/>
        <v>0</v>
      </c>
      <c r="AH79" s="82"/>
      <c r="AI79" s="64"/>
      <c r="AJ79" s="80"/>
      <c r="AK79" s="65">
        <f t="shared" si="8"/>
        <v>8500000</v>
      </c>
      <c r="AL79" s="80"/>
      <c r="AM79" s="65">
        <f t="shared" si="9"/>
        <v>0</v>
      </c>
      <c r="AN79" s="65">
        <f t="shared" si="10"/>
        <v>8500000</v>
      </c>
      <c r="AO79" s="82"/>
      <c r="AP79" s="82"/>
      <c r="AQ79" s="84"/>
      <c r="AR79" s="73"/>
    </row>
    <row r="80" spans="1:44" s="39" customFormat="1" ht="18.75" customHeight="1">
      <c r="A80" s="71">
        <v>73</v>
      </c>
      <c r="B80" s="72" t="s">
        <v>351</v>
      </c>
      <c r="C80" s="73" t="s">
        <v>101</v>
      </c>
      <c r="D80" s="73" t="s">
        <v>102</v>
      </c>
      <c r="E80" s="73" t="s">
        <v>103</v>
      </c>
      <c r="F80" s="73" t="s">
        <v>471</v>
      </c>
      <c r="G80" s="73" t="s">
        <v>105</v>
      </c>
      <c r="H80" s="73" t="s">
        <v>76</v>
      </c>
      <c r="I80" s="73" t="s">
        <v>63</v>
      </c>
      <c r="J80" s="114" t="s">
        <v>357</v>
      </c>
      <c r="K80" s="71" t="s">
        <v>281</v>
      </c>
      <c r="L80" s="71" t="s">
        <v>65</v>
      </c>
      <c r="M80" s="57">
        <v>4000000</v>
      </c>
      <c r="N80" s="71">
        <v>5</v>
      </c>
      <c r="O80" s="57">
        <v>4000000</v>
      </c>
      <c r="P80" s="74" t="s">
        <v>61</v>
      </c>
      <c r="Q80" s="74" t="s">
        <v>61</v>
      </c>
      <c r="R80" s="71" t="s">
        <v>108</v>
      </c>
      <c r="S80" s="71" t="s">
        <v>109</v>
      </c>
      <c r="T80" s="75" t="s">
        <v>108</v>
      </c>
      <c r="U80" s="64">
        <v>45485</v>
      </c>
      <c r="V80" s="76">
        <v>202413000058353</v>
      </c>
      <c r="W80" s="77" t="s">
        <v>309</v>
      </c>
      <c r="X80" s="78" t="s">
        <v>350</v>
      </c>
      <c r="Y80" s="64">
        <v>45489</v>
      </c>
      <c r="Z80" s="79" t="s">
        <v>343</v>
      </c>
      <c r="AA80" s="64">
        <v>45489</v>
      </c>
      <c r="AB80" s="80">
        <v>4000000</v>
      </c>
      <c r="AC80" s="81">
        <f t="shared" si="6"/>
        <v>0</v>
      </c>
      <c r="AD80" s="82">
        <v>866</v>
      </c>
      <c r="AE80" s="64">
        <v>45485</v>
      </c>
      <c r="AF80" s="80">
        <v>4000000</v>
      </c>
      <c r="AG80" s="83">
        <f t="shared" si="7"/>
        <v>0</v>
      </c>
      <c r="AH80" s="82">
        <v>3059</v>
      </c>
      <c r="AI80" s="64">
        <v>45485</v>
      </c>
      <c r="AJ80" s="80">
        <v>4000000</v>
      </c>
      <c r="AK80" s="65">
        <f t="shared" si="8"/>
        <v>0</v>
      </c>
      <c r="AL80" s="80">
        <v>4000000</v>
      </c>
      <c r="AM80" s="65">
        <f t="shared" si="9"/>
        <v>0</v>
      </c>
      <c r="AN80" s="65">
        <f t="shared" si="10"/>
        <v>0</v>
      </c>
      <c r="AO80" s="71" t="s">
        <v>323</v>
      </c>
      <c r="AP80" s="68">
        <v>121</v>
      </c>
      <c r="AQ80" s="57" t="s">
        <v>573</v>
      </c>
      <c r="AR80" s="73"/>
    </row>
    <row r="81" spans="1:44" s="39" customFormat="1" ht="18.75" customHeight="1">
      <c r="A81" s="71">
        <v>74</v>
      </c>
      <c r="B81" s="72" t="s">
        <v>354</v>
      </c>
      <c r="C81" s="73" t="s">
        <v>101</v>
      </c>
      <c r="D81" s="73" t="s">
        <v>102</v>
      </c>
      <c r="E81" s="73" t="s">
        <v>103</v>
      </c>
      <c r="F81" s="73" t="s">
        <v>471</v>
      </c>
      <c r="G81" s="73" t="s">
        <v>105</v>
      </c>
      <c r="H81" s="73" t="s">
        <v>139</v>
      </c>
      <c r="I81" s="73" t="s">
        <v>63</v>
      </c>
      <c r="J81" s="114" t="s">
        <v>358</v>
      </c>
      <c r="K81" s="71" t="s">
        <v>281</v>
      </c>
      <c r="L81" s="71" t="s">
        <v>65</v>
      </c>
      <c r="M81" s="57">
        <v>10000000</v>
      </c>
      <c r="N81" s="71">
        <v>5</v>
      </c>
      <c r="O81" s="57">
        <v>10000000</v>
      </c>
      <c r="P81" s="74" t="s">
        <v>61</v>
      </c>
      <c r="Q81" s="74" t="s">
        <v>61</v>
      </c>
      <c r="R81" s="71" t="s">
        <v>108</v>
      </c>
      <c r="S81" s="71" t="s">
        <v>109</v>
      </c>
      <c r="T81" s="75" t="s">
        <v>108</v>
      </c>
      <c r="U81" s="64">
        <v>45485</v>
      </c>
      <c r="V81" s="76">
        <v>202413000058353</v>
      </c>
      <c r="W81" s="77" t="s">
        <v>309</v>
      </c>
      <c r="X81" s="78" t="s">
        <v>352</v>
      </c>
      <c r="Y81" s="64">
        <v>45489</v>
      </c>
      <c r="Z81" s="79" t="s">
        <v>360</v>
      </c>
      <c r="AA81" s="64">
        <v>45489</v>
      </c>
      <c r="AB81" s="80">
        <v>10000000</v>
      </c>
      <c r="AC81" s="81">
        <f t="shared" si="6"/>
        <v>0</v>
      </c>
      <c r="AD81" s="82">
        <v>876</v>
      </c>
      <c r="AE81" s="64">
        <v>45490</v>
      </c>
      <c r="AF81" s="80">
        <v>10000000</v>
      </c>
      <c r="AG81" s="83">
        <f t="shared" si="7"/>
        <v>0</v>
      </c>
      <c r="AH81" s="82">
        <v>3065</v>
      </c>
      <c r="AI81" s="64">
        <v>45491</v>
      </c>
      <c r="AJ81" s="80">
        <v>10000000</v>
      </c>
      <c r="AK81" s="65">
        <f t="shared" si="8"/>
        <v>0</v>
      </c>
      <c r="AL81" s="80">
        <v>10000000</v>
      </c>
      <c r="AM81" s="65">
        <f t="shared" si="9"/>
        <v>0</v>
      </c>
      <c r="AN81" s="65">
        <f t="shared" si="10"/>
        <v>0</v>
      </c>
      <c r="AO81" s="71" t="s">
        <v>323</v>
      </c>
      <c r="AP81" s="68">
        <v>214</v>
      </c>
      <c r="AQ81" s="57" t="s">
        <v>574</v>
      </c>
      <c r="AR81" s="73"/>
    </row>
    <row r="82" spans="1:44" s="39" customFormat="1" ht="18.75" customHeight="1">
      <c r="A82" s="71">
        <v>75</v>
      </c>
      <c r="B82" s="72" t="s">
        <v>355</v>
      </c>
      <c r="C82" s="73" t="s">
        <v>101</v>
      </c>
      <c r="D82" s="73" t="s">
        <v>102</v>
      </c>
      <c r="E82" s="73" t="s">
        <v>103</v>
      </c>
      <c r="F82" s="73" t="s">
        <v>224</v>
      </c>
      <c r="G82" s="73" t="s">
        <v>105</v>
      </c>
      <c r="H82" s="73" t="s">
        <v>60</v>
      </c>
      <c r="I82" s="73" t="s">
        <v>63</v>
      </c>
      <c r="J82" s="114" t="s">
        <v>359</v>
      </c>
      <c r="K82" s="71" t="s">
        <v>281</v>
      </c>
      <c r="L82" s="71" t="s">
        <v>65</v>
      </c>
      <c r="M82" s="57">
        <v>3300000</v>
      </c>
      <c r="N82" s="71">
        <v>5</v>
      </c>
      <c r="O82" s="57">
        <v>3300000</v>
      </c>
      <c r="P82" s="74" t="s">
        <v>61</v>
      </c>
      <c r="Q82" s="74" t="s">
        <v>61</v>
      </c>
      <c r="R82" s="71" t="s">
        <v>108</v>
      </c>
      <c r="S82" s="71" t="s">
        <v>109</v>
      </c>
      <c r="T82" s="75" t="s">
        <v>108</v>
      </c>
      <c r="U82" s="64">
        <v>45485</v>
      </c>
      <c r="V82" s="76">
        <v>202413000058353</v>
      </c>
      <c r="W82" s="77" t="s">
        <v>309</v>
      </c>
      <c r="X82" s="78" t="s">
        <v>353</v>
      </c>
      <c r="Y82" s="64">
        <v>45489</v>
      </c>
      <c r="Z82" s="79" t="s">
        <v>422</v>
      </c>
      <c r="AA82" s="64">
        <v>45498</v>
      </c>
      <c r="AB82" s="80">
        <v>3300000</v>
      </c>
      <c r="AC82" s="81">
        <f t="shared" si="6"/>
        <v>0</v>
      </c>
      <c r="AD82" s="82">
        <v>1268</v>
      </c>
      <c r="AE82" s="64">
        <v>45501</v>
      </c>
      <c r="AF82" s="80">
        <v>3300000</v>
      </c>
      <c r="AG82" s="83">
        <f t="shared" si="7"/>
        <v>0</v>
      </c>
      <c r="AH82" s="82">
        <v>3480</v>
      </c>
      <c r="AI82" s="64">
        <v>45512</v>
      </c>
      <c r="AJ82" s="80">
        <v>3300000</v>
      </c>
      <c r="AK82" s="65">
        <f t="shared" si="8"/>
        <v>0</v>
      </c>
      <c r="AL82" s="80">
        <v>3300000</v>
      </c>
      <c r="AM82" s="65">
        <f t="shared" si="9"/>
        <v>0</v>
      </c>
      <c r="AN82" s="65">
        <f t="shared" si="10"/>
        <v>0</v>
      </c>
      <c r="AO82" s="71" t="s">
        <v>320</v>
      </c>
      <c r="AP82" s="68">
        <v>291</v>
      </c>
      <c r="AQ82" s="57" t="s">
        <v>575</v>
      </c>
      <c r="AR82" s="73"/>
    </row>
    <row r="83" spans="1:44" s="39" customFormat="1" ht="18.75" customHeight="1">
      <c r="A83" s="71">
        <v>76</v>
      </c>
      <c r="B83" s="72" t="s">
        <v>426</v>
      </c>
      <c r="C83" s="73" t="s">
        <v>101</v>
      </c>
      <c r="D83" s="73" t="s">
        <v>102</v>
      </c>
      <c r="E83" s="73" t="s">
        <v>102</v>
      </c>
      <c r="F83" s="73" t="s">
        <v>471</v>
      </c>
      <c r="G83" s="73" t="s">
        <v>105</v>
      </c>
      <c r="H83" s="73" t="s">
        <v>438</v>
      </c>
      <c r="I83" s="73" t="s">
        <v>54</v>
      </c>
      <c r="J83" s="114" t="s">
        <v>114</v>
      </c>
      <c r="K83" s="71" t="s">
        <v>64</v>
      </c>
      <c r="L83" s="71" t="s">
        <v>65</v>
      </c>
      <c r="M83" s="57">
        <v>1000000</v>
      </c>
      <c r="N83" s="71">
        <v>5</v>
      </c>
      <c r="O83" s="57">
        <v>5000000</v>
      </c>
      <c r="P83" s="74" t="s">
        <v>61</v>
      </c>
      <c r="Q83" s="74" t="s">
        <v>61</v>
      </c>
      <c r="R83" s="71" t="s">
        <v>108</v>
      </c>
      <c r="S83" s="71" t="s">
        <v>109</v>
      </c>
      <c r="T83" s="75" t="s">
        <v>108</v>
      </c>
      <c r="U83" s="64">
        <v>45496</v>
      </c>
      <c r="V83" s="78">
        <v>202413000061143</v>
      </c>
      <c r="W83" s="77" t="s">
        <v>302</v>
      </c>
      <c r="X83" s="89" t="s">
        <v>448</v>
      </c>
      <c r="Y83" s="85">
        <v>45498</v>
      </c>
      <c r="Z83" s="79" t="s">
        <v>440</v>
      </c>
      <c r="AA83" s="85">
        <v>45498</v>
      </c>
      <c r="AB83" s="80">
        <v>5000000</v>
      </c>
      <c r="AC83" s="81">
        <f t="shared" si="6"/>
        <v>0</v>
      </c>
      <c r="AD83" s="82">
        <v>1273</v>
      </c>
      <c r="AE83" s="64">
        <v>45501</v>
      </c>
      <c r="AF83" s="80">
        <v>5000000</v>
      </c>
      <c r="AG83" s="83">
        <f t="shared" si="7"/>
        <v>0</v>
      </c>
      <c r="AH83" s="82">
        <v>4708</v>
      </c>
      <c r="AI83" s="64">
        <v>45580</v>
      </c>
      <c r="AJ83" s="80">
        <v>98632</v>
      </c>
      <c r="AK83" s="65">
        <f t="shared" si="8"/>
        <v>4901368</v>
      </c>
      <c r="AL83" s="80">
        <v>98632</v>
      </c>
      <c r="AM83" s="65">
        <f t="shared" si="9"/>
        <v>0</v>
      </c>
      <c r="AN83" s="65">
        <f t="shared" si="10"/>
        <v>4901368</v>
      </c>
      <c r="AO83" s="71" t="s">
        <v>329</v>
      </c>
      <c r="AP83" s="71">
        <v>12631366</v>
      </c>
      <c r="AQ83" s="71" t="s">
        <v>528</v>
      </c>
      <c r="AR83" s="73"/>
    </row>
    <row r="84" spans="1:44" s="67" customFormat="1" ht="18.75" customHeight="1">
      <c r="A84" s="71">
        <v>77</v>
      </c>
      <c r="B84" s="72" t="s">
        <v>427</v>
      </c>
      <c r="C84" s="73" t="s">
        <v>101</v>
      </c>
      <c r="D84" s="73" t="s">
        <v>102</v>
      </c>
      <c r="E84" s="73" t="s">
        <v>102</v>
      </c>
      <c r="F84" s="73" t="s">
        <v>471</v>
      </c>
      <c r="G84" s="73" t="s">
        <v>105</v>
      </c>
      <c r="H84" s="73" t="s">
        <v>438</v>
      </c>
      <c r="I84" s="73" t="s">
        <v>54</v>
      </c>
      <c r="J84" s="114" t="s">
        <v>116</v>
      </c>
      <c r="K84" s="71" t="s">
        <v>64</v>
      </c>
      <c r="L84" s="71" t="s">
        <v>65</v>
      </c>
      <c r="M84" s="57">
        <v>0</v>
      </c>
      <c r="N84" s="74">
        <v>0</v>
      </c>
      <c r="O84" s="57">
        <f>298784738-298784738</f>
        <v>0</v>
      </c>
      <c r="P84" s="74" t="s">
        <v>78</v>
      </c>
      <c r="Q84" s="74" t="s">
        <v>78</v>
      </c>
      <c r="R84" s="71" t="s">
        <v>108</v>
      </c>
      <c r="S84" s="71" t="s">
        <v>109</v>
      </c>
      <c r="T84" s="75" t="s">
        <v>108</v>
      </c>
      <c r="U84" s="64">
        <v>45496</v>
      </c>
      <c r="V84" s="78">
        <v>202413000061143</v>
      </c>
      <c r="W84" s="77" t="s">
        <v>302</v>
      </c>
      <c r="X84" s="89" t="s">
        <v>449</v>
      </c>
      <c r="Y84" s="85">
        <v>45498</v>
      </c>
      <c r="Z84" s="82" t="s">
        <v>588</v>
      </c>
      <c r="AA84" s="85"/>
      <c r="AB84" s="80"/>
      <c r="AC84" s="81">
        <f t="shared" si="6"/>
        <v>0</v>
      </c>
      <c r="AD84" s="82"/>
      <c r="AE84" s="86"/>
      <c r="AF84" s="80"/>
      <c r="AG84" s="83">
        <f t="shared" si="7"/>
        <v>0</v>
      </c>
      <c r="AH84" s="82"/>
      <c r="AI84" s="64"/>
      <c r="AJ84" s="80"/>
      <c r="AK84" s="65">
        <f t="shared" si="8"/>
        <v>0</v>
      </c>
      <c r="AL84" s="80"/>
      <c r="AM84" s="65">
        <f t="shared" si="9"/>
        <v>0</v>
      </c>
      <c r="AN84" s="65">
        <f t="shared" si="10"/>
        <v>0</v>
      </c>
      <c r="AO84" s="82"/>
      <c r="AP84" s="82"/>
      <c r="AQ84" s="82"/>
      <c r="AR84" s="71" t="s">
        <v>586</v>
      </c>
    </row>
    <row r="85" spans="1:44" s="39" customFormat="1" ht="18.75" customHeight="1">
      <c r="A85" s="71">
        <v>78</v>
      </c>
      <c r="B85" s="72" t="s">
        <v>428</v>
      </c>
      <c r="C85" s="73" t="s">
        <v>101</v>
      </c>
      <c r="D85" s="73" t="s">
        <v>102</v>
      </c>
      <c r="E85" s="73" t="s">
        <v>102</v>
      </c>
      <c r="F85" s="73" t="s">
        <v>471</v>
      </c>
      <c r="G85" s="73" t="s">
        <v>105</v>
      </c>
      <c r="H85" s="73" t="s">
        <v>257</v>
      </c>
      <c r="I85" s="73" t="s">
        <v>54</v>
      </c>
      <c r="J85" s="114" t="s">
        <v>118</v>
      </c>
      <c r="K85" s="71" t="s">
        <v>64</v>
      </c>
      <c r="L85" s="71" t="s">
        <v>65</v>
      </c>
      <c r="M85" s="57">
        <v>250000</v>
      </c>
      <c r="N85" s="71">
        <v>5</v>
      </c>
      <c r="O85" s="57">
        <v>1250000</v>
      </c>
      <c r="P85" s="74" t="s">
        <v>61</v>
      </c>
      <c r="Q85" s="74" t="s">
        <v>61</v>
      </c>
      <c r="R85" s="71" t="s">
        <v>108</v>
      </c>
      <c r="S85" s="71" t="s">
        <v>109</v>
      </c>
      <c r="T85" s="75" t="s">
        <v>108</v>
      </c>
      <c r="U85" s="64">
        <v>45496</v>
      </c>
      <c r="V85" s="78">
        <v>202413000061143</v>
      </c>
      <c r="W85" s="77" t="s">
        <v>302</v>
      </c>
      <c r="X85" s="89" t="s">
        <v>450</v>
      </c>
      <c r="Y85" s="85">
        <v>45498</v>
      </c>
      <c r="Z85" s="79" t="s">
        <v>441</v>
      </c>
      <c r="AA85" s="85">
        <v>45498</v>
      </c>
      <c r="AB85" s="80">
        <v>1250000</v>
      </c>
      <c r="AC85" s="81">
        <f t="shared" si="6"/>
        <v>0</v>
      </c>
      <c r="AD85" s="82">
        <v>1271</v>
      </c>
      <c r="AE85" s="64">
        <v>45501</v>
      </c>
      <c r="AF85" s="80">
        <v>1250000</v>
      </c>
      <c r="AG85" s="83">
        <f t="shared" si="7"/>
        <v>0</v>
      </c>
      <c r="AH85" s="82"/>
      <c r="AI85" s="64"/>
      <c r="AJ85" s="80"/>
      <c r="AK85" s="65">
        <f t="shared" si="8"/>
        <v>1250000</v>
      </c>
      <c r="AL85" s="80"/>
      <c r="AM85" s="65">
        <f t="shared" si="9"/>
        <v>0</v>
      </c>
      <c r="AN85" s="65">
        <f t="shared" si="10"/>
        <v>1250000</v>
      </c>
      <c r="AO85" s="82"/>
      <c r="AP85" s="82"/>
      <c r="AQ85" s="84"/>
      <c r="AR85" s="73"/>
    </row>
    <row r="86" spans="1:44" s="39" customFormat="1" ht="18.75" customHeight="1">
      <c r="A86" s="71">
        <v>79</v>
      </c>
      <c r="B86" s="72" t="s">
        <v>429</v>
      </c>
      <c r="C86" s="73" t="s">
        <v>101</v>
      </c>
      <c r="D86" s="73" t="s">
        <v>102</v>
      </c>
      <c r="E86" s="73" t="s">
        <v>102</v>
      </c>
      <c r="F86" s="73" t="s">
        <v>471</v>
      </c>
      <c r="G86" s="73" t="s">
        <v>105</v>
      </c>
      <c r="H86" s="73" t="s">
        <v>257</v>
      </c>
      <c r="I86" s="73" t="s">
        <v>54</v>
      </c>
      <c r="J86" s="114" t="s">
        <v>435</v>
      </c>
      <c r="K86" s="71" t="s">
        <v>64</v>
      </c>
      <c r="L86" s="71" t="s">
        <v>65</v>
      </c>
      <c r="M86" s="57">
        <v>500000</v>
      </c>
      <c r="N86" s="71">
        <v>5</v>
      </c>
      <c r="O86" s="57">
        <v>2500000</v>
      </c>
      <c r="P86" s="74" t="s">
        <v>61</v>
      </c>
      <c r="Q86" s="74" t="s">
        <v>61</v>
      </c>
      <c r="R86" s="71" t="s">
        <v>108</v>
      </c>
      <c r="S86" s="71" t="s">
        <v>109</v>
      </c>
      <c r="T86" s="75" t="s">
        <v>108</v>
      </c>
      <c r="U86" s="64">
        <v>45496</v>
      </c>
      <c r="V86" s="78">
        <v>202413000061143</v>
      </c>
      <c r="W86" s="77" t="s">
        <v>302</v>
      </c>
      <c r="X86" s="89" t="s">
        <v>451</v>
      </c>
      <c r="Y86" s="85">
        <v>45498</v>
      </c>
      <c r="Z86" s="79" t="s">
        <v>442</v>
      </c>
      <c r="AA86" s="85">
        <v>45498</v>
      </c>
      <c r="AB86" s="80">
        <v>2500000</v>
      </c>
      <c r="AC86" s="81">
        <f t="shared" si="6"/>
        <v>0</v>
      </c>
      <c r="AD86" s="82">
        <v>1201</v>
      </c>
      <c r="AE86" s="64">
        <v>45499</v>
      </c>
      <c r="AF86" s="80">
        <v>2500000</v>
      </c>
      <c r="AG86" s="83">
        <f t="shared" si="7"/>
        <v>0</v>
      </c>
      <c r="AH86" s="82" t="s">
        <v>627</v>
      </c>
      <c r="AI86" s="64" t="s">
        <v>628</v>
      </c>
      <c r="AJ86" s="80">
        <v>2500000</v>
      </c>
      <c r="AK86" s="65">
        <f t="shared" si="8"/>
        <v>0</v>
      </c>
      <c r="AL86" s="80">
        <v>2500000</v>
      </c>
      <c r="AM86" s="65">
        <f t="shared" si="9"/>
        <v>0</v>
      </c>
      <c r="AN86" s="65">
        <f t="shared" si="10"/>
        <v>0</v>
      </c>
      <c r="AO86" s="71" t="s">
        <v>329</v>
      </c>
      <c r="AP86" s="68" t="s">
        <v>629</v>
      </c>
      <c r="AQ86" s="57" t="s">
        <v>526</v>
      </c>
      <c r="AR86" s="73"/>
    </row>
    <row r="87" spans="1:44" s="39" customFormat="1" ht="18.75" customHeight="1">
      <c r="A87" s="71">
        <v>80</v>
      </c>
      <c r="B87" s="72" t="s">
        <v>430</v>
      </c>
      <c r="C87" s="73" t="s">
        <v>101</v>
      </c>
      <c r="D87" s="73" t="s">
        <v>102</v>
      </c>
      <c r="E87" s="73" t="s">
        <v>102</v>
      </c>
      <c r="F87" s="73" t="s">
        <v>471</v>
      </c>
      <c r="G87" s="73" t="s">
        <v>105</v>
      </c>
      <c r="H87" s="73" t="s">
        <v>113</v>
      </c>
      <c r="I87" s="73" t="s">
        <v>54</v>
      </c>
      <c r="J87" s="114" t="s">
        <v>122</v>
      </c>
      <c r="K87" s="71" t="s">
        <v>64</v>
      </c>
      <c r="L87" s="71" t="s">
        <v>65</v>
      </c>
      <c r="M87" s="57">
        <v>500000</v>
      </c>
      <c r="N87" s="71">
        <v>5</v>
      </c>
      <c r="O87" s="57">
        <v>2500000</v>
      </c>
      <c r="P87" s="74" t="s">
        <v>61</v>
      </c>
      <c r="Q87" s="74" t="s">
        <v>61</v>
      </c>
      <c r="R87" s="71" t="s">
        <v>108</v>
      </c>
      <c r="S87" s="71" t="s">
        <v>109</v>
      </c>
      <c r="T87" s="75" t="s">
        <v>108</v>
      </c>
      <c r="U87" s="64">
        <v>45496</v>
      </c>
      <c r="V87" s="78">
        <v>202413000061143</v>
      </c>
      <c r="W87" s="77" t="s">
        <v>302</v>
      </c>
      <c r="X87" s="89" t="s">
        <v>452</v>
      </c>
      <c r="Y87" s="85">
        <v>45498</v>
      </c>
      <c r="Z87" s="79" t="s">
        <v>443</v>
      </c>
      <c r="AA87" s="85">
        <v>45498</v>
      </c>
      <c r="AB87" s="80">
        <v>2500000</v>
      </c>
      <c r="AC87" s="81">
        <f t="shared" si="6"/>
        <v>0</v>
      </c>
      <c r="AD87" s="82">
        <v>1270</v>
      </c>
      <c r="AE87" s="64">
        <v>45501</v>
      </c>
      <c r="AF87" s="80">
        <v>2500000</v>
      </c>
      <c r="AG87" s="83">
        <f t="shared" si="7"/>
        <v>0</v>
      </c>
      <c r="AH87" s="82">
        <v>4568</v>
      </c>
      <c r="AI87" s="64">
        <v>45574</v>
      </c>
      <c r="AJ87" s="80">
        <v>90190</v>
      </c>
      <c r="AK87" s="65">
        <f t="shared" si="8"/>
        <v>2409810</v>
      </c>
      <c r="AL87" s="80">
        <v>90190</v>
      </c>
      <c r="AM87" s="65">
        <f t="shared" si="9"/>
        <v>0</v>
      </c>
      <c r="AN87" s="65">
        <f t="shared" si="10"/>
        <v>2409810</v>
      </c>
      <c r="AO87" s="71" t="s">
        <v>329</v>
      </c>
      <c r="AP87" s="71">
        <v>142005033</v>
      </c>
      <c r="AQ87" s="71" t="s">
        <v>527</v>
      </c>
      <c r="AR87" s="73"/>
    </row>
    <row r="88" spans="1:44" s="39" customFormat="1" ht="18.75" customHeight="1">
      <c r="A88" s="71">
        <v>81</v>
      </c>
      <c r="B88" s="72" t="s">
        <v>431</v>
      </c>
      <c r="C88" s="73" t="s">
        <v>101</v>
      </c>
      <c r="D88" s="73" t="s">
        <v>102</v>
      </c>
      <c r="E88" s="73" t="s">
        <v>102</v>
      </c>
      <c r="F88" s="73" t="s">
        <v>471</v>
      </c>
      <c r="G88" s="73" t="s">
        <v>105</v>
      </c>
      <c r="H88" s="73" t="s">
        <v>113</v>
      </c>
      <c r="I88" s="73" t="s">
        <v>54</v>
      </c>
      <c r="J88" s="114" t="s">
        <v>124</v>
      </c>
      <c r="K88" s="71" t="s">
        <v>64</v>
      </c>
      <c r="L88" s="71" t="s">
        <v>65</v>
      </c>
      <c r="M88" s="57">
        <v>1000000</v>
      </c>
      <c r="N88" s="71">
        <v>5</v>
      </c>
      <c r="O88" s="57">
        <v>5000000</v>
      </c>
      <c r="P88" s="74" t="s">
        <v>61</v>
      </c>
      <c r="Q88" s="74" t="s">
        <v>61</v>
      </c>
      <c r="R88" s="71" t="s">
        <v>108</v>
      </c>
      <c r="S88" s="71" t="s">
        <v>109</v>
      </c>
      <c r="T88" s="75" t="s">
        <v>108</v>
      </c>
      <c r="U88" s="64">
        <v>45496</v>
      </c>
      <c r="V88" s="78">
        <v>202413000061143</v>
      </c>
      <c r="W88" s="77" t="s">
        <v>302</v>
      </c>
      <c r="X88" s="89" t="s">
        <v>453</v>
      </c>
      <c r="Y88" s="85">
        <v>45498</v>
      </c>
      <c r="Z88" s="79" t="s">
        <v>444</v>
      </c>
      <c r="AA88" s="85">
        <v>45498</v>
      </c>
      <c r="AB88" s="80">
        <v>5000000</v>
      </c>
      <c r="AC88" s="81">
        <f t="shared" si="6"/>
        <v>0</v>
      </c>
      <c r="AD88" s="82">
        <v>1274</v>
      </c>
      <c r="AE88" s="64">
        <v>45501</v>
      </c>
      <c r="AF88" s="80">
        <v>5000000</v>
      </c>
      <c r="AG88" s="83">
        <f t="shared" si="7"/>
        <v>0</v>
      </c>
      <c r="AH88" s="82">
        <v>4712</v>
      </c>
      <c r="AI88" s="64">
        <v>45583</v>
      </c>
      <c r="AJ88" s="80">
        <v>29880</v>
      </c>
      <c r="AK88" s="65">
        <f t="shared" si="8"/>
        <v>4970120</v>
      </c>
      <c r="AL88" s="80">
        <v>0</v>
      </c>
      <c r="AM88" s="65">
        <f t="shared" si="9"/>
        <v>29880</v>
      </c>
      <c r="AN88" s="65">
        <f t="shared" si="10"/>
        <v>4970120</v>
      </c>
      <c r="AO88" s="71" t="s">
        <v>329</v>
      </c>
      <c r="AP88" s="71">
        <v>70289043</v>
      </c>
      <c r="AQ88" s="71" t="s">
        <v>527</v>
      </c>
      <c r="AR88" s="73"/>
    </row>
    <row r="89" spans="1:44" s="39" customFormat="1" ht="18.75" customHeight="1">
      <c r="A89" s="71">
        <v>82</v>
      </c>
      <c r="B89" s="72" t="s">
        <v>580</v>
      </c>
      <c r="C89" s="73" t="s">
        <v>101</v>
      </c>
      <c r="D89" s="73" t="s">
        <v>102</v>
      </c>
      <c r="E89" s="73" t="s">
        <v>102</v>
      </c>
      <c r="F89" s="73" t="s">
        <v>471</v>
      </c>
      <c r="G89" s="73" t="s">
        <v>105</v>
      </c>
      <c r="H89" s="73" t="s">
        <v>439</v>
      </c>
      <c r="I89" s="73" t="s">
        <v>54</v>
      </c>
      <c r="J89" s="114" t="s">
        <v>126</v>
      </c>
      <c r="K89" s="71" t="s">
        <v>64</v>
      </c>
      <c r="L89" s="71" t="s">
        <v>65</v>
      </c>
      <c r="M89" s="57">
        <v>900000</v>
      </c>
      <c r="N89" s="71">
        <v>5</v>
      </c>
      <c r="O89" s="57">
        <v>4500000</v>
      </c>
      <c r="P89" s="74" t="s">
        <v>61</v>
      </c>
      <c r="Q89" s="74" t="s">
        <v>61</v>
      </c>
      <c r="R89" s="71" t="s">
        <v>108</v>
      </c>
      <c r="S89" s="71" t="s">
        <v>109</v>
      </c>
      <c r="T89" s="75" t="s">
        <v>108</v>
      </c>
      <c r="U89" s="64">
        <v>45496</v>
      </c>
      <c r="V89" s="78">
        <v>202413000061143</v>
      </c>
      <c r="W89" s="77" t="s">
        <v>302</v>
      </c>
      <c r="X89" s="89" t="s">
        <v>454</v>
      </c>
      <c r="Y89" s="85">
        <v>45498</v>
      </c>
      <c r="Z89" s="79" t="s">
        <v>445</v>
      </c>
      <c r="AA89" s="85">
        <v>45498</v>
      </c>
      <c r="AB89" s="80">
        <v>4500000</v>
      </c>
      <c r="AC89" s="81">
        <f t="shared" si="6"/>
        <v>0</v>
      </c>
      <c r="AD89" s="82">
        <v>1203</v>
      </c>
      <c r="AE89" s="64">
        <v>45499</v>
      </c>
      <c r="AF89" s="80">
        <v>4500000</v>
      </c>
      <c r="AG89" s="83">
        <f t="shared" si="7"/>
        <v>0</v>
      </c>
      <c r="AH89" s="82" t="s">
        <v>634</v>
      </c>
      <c r="AI89" s="64">
        <v>45499</v>
      </c>
      <c r="AJ89" s="80">
        <v>1443490</v>
      </c>
      <c r="AK89" s="65">
        <f t="shared" si="8"/>
        <v>3056510</v>
      </c>
      <c r="AL89" s="80">
        <v>1323950</v>
      </c>
      <c r="AM89" s="65">
        <f t="shared" si="9"/>
        <v>119540</v>
      </c>
      <c r="AN89" s="65">
        <f t="shared" si="10"/>
        <v>3056510</v>
      </c>
      <c r="AO89" s="71" t="s">
        <v>329</v>
      </c>
      <c r="AP89" s="68">
        <v>63483970</v>
      </c>
      <c r="AQ89" s="57" t="s">
        <v>529</v>
      </c>
      <c r="AR89" s="73"/>
    </row>
    <row r="90" spans="1:44" s="39" customFormat="1" ht="18.75" customHeight="1">
      <c r="A90" s="71">
        <v>83</v>
      </c>
      <c r="B90" s="72" t="s">
        <v>432</v>
      </c>
      <c r="C90" s="73" t="s">
        <v>101</v>
      </c>
      <c r="D90" s="73" t="s">
        <v>102</v>
      </c>
      <c r="E90" s="73" t="s">
        <v>102</v>
      </c>
      <c r="F90" s="73" t="s">
        <v>471</v>
      </c>
      <c r="G90" s="73" t="s">
        <v>105</v>
      </c>
      <c r="H90" s="73" t="s">
        <v>92</v>
      </c>
      <c r="I90" s="73" t="s">
        <v>54</v>
      </c>
      <c r="J90" s="114" t="s">
        <v>128</v>
      </c>
      <c r="K90" s="71" t="s">
        <v>64</v>
      </c>
      <c r="L90" s="71" t="s">
        <v>65</v>
      </c>
      <c r="M90" s="57">
        <v>1135400</v>
      </c>
      <c r="N90" s="71">
        <v>5</v>
      </c>
      <c r="O90" s="57">
        <v>5677000</v>
      </c>
      <c r="P90" s="74" t="s">
        <v>61</v>
      </c>
      <c r="Q90" s="74" t="s">
        <v>61</v>
      </c>
      <c r="R90" s="71" t="s">
        <v>108</v>
      </c>
      <c r="S90" s="71" t="s">
        <v>109</v>
      </c>
      <c r="T90" s="75" t="s">
        <v>108</v>
      </c>
      <c r="U90" s="64">
        <v>45496</v>
      </c>
      <c r="V90" s="78">
        <v>202413000061143</v>
      </c>
      <c r="W90" s="77" t="s">
        <v>302</v>
      </c>
      <c r="X90" s="89" t="s">
        <v>455</v>
      </c>
      <c r="Y90" s="85">
        <v>45498</v>
      </c>
      <c r="Z90" s="79" t="s">
        <v>446</v>
      </c>
      <c r="AA90" s="85">
        <v>45498</v>
      </c>
      <c r="AB90" s="80">
        <v>5677000</v>
      </c>
      <c r="AC90" s="81">
        <f t="shared" si="6"/>
        <v>0</v>
      </c>
      <c r="AD90" s="82">
        <v>1275</v>
      </c>
      <c r="AE90" s="64">
        <v>45501</v>
      </c>
      <c r="AF90" s="80">
        <v>5677000</v>
      </c>
      <c r="AG90" s="83">
        <f t="shared" si="7"/>
        <v>0</v>
      </c>
      <c r="AH90" s="82" t="s">
        <v>632</v>
      </c>
      <c r="AI90" s="64">
        <v>45544</v>
      </c>
      <c r="AJ90" s="80">
        <v>1006700</v>
      </c>
      <c r="AK90" s="65">
        <f t="shared" si="8"/>
        <v>4670300</v>
      </c>
      <c r="AL90" s="80">
        <v>1006700</v>
      </c>
      <c r="AM90" s="65">
        <f t="shared" si="9"/>
        <v>0</v>
      </c>
      <c r="AN90" s="65">
        <f t="shared" si="10"/>
        <v>4670300</v>
      </c>
      <c r="AO90" s="71" t="s">
        <v>329</v>
      </c>
      <c r="AP90" s="71" t="s">
        <v>633</v>
      </c>
      <c r="AQ90" s="73" t="s">
        <v>530</v>
      </c>
      <c r="AR90" s="73"/>
    </row>
    <row r="91" spans="1:44" s="39" customFormat="1" ht="18.75" customHeight="1">
      <c r="A91" s="71">
        <v>84</v>
      </c>
      <c r="B91" s="72" t="s">
        <v>433</v>
      </c>
      <c r="C91" s="73" t="s">
        <v>101</v>
      </c>
      <c r="D91" s="73" t="s">
        <v>102</v>
      </c>
      <c r="E91" s="73" t="s">
        <v>102</v>
      </c>
      <c r="F91" s="73" t="s">
        <v>471</v>
      </c>
      <c r="G91" s="73" t="s">
        <v>105</v>
      </c>
      <c r="H91" s="73" t="s">
        <v>130</v>
      </c>
      <c r="I91" s="73" t="s">
        <v>54</v>
      </c>
      <c r="J91" s="114" t="s">
        <v>436</v>
      </c>
      <c r="K91" s="71" t="s">
        <v>64</v>
      </c>
      <c r="L91" s="71" t="s">
        <v>65</v>
      </c>
      <c r="M91" s="57">
        <v>2000459.8</v>
      </c>
      <c r="N91" s="71">
        <v>5</v>
      </c>
      <c r="O91" s="57">
        <v>10002299</v>
      </c>
      <c r="P91" s="74" t="s">
        <v>61</v>
      </c>
      <c r="Q91" s="74" t="s">
        <v>61</v>
      </c>
      <c r="R91" s="71" t="s">
        <v>108</v>
      </c>
      <c r="S91" s="71" t="s">
        <v>109</v>
      </c>
      <c r="T91" s="75" t="s">
        <v>108</v>
      </c>
      <c r="U91" s="64">
        <v>45496</v>
      </c>
      <c r="V91" s="78">
        <v>202413000061143</v>
      </c>
      <c r="W91" s="77" t="s">
        <v>302</v>
      </c>
      <c r="X91" s="89" t="s">
        <v>456</v>
      </c>
      <c r="Y91" s="85">
        <v>45498</v>
      </c>
      <c r="Z91" s="79" t="s">
        <v>447</v>
      </c>
      <c r="AA91" s="85">
        <v>45498</v>
      </c>
      <c r="AB91" s="80">
        <v>10002299</v>
      </c>
      <c r="AC91" s="81">
        <f t="shared" si="6"/>
        <v>0</v>
      </c>
      <c r="AD91" s="82">
        <v>1276</v>
      </c>
      <c r="AE91" s="64">
        <v>45501</v>
      </c>
      <c r="AF91" s="80">
        <v>10002299</v>
      </c>
      <c r="AG91" s="83">
        <f t="shared" si="7"/>
        <v>0</v>
      </c>
      <c r="AH91" s="82"/>
      <c r="AI91" s="64"/>
      <c r="AJ91" s="80"/>
      <c r="AK91" s="65">
        <f t="shared" si="8"/>
        <v>10002299</v>
      </c>
      <c r="AL91" s="80"/>
      <c r="AM91" s="65">
        <f t="shared" si="9"/>
        <v>0</v>
      </c>
      <c r="AN91" s="65">
        <f t="shared" si="10"/>
        <v>10002299</v>
      </c>
      <c r="AO91" s="82"/>
      <c r="AP91" s="82"/>
      <c r="AQ91" s="84"/>
      <c r="AR91" s="73"/>
    </row>
    <row r="92" spans="1:44" s="39" customFormat="1" ht="18.75" customHeight="1">
      <c r="A92" s="71">
        <v>85</v>
      </c>
      <c r="B92" s="72" t="s">
        <v>434</v>
      </c>
      <c r="C92" s="73" t="s">
        <v>101</v>
      </c>
      <c r="D92" s="73" t="s">
        <v>102</v>
      </c>
      <c r="E92" s="73" t="s">
        <v>102</v>
      </c>
      <c r="F92" s="73" t="s">
        <v>471</v>
      </c>
      <c r="G92" s="73" t="s">
        <v>105</v>
      </c>
      <c r="H92" s="73" t="s">
        <v>130</v>
      </c>
      <c r="I92" s="73" t="s">
        <v>54</v>
      </c>
      <c r="J92" s="114" t="s">
        <v>437</v>
      </c>
      <c r="K92" s="71" t="s">
        <v>64</v>
      </c>
      <c r="L92" s="71" t="s">
        <v>65</v>
      </c>
      <c r="M92" s="57">
        <v>1200000</v>
      </c>
      <c r="N92" s="71">
        <v>5</v>
      </c>
      <c r="O92" s="57">
        <v>6000000</v>
      </c>
      <c r="P92" s="74" t="s">
        <v>61</v>
      </c>
      <c r="Q92" s="74" t="s">
        <v>61</v>
      </c>
      <c r="R92" s="71" t="s">
        <v>108</v>
      </c>
      <c r="S92" s="71" t="s">
        <v>109</v>
      </c>
      <c r="T92" s="75" t="s">
        <v>108</v>
      </c>
      <c r="U92" s="64">
        <v>45496</v>
      </c>
      <c r="V92" s="78">
        <v>202413000061143</v>
      </c>
      <c r="W92" s="77" t="s">
        <v>302</v>
      </c>
      <c r="X92" s="89" t="s">
        <v>457</v>
      </c>
      <c r="Y92" s="85">
        <v>45498</v>
      </c>
      <c r="Z92" s="79" t="s">
        <v>496</v>
      </c>
      <c r="AA92" s="85">
        <v>45498</v>
      </c>
      <c r="AB92" s="80">
        <v>6000000</v>
      </c>
      <c r="AC92" s="81">
        <f t="shared" si="6"/>
        <v>0</v>
      </c>
      <c r="AD92" s="82">
        <v>1277</v>
      </c>
      <c r="AE92" s="64">
        <v>45532</v>
      </c>
      <c r="AF92" s="80">
        <v>6000000</v>
      </c>
      <c r="AG92" s="83">
        <f t="shared" si="7"/>
        <v>0</v>
      </c>
      <c r="AH92" s="82"/>
      <c r="AI92" s="64"/>
      <c r="AJ92" s="80"/>
      <c r="AK92" s="65">
        <f t="shared" si="8"/>
        <v>6000000</v>
      </c>
      <c r="AL92" s="80"/>
      <c r="AM92" s="65">
        <f t="shared" si="9"/>
        <v>0</v>
      </c>
      <c r="AN92" s="65">
        <f t="shared" si="10"/>
        <v>6000000</v>
      </c>
      <c r="AO92" s="82"/>
      <c r="AP92" s="82"/>
      <c r="AQ92" s="84"/>
      <c r="AR92" s="73"/>
    </row>
    <row r="93" spans="1:44" s="39" customFormat="1" ht="18.75" customHeight="1">
      <c r="A93" s="71">
        <v>86</v>
      </c>
      <c r="B93" s="72" t="s">
        <v>468</v>
      </c>
      <c r="C93" s="73" t="s">
        <v>101</v>
      </c>
      <c r="D93" s="73" t="s">
        <v>102</v>
      </c>
      <c r="E93" s="73" t="s">
        <v>102</v>
      </c>
      <c r="F93" s="73" t="s">
        <v>471</v>
      </c>
      <c r="G93" s="73" t="s">
        <v>105</v>
      </c>
      <c r="H93" s="73" t="s">
        <v>472</v>
      </c>
      <c r="I93" s="73" t="s">
        <v>63</v>
      </c>
      <c r="J93" s="114" t="s">
        <v>469</v>
      </c>
      <c r="K93" s="71" t="s">
        <v>81</v>
      </c>
      <c r="L93" s="71">
        <v>92121500</v>
      </c>
      <c r="M93" s="57">
        <v>80000000</v>
      </c>
      <c r="N93" s="71">
        <v>1</v>
      </c>
      <c r="O93" s="57">
        <v>80000000</v>
      </c>
      <c r="P93" s="74" t="s">
        <v>56</v>
      </c>
      <c r="Q93" s="74" t="s">
        <v>66</v>
      </c>
      <c r="R93" s="71" t="s">
        <v>108</v>
      </c>
      <c r="S93" s="71" t="s">
        <v>109</v>
      </c>
      <c r="T93" s="75" t="s">
        <v>108</v>
      </c>
      <c r="U93" s="64">
        <v>45530</v>
      </c>
      <c r="V93" s="78">
        <v>202413000062383</v>
      </c>
      <c r="W93" s="77" t="s">
        <v>307</v>
      </c>
      <c r="X93" s="89" t="s">
        <v>470</v>
      </c>
      <c r="Y93" s="85">
        <v>45502</v>
      </c>
      <c r="Z93" s="79" t="s">
        <v>500</v>
      </c>
      <c r="AA93" s="85">
        <v>45512</v>
      </c>
      <c r="AB93" s="93">
        <v>80000000</v>
      </c>
      <c r="AC93" s="81">
        <f t="shared" si="6"/>
        <v>0</v>
      </c>
      <c r="AD93" s="82">
        <v>1436</v>
      </c>
      <c r="AE93" s="64">
        <v>45513</v>
      </c>
      <c r="AF93" s="80">
        <v>80000000</v>
      </c>
      <c r="AG93" s="83">
        <f t="shared" si="7"/>
        <v>0</v>
      </c>
      <c r="AH93" s="82"/>
      <c r="AI93" s="64"/>
      <c r="AJ93" s="80">
        <v>80000000</v>
      </c>
      <c r="AK93" s="65">
        <f t="shared" si="8"/>
        <v>0</v>
      </c>
      <c r="AL93" s="80"/>
      <c r="AM93" s="65">
        <f t="shared" si="9"/>
        <v>80000000</v>
      </c>
      <c r="AN93" s="65">
        <f t="shared" si="10"/>
        <v>0</v>
      </c>
      <c r="AO93" s="82"/>
      <c r="AP93" s="82"/>
      <c r="AQ93" s="84"/>
      <c r="AR93" s="73"/>
    </row>
    <row r="94" spans="1:44" s="39" customFormat="1" ht="18.75" customHeight="1">
      <c r="A94" s="71">
        <v>87</v>
      </c>
      <c r="B94" s="72" t="s">
        <v>481</v>
      </c>
      <c r="C94" s="73" t="s">
        <v>101</v>
      </c>
      <c r="D94" s="73" t="s">
        <v>102</v>
      </c>
      <c r="E94" s="73" t="s">
        <v>102</v>
      </c>
      <c r="F94" s="73" t="s">
        <v>471</v>
      </c>
      <c r="G94" s="73" t="s">
        <v>105</v>
      </c>
      <c r="H94" s="73" t="s">
        <v>53</v>
      </c>
      <c r="I94" s="73" t="s">
        <v>63</v>
      </c>
      <c r="J94" s="114" t="s">
        <v>482</v>
      </c>
      <c r="K94" s="71" t="s">
        <v>281</v>
      </c>
      <c r="L94" s="71">
        <v>80111607</v>
      </c>
      <c r="M94" s="57">
        <v>10000000</v>
      </c>
      <c r="N94" s="71">
        <v>1</v>
      </c>
      <c r="O94" s="57">
        <v>10000000</v>
      </c>
      <c r="P94" s="74" t="s">
        <v>61</v>
      </c>
      <c r="Q94" s="74" t="s">
        <v>56</v>
      </c>
      <c r="R94" s="71" t="s">
        <v>108</v>
      </c>
      <c r="S94" s="71" t="s">
        <v>109</v>
      </c>
      <c r="T94" s="75" t="s">
        <v>108</v>
      </c>
      <c r="U94" s="64">
        <v>45503</v>
      </c>
      <c r="V94" s="78">
        <v>202413000063163</v>
      </c>
      <c r="W94" s="77" t="s">
        <v>302</v>
      </c>
      <c r="X94" s="89" t="s">
        <v>483</v>
      </c>
      <c r="Y94" s="85">
        <v>45504</v>
      </c>
      <c r="Z94" s="79" t="s">
        <v>484</v>
      </c>
      <c r="AA94" s="85">
        <v>45504</v>
      </c>
      <c r="AB94" s="80">
        <v>10000000</v>
      </c>
      <c r="AC94" s="81">
        <f t="shared" si="6"/>
        <v>0</v>
      </c>
      <c r="AD94" s="82">
        <v>1382</v>
      </c>
      <c r="AE94" s="64">
        <v>45504</v>
      </c>
      <c r="AF94" s="80">
        <v>10000000</v>
      </c>
      <c r="AG94" s="83">
        <f t="shared" si="7"/>
        <v>0</v>
      </c>
      <c r="AH94" s="82">
        <v>3434</v>
      </c>
      <c r="AI94" s="64">
        <v>45507</v>
      </c>
      <c r="AJ94" s="80">
        <v>10000000</v>
      </c>
      <c r="AK94" s="65">
        <f t="shared" si="8"/>
        <v>0</v>
      </c>
      <c r="AL94" s="80">
        <v>10000000</v>
      </c>
      <c r="AM94" s="65">
        <f t="shared" si="9"/>
        <v>0</v>
      </c>
      <c r="AN94" s="65">
        <f t="shared" si="10"/>
        <v>0</v>
      </c>
      <c r="AO94" s="71" t="s">
        <v>323</v>
      </c>
      <c r="AP94" s="68">
        <v>400</v>
      </c>
      <c r="AQ94" s="57" t="s">
        <v>576</v>
      </c>
      <c r="AR94" s="73"/>
    </row>
    <row r="95" spans="1:44" s="39" customFormat="1" ht="18.75" customHeight="1">
      <c r="A95" s="71">
        <v>88</v>
      </c>
      <c r="B95" s="72" t="s">
        <v>505</v>
      </c>
      <c r="C95" s="73" t="s">
        <v>101</v>
      </c>
      <c r="D95" s="73" t="s">
        <v>102</v>
      </c>
      <c r="E95" s="73" t="s">
        <v>103</v>
      </c>
      <c r="F95" s="73" t="s">
        <v>471</v>
      </c>
      <c r="G95" s="73" t="s">
        <v>105</v>
      </c>
      <c r="H95" s="73" t="s">
        <v>58</v>
      </c>
      <c r="I95" s="73" t="s">
        <v>54</v>
      </c>
      <c r="J95" s="114" t="s">
        <v>510</v>
      </c>
      <c r="K95" s="71" t="s">
        <v>55</v>
      </c>
      <c r="L95" s="71">
        <v>80111617</v>
      </c>
      <c r="M95" s="57">
        <v>7000000</v>
      </c>
      <c r="N95" s="71">
        <v>5</v>
      </c>
      <c r="O95" s="57">
        <v>35000000</v>
      </c>
      <c r="P95" s="74" t="s">
        <v>56</v>
      </c>
      <c r="Q95" s="74" t="s">
        <v>66</v>
      </c>
      <c r="R95" s="71" t="s">
        <v>108</v>
      </c>
      <c r="S95" s="71" t="s">
        <v>109</v>
      </c>
      <c r="T95" s="75" t="s">
        <v>108</v>
      </c>
      <c r="U95" s="64">
        <v>45525</v>
      </c>
      <c r="V95" s="78">
        <v>202413000068673</v>
      </c>
      <c r="W95" s="77" t="s">
        <v>307</v>
      </c>
      <c r="X95" s="89" t="s">
        <v>514</v>
      </c>
      <c r="Y95" s="85">
        <v>45531</v>
      </c>
      <c r="Z95" s="79" t="s">
        <v>522</v>
      </c>
      <c r="AA95" s="85">
        <v>45531</v>
      </c>
      <c r="AB95" s="93">
        <v>35000000</v>
      </c>
      <c r="AC95" s="81">
        <f t="shared" si="6"/>
        <v>0</v>
      </c>
      <c r="AD95" s="82">
        <v>1467</v>
      </c>
      <c r="AE95" s="64">
        <v>45534</v>
      </c>
      <c r="AF95" s="80">
        <v>35000000</v>
      </c>
      <c r="AG95" s="83">
        <f t="shared" si="7"/>
        <v>0</v>
      </c>
      <c r="AH95" s="82">
        <v>4129</v>
      </c>
      <c r="AI95" s="64">
        <v>45540</v>
      </c>
      <c r="AJ95" s="80">
        <v>35000000</v>
      </c>
      <c r="AK95" s="65">
        <f t="shared" si="8"/>
        <v>0</v>
      </c>
      <c r="AL95" s="80">
        <v>5833333</v>
      </c>
      <c r="AM95" s="65">
        <f t="shared" si="9"/>
        <v>29166667</v>
      </c>
      <c r="AN95" s="65">
        <f t="shared" si="10"/>
        <v>0</v>
      </c>
      <c r="AO95" s="71" t="s">
        <v>323</v>
      </c>
      <c r="AP95" s="71">
        <v>849</v>
      </c>
      <c r="AQ95" s="71" t="s">
        <v>645</v>
      </c>
      <c r="AR95" s="73"/>
    </row>
    <row r="96" spans="1:44" s="39" customFormat="1" ht="18.75" customHeight="1">
      <c r="A96" s="71">
        <v>89</v>
      </c>
      <c r="B96" s="72" t="s">
        <v>506</v>
      </c>
      <c r="C96" s="73" t="s">
        <v>101</v>
      </c>
      <c r="D96" s="73" t="s">
        <v>102</v>
      </c>
      <c r="E96" s="73" t="s">
        <v>103</v>
      </c>
      <c r="F96" s="73" t="s">
        <v>471</v>
      </c>
      <c r="G96" s="73" t="s">
        <v>105</v>
      </c>
      <c r="H96" s="73" t="s">
        <v>60</v>
      </c>
      <c r="I96" s="73" t="s">
        <v>54</v>
      </c>
      <c r="J96" s="114" t="s">
        <v>511</v>
      </c>
      <c r="K96" s="71" t="s">
        <v>55</v>
      </c>
      <c r="L96" s="71">
        <v>80111601</v>
      </c>
      <c r="M96" s="57">
        <v>2800000</v>
      </c>
      <c r="N96" s="71">
        <v>5</v>
      </c>
      <c r="O96" s="57">
        <v>14000000</v>
      </c>
      <c r="P96" s="74" t="s">
        <v>56</v>
      </c>
      <c r="Q96" s="74" t="s">
        <v>66</v>
      </c>
      <c r="R96" s="71" t="s">
        <v>108</v>
      </c>
      <c r="S96" s="71" t="s">
        <v>109</v>
      </c>
      <c r="T96" s="75" t="s">
        <v>108</v>
      </c>
      <c r="U96" s="64">
        <v>45525</v>
      </c>
      <c r="V96" s="78">
        <v>202413000068673</v>
      </c>
      <c r="W96" s="77" t="s">
        <v>307</v>
      </c>
      <c r="X96" s="89" t="s">
        <v>515</v>
      </c>
      <c r="Y96" s="85">
        <v>45531</v>
      </c>
      <c r="Z96" s="79" t="s">
        <v>523</v>
      </c>
      <c r="AA96" s="85">
        <v>45531</v>
      </c>
      <c r="AB96" s="93">
        <v>14000000</v>
      </c>
      <c r="AC96" s="81">
        <f t="shared" si="6"/>
        <v>0</v>
      </c>
      <c r="AD96" s="82">
        <v>1466</v>
      </c>
      <c r="AE96" s="64">
        <v>45534</v>
      </c>
      <c r="AF96" s="80">
        <v>14000000</v>
      </c>
      <c r="AG96" s="83">
        <f t="shared" si="7"/>
        <v>0</v>
      </c>
      <c r="AH96" s="82"/>
      <c r="AI96" s="64"/>
      <c r="AJ96" s="80"/>
      <c r="AK96" s="65">
        <f t="shared" si="8"/>
        <v>14000000</v>
      </c>
      <c r="AL96" s="80"/>
      <c r="AM96" s="65">
        <f t="shared" si="9"/>
        <v>0</v>
      </c>
      <c r="AN96" s="65">
        <f t="shared" si="10"/>
        <v>14000000</v>
      </c>
      <c r="AO96" s="82"/>
      <c r="AP96" s="82"/>
      <c r="AQ96" s="84"/>
      <c r="AR96" s="73"/>
    </row>
    <row r="97" spans="1:44" s="39" customFormat="1" ht="18.75" customHeight="1">
      <c r="A97" s="71">
        <v>90</v>
      </c>
      <c r="B97" s="72" t="s">
        <v>507</v>
      </c>
      <c r="C97" s="73" t="s">
        <v>101</v>
      </c>
      <c r="D97" s="73" t="s">
        <v>102</v>
      </c>
      <c r="E97" s="73" t="s">
        <v>103</v>
      </c>
      <c r="F97" s="73" t="s">
        <v>471</v>
      </c>
      <c r="G97" s="73" t="s">
        <v>105</v>
      </c>
      <c r="H97" s="73" t="s">
        <v>60</v>
      </c>
      <c r="I97" s="73" t="s">
        <v>54</v>
      </c>
      <c r="J97" s="114" t="s">
        <v>512</v>
      </c>
      <c r="K97" s="71" t="s">
        <v>55</v>
      </c>
      <c r="L97" s="71">
        <v>80111601</v>
      </c>
      <c r="M97" s="57">
        <v>3300000</v>
      </c>
      <c r="N97" s="71">
        <v>4</v>
      </c>
      <c r="O97" s="57">
        <v>13200000</v>
      </c>
      <c r="P97" s="74" t="s">
        <v>56</v>
      </c>
      <c r="Q97" s="74" t="s">
        <v>66</v>
      </c>
      <c r="R97" s="71" t="s">
        <v>108</v>
      </c>
      <c r="S97" s="71" t="s">
        <v>109</v>
      </c>
      <c r="T97" s="75" t="s">
        <v>108</v>
      </c>
      <c r="U97" s="64">
        <v>45525</v>
      </c>
      <c r="V97" s="78">
        <v>202413000068673</v>
      </c>
      <c r="W97" s="77" t="s">
        <v>307</v>
      </c>
      <c r="X97" s="89" t="s">
        <v>516</v>
      </c>
      <c r="Y97" s="85">
        <v>45531</v>
      </c>
      <c r="Z97" s="79" t="s">
        <v>524</v>
      </c>
      <c r="AA97" s="85">
        <v>45531</v>
      </c>
      <c r="AB97" s="93">
        <v>13200000</v>
      </c>
      <c r="AC97" s="81">
        <f t="shared" si="6"/>
        <v>0</v>
      </c>
      <c r="AD97" s="82">
        <v>1468</v>
      </c>
      <c r="AE97" s="64">
        <v>45534</v>
      </c>
      <c r="AF97" s="80">
        <v>13200000</v>
      </c>
      <c r="AG97" s="83">
        <f t="shared" si="7"/>
        <v>0</v>
      </c>
      <c r="AH97" s="82">
        <v>4148</v>
      </c>
      <c r="AI97" s="64">
        <v>45546</v>
      </c>
      <c r="AJ97" s="80">
        <v>13200000</v>
      </c>
      <c r="AK97" s="65">
        <f t="shared" si="8"/>
        <v>0</v>
      </c>
      <c r="AL97" s="80">
        <v>2090000</v>
      </c>
      <c r="AM97" s="65">
        <f t="shared" si="9"/>
        <v>11110000</v>
      </c>
      <c r="AN97" s="65">
        <f t="shared" si="10"/>
        <v>0</v>
      </c>
      <c r="AO97" s="71" t="s">
        <v>323</v>
      </c>
      <c r="AP97" s="71">
        <v>863</v>
      </c>
      <c r="AQ97" s="71" t="s">
        <v>575</v>
      </c>
      <c r="AR97" s="73"/>
    </row>
    <row r="98" spans="1:44" s="39" customFormat="1" ht="18.75" customHeight="1">
      <c r="A98" s="71">
        <v>91</v>
      </c>
      <c r="B98" s="72" t="s">
        <v>508</v>
      </c>
      <c r="C98" s="73" t="s">
        <v>101</v>
      </c>
      <c r="D98" s="73" t="s">
        <v>102</v>
      </c>
      <c r="E98" s="73" t="s">
        <v>103</v>
      </c>
      <c r="F98" s="73" t="s">
        <v>471</v>
      </c>
      <c r="G98" s="73" t="s">
        <v>105</v>
      </c>
      <c r="H98" s="73" t="s">
        <v>53</v>
      </c>
      <c r="I98" s="73" t="s">
        <v>63</v>
      </c>
      <c r="J98" s="114" t="s">
        <v>513</v>
      </c>
      <c r="K98" s="71" t="s">
        <v>55</v>
      </c>
      <c r="L98" s="71">
        <v>80111607</v>
      </c>
      <c r="M98" s="57">
        <v>10500000</v>
      </c>
      <c r="N98" s="71">
        <v>5</v>
      </c>
      <c r="O98" s="57">
        <v>52500000</v>
      </c>
      <c r="P98" s="74" t="s">
        <v>56</v>
      </c>
      <c r="Q98" s="74" t="s">
        <v>66</v>
      </c>
      <c r="R98" s="71" t="s">
        <v>108</v>
      </c>
      <c r="S98" s="71" t="s">
        <v>109</v>
      </c>
      <c r="T98" s="75" t="s">
        <v>108</v>
      </c>
      <c r="U98" s="64">
        <v>45525</v>
      </c>
      <c r="V98" s="78">
        <v>202413000068673</v>
      </c>
      <c r="W98" s="77" t="s">
        <v>307</v>
      </c>
      <c r="X98" s="89" t="s">
        <v>517</v>
      </c>
      <c r="Y98" s="85">
        <v>45531</v>
      </c>
      <c r="Z98" s="79" t="s">
        <v>525</v>
      </c>
      <c r="AA98" s="85">
        <v>45531</v>
      </c>
      <c r="AB98" s="93">
        <v>52500000</v>
      </c>
      <c r="AC98" s="81">
        <f t="shared" si="6"/>
        <v>0</v>
      </c>
      <c r="AD98" s="82">
        <v>1469</v>
      </c>
      <c r="AE98" s="64">
        <v>45534</v>
      </c>
      <c r="AF98" s="80">
        <v>52500000</v>
      </c>
      <c r="AG98" s="83">
        <f t="shared" si="7"/>
        <v>0</v>
      </c>
      <c r="AH98" s="82">
        <v>4117</v>
      </c>
      <c r="AI98" s="64">
        <v>45538</v>
      </c>
      <c r="AJ98" s="80">
        <v>52500000</v>
      </c>
      <c r="AK98" s="65">
        <f t="shared" si="8"/>
        <v>0</v>
      </c>
      <c r="AL98" s="80">
        <v>9100000</v>
      </c>
      <c r="AM98" s="65">
        <f t="shared" si="9"/>
        <v>43400000</v>
      </c>
      <c r="AN98" s="65">
        <f t="shared" si="10"/>
        <v>0</v>
      </c>
      <c r="AO98" s="71" t="s">
        <v>323</v>
      </c>
      <c r="AP98" s="71">
        <v>844</v>
      </c>
      <c r="AQ98" s="71" t="s">
        <v>646</v>
      </c>
      <c r="AR98" s="73"/>
    </row>
    <row r="99" spans="1:44" s="39" customFormat="1" ht="18.75" customHeight="1">
      <c r="A99" s="71">
        <v>92</v>
      </c>
      <c r="B99" s="72" t="s">
        <v>590</v>
      </c>
      <c r="C99" s="73" t="s">
        <v>101</v>
      </c>
      <c r="D99" s="73" t="s">
        <v>102</v>
      </c>
      <c r="E99" s="73" t="s">
        <v>103</v>
      </c>
      <c r="F99" s="73" t="s">
        <v>471</v>
      </c>
      <c r="G99" s="73" t="s">
        <v>105</v>
      </c>
      <c r="H99" s="73" t="s">
        <v>257</v>
      </c>
      <c r="I99" s="73" t="s">
        <v>54</v>
      </c>
      <c r="J99" s="114" t="s">
        <v>435</v>
      </c>
      <c r="K99" s="71" t="s">
        <v>64</v>
      </c>
      <c r="L99" s="71" t="s">
        <v>65</v>
      </c>
      <c r="M99" s="57">
        <v>2500000</v>
      </c>
      <c r="N99" s="71">
        <v>5</v>
      </c>
      <c r="O99" s="57">
        <v>12500000</v>
      </c>
      <c r="P99" s="74" t="s">
        <v>66</v>
      </c>
      <c r="Q99" s="74" t="s">
        <v>66</v>
      </c>
      <c r="R99" s="71" t="s">
        <v>108</v>
      </c>
      <c r="S99" s="71" t="s">
        <v>593</v>
      </c>
      <c r="T99" s="75" t="s">
        <v>108</v>
      </c>
      <c r="U99" s="64">
        <v>45551</v>
      </c>
      <c r="V99" s="78">
        <v>202413000073503</v>
      </c>
      <c r="W99" s="77" t="s">
        <v>302</v>
      </c>
      <c r="X99" s="78" t="s">
        <v>594</v>
      </c>
      <c r="Y99" s="86">
        <v>45552</v>
      </c>
      <c r="Z99" s="79" t="s">
        <v>603</v>
      </c>
      <c r="AA99" s="86">
        <v>45552</v>
      </c>
      <c r="AB99" s="93">
        <v>12500000</v>
      </c>
      <c r="AC99" s="81">
        <f t="shared" si="6"/>
        <v>0</v>
      </c>
      <c r="AD99" s="82">
        <v>1507</v>
      </c>
      <c r="AE99" s="86">
        <v>45552</v>
      </c>
      <c r="AF99" s="80">
        <v>12500000</v>
      </c>
      <c r="AG99" s="83">
        <f t="shared" si="7"/>
        <v>0</v>
      </c>
      <c r="AH99" s="82" t="s">
        <v>630</v>
      </c>
      <c r="AI99" s="64">
        <v>45553</v>
      </c>
      <c r="AJ99" s="80">
        <v>3181871</v>
      </c>
      <c r="AK99" s="65">
        <f t="shared" si="8"/>
        <v>9318129</v>
      </c>
      <c r="AL99" s="80">
        <v>3178401</v>
      </c>
      <c r="AM99" s="65">
        <f t="shared" si="9"/>
        <v>3470</v>
      </c>
      <c r="AN99" s="65">
        <f t="shared" si="10"/>
        <v>9318129</v>
      </c>
      <c r="AO99" s="71" t="s">
        <v>329</v>
      </c>
      <c r="AP99" s="71" t="s">
        <v>631</v>
      </c>
      <c r="AQ99" s="73" t="s">
        <v>526</v>
      </c>
      <c r="AR99" s="73"/>
    </row>
    <row r="100" spans="1:44" s="39" customFormat="1" ht="18.75" customHeight="1">
      <c r="A100" s="71">
        <v>93</v>
      </c>
      <c r="B100" s="72" t="s">
        <v>604</v>
      </c>
      <c r="C100" s="73" t="s">
        <v>101</v>
      </c>
      <c r="D100" s="73" t="s">
        <v>102</v>
      </c>
      <c r="E100" s="73" t="s">
        <v>103</v>
      </c>
      <c r="F100" s="73" t="s">
        <v>471</v>
      </c>
      <c r="G100" s="73" t="s">
        <v>105</v>
      </c>
      <c r="H100" s="73" t="s">
        <v>82</v>
      </c>
      <c r="I100" s="73" t="s">
        <v>54</v>
      </c>
      <c r="J100" s="114" t="s">
        <v>605</v>
      </c>
      <c r="K100" s="71" t="s">
        <v>55</v>
      </c>
      <c r="L100" s="71">
        <v>80131505</v>
      </c>
      <c r="M100" s="57">
        <v>10000000</v>
      </c>
      <c r="N100" s="71">
        <v>1</v>
      </c>
      <c r="O100" s="57">
        <v>10000000</v>
      </c>
      <c r="P100" s="74" t="s">
        <v>66</v>
      </c>
      <c r="Q100" s="74" t="s">
        <v>66</v>
      </c>
      <c r="R100" s="71" t="s">
        <v>108</v>
      </c>
      <c r="S100" s="71" t="s">
        <v>593</v>
      </c>
      <c r="T100" s="75" t="s">
        <v>108</v>
      </c>
      <c r="U100" s="64">
        <v>45558</v>
      </c>
      <c r="V100" s="76">
        <v>202413000075733</v>
      </c>
      <c r="W100" s="77" t="s">
        <v>302</v>
      </c>
      <c r="X100" s="89" t="s">
        <v>606</v>
      </c>
      <c r="Y100" s="85">
        <v>45560</v>
      </c>
      <c r="Z100" s="79" t="s">
        <v>607</v>
      </c>
      <c r="AA100" s="85">
        <v>45560</v>
      </c>
      <c r="AB100" s="93">
        <v>10000000</v>
      </c>
      <c r="AC100" s="81">
        <f t="shared" si="6"/>
        <v>0</v>
      </c>
      <c r="AD100" s="82">
        <v>1531</v>
      </c>
      <c r="AE100" s="86">
        <v>45561</v>
      </c>
      <c r="AF100" s="80">
        <v>10000000</v>
      </c>
      <c r="AG100" s="83">
        <f t="shared" si="7"/>
        <v>0</v>
      </c>
      <c r="AH100" s="82">
        <v>4728</v>
      </c>
      <c r="AI100" s="64"/>
      <c r="AJ100" s="80">
        <v>10000000</v>
      </c>
      <c r="AK100" s="65">
        <f t="shared" si="8"/>
        <v>0</v>
      </c>
      <c r="AL100" s="80">
        <v>0</v>
      </c>
      <c r="AM100" s="65">
        <f t="shared" si="9"/>
        <v>10000000</v>
      </c>
      <c r="AN100" s="65">
        <f t="shared" si="10"/>
        <v>0</v>
      </c>
      <c r="AO100" s="71" t="s">
        <v>303</v>
      </c>
      <c r="AP100" s="71">
        <v>926</v>
      </c>
      <c r="AQ100" s="71" t="s">
        <v>647</v>
      </c>
      <c r="AR100" s="73"/>
    </row>
    <row r="101" spans="1:44" s="39" customFormat="1" ht="18.75" customHeight="1">
      <c r="A101" s="71">
        <v>94</v>
      </c>
      <c r="B101" s="72" t="s">
        <v>612</v>
      </c>
      <c r="C101" s="73" t="s">
        <v>101</v>
      </c>
      <c r="D101" s="73" t="s">
        <v>102</v>
      </c>
      <c r="E101" s="73" t="s">
        <v>103</v>
      </c>
      <c r="F101" s="73" t="s">
        <v>471</v>
      </c>
      <c r="G101" s="73" t="s">
        <v>105</v>
      </c>
      <c r="H101" s="73" t="s">
        <v>76</v>
      </c>
      <c r="I101" s="73" t="s">
        <v>63</v>
      </c>
      <c r="J101" s="114" t="s">
        <v>613</v>
      </c>
      <c r="K101" s="71" t="s">
        <v>55</v>
      </c>
      <c r="L101" s="71">
        <v>80131801</v>
      </c>
      <c r="M101" s="57">
        <v>8000000</v>
      </c>
      <c r="N101" s="71">
        <v>4</v>
      </c>
      <c r="O101" s="57">
        <v>32000000</v>
      </c>
      <c r="P101" s="74" t="s">
        <v>614</v>
      </c>
      <c r="Q101" s="74" t="s">
        <v>614</v>
      </c>
      <c r="R101" s="71" t="s">
        <v>108</v>
      </c>
      <c r="S101" s="71" t="s">
        <v>593</v>
      </c>
      <c r="T101" s="75" t="s">
        <v>108</v>
      </c>
      <c r="U101" s="64">
        <v>45575</v>
      </c>
      <c r="V101" s="76">
        <v>202413000079953</v>
      </c>
      <c r="W101" s="77" t="s">
        <v>302</v>
      </c>
      <c r="X101" s="89" t="s">
        <v>615</v>
      </c>
      <c r="Y101" s="85">
        <v>45576</v>
      </c>
      <c r="Z101" s="79" t="s">
        <v>616</v>
      </c>
      <c r="AA101" s="85">
        <v>45576</v>
      </c>
      <c r="AB101" s="93">
        <v>32000000</v>
      </c>
      <c r="AC101" s="81">
        <f t="shared" si="6"/>
        <v>0</v>
      </c>
      <c r="AD101" s="82">
        <v>1554</v>
      </c>
      <c r="AE101" s="86">
        <v>45580</v>
      </c>
      <c r="AF101" s="80">
        <v>24800000</v>
      </c>
      <c r="AG101" s="83">
        <f t="shared" si="7"/>
        <v>7200000</v>
      </c>
      <c r="AH101" s="82"/>
      <c r="AI101" s="64"/>
      <c r="AJ101" s="80">
        <v>24800000</v>
      </c>
      <c r="AK101" s="65">
        <f t="shared" si="8"/>
        <v>0</v>
      </c>
      <c r="AL101" s="80"/>
      <c r="AM101" s="65">
        <f t="shared" si="9"/>
        <v>24800000</v>
      </c>
      <c r="AN101" s="65">
        <f t="shared" si="10"/>
        <v>7200000</v>
      </c>
      <c r="AO101" s="82"/>
      <c r="AP101" s="82"/>
      <c r="AQ101" s="84"/>
      <c r="AR101" s="73"/>
    </row>
    <row r="102" spans="1:44" s="39" customFormat="1" ht="18.75" customHeight="1">
      <c r="A102" s="71">
        <v>95</v>
      </c>
      <c r="B102" s="72" t="s">
        <v>617</v>
      </c>
      <c r="C102" s="73" t="s">
        <v>101</v>
      </c>
      <c r="D102" s="73" t="s">
        <v>102</v>
      </c>
      <c r="E102" s="73" t="s">
        <v>103</v>
      </c>
      <c r="F102" s="73" t="s">
        <v>471</v>
      </c>
      <c r="G102" s="73" t="s">
        <v>105</v>
      </c>
      <c r="H102" s="73" t="s">
        <v>472</v>
      </c>
      <c r="I102" s="73" t="s">
        <v>63</v>
      </c>
      <c r="J102" s="114" t="s">
        <v>620</v>
      </c>
      <c r="K102" s="71" t="s">
        <v>281</v>
      </c>
      <c r="L102" s="71">
        <v>92121500</v>
      </c>
      <c r="M102" s="57">
        <v>25899460</v>
      </c>
      <c r="N102" s="71">
        <v>1</v>
      </c>
      <c r="O102" s="57">
        <v>25899460</v>
      </c>
      <c r="P102" s="74" t="s">
        <v>614</v>
      </c>
      <c r="Q102" s="74" t="s">
        <v>614</v>
      </c>
      <c r="R102" s="71" t="s">
        <v>108</v>
      </c>
      <c r="S102" s="71" t="s">
        <v>593</v>
      </c>
      <c r="T102" s="75" t="s">
        <v>108</v>
      </c>
      <c r="U102" s="64">
        <v>45587</v>
      </c>
      <c r="V102" s="76">
        <v>202413000082863</v>
      </c>
      <c r="W102" s="77" t="s">
        <v>302</v>
      </c>
      <c r="X102" s="94" t="s">
        <v>619</v>
      </c>
      <c r="Y102" s="85">
        <v>45589</v>
      </c>
      <c r="Z102" s="79" t="s">
        <v>621</v>
      </c>
      <c r="AA102" s="85">
        <v>45594</v>
      </c>
      <c r="AB102" s="93">
        <v>25899460</v>
      </c>
      <c r="AC102" s="81">
        <f t="shared" si="6"/>
        <v>0</v>
      </c>
      <c r="AD102" s="82">
        <v>1599</v>
      </c>
      <c r="AE102" s="86">
        <v>45596</v>
      </c>
      <c r="AF102" s="80">
        <v>25899460</v>
      </c>
      <c r="AG102" s="83">
        <f t="shared" si="7"/>
        <v>0</v>
      </c>
      <c r="AH102" s="82"/>
      <c r="AI102" s="64"/>
      <c r="AJ102" s="80"/>
      <c r="AK102" s="65">
        <f t="shared" si="8"/>
        <v>25899460</v>
      </c>
      <c r="AL102" s="80"/>
      <c r="AM102" s="65">
        <f t="shared" si="9"/>
        <v>0</v>
      </c>
      <c r="AN102" s="65">
        <f t="shared" si="10"/>
        <v>25899460</v>
      </c>
      <c r="AO102" s="82"/>
      <c r="AP102" s="82"/>
      <c r="AQ102" s="84"/>
      <c r="AR102" s="73"/>
    </row>
    <row r="103" spans="1:44" s="39" customFormat="1" ht="18.75" customHeight="1">
      <c r="A103" s="71">
        <v>96</v>
      </c>
      <c r="B103" s="72" t="s">
        <v>618</v>
      </c>
      <c r="C103" s="73" t="s">
        <v>101</v>
      </c>
      <c r="D103" s="73" t="s">
        <v>102</v>
      </c>
      <c r="E103" s="73" t="s">
        <v>103</v>
      </c>
      <c r="F103" s="73" t="s">
        <v>471</v>
      </c>
      <c r="G103" s="73" t="s">
        <v>105</v>
      </c>
      <c r="H103" s="73" t="s">
        <v>472</v>
      </c>
      <c r="I103" s="73" t="s">
        <v>54</v>
      </c>
      <c r="J103" s="114" t="s">
        <v>620</v>
      </c>
      <c r="K103" s="71" t="s">
        <v>281</v>
      </c>
      <c r="L103" s="71">
        <v>92121500</v>
      </c>
      <c r="M103" s="57">
        <v>9800540</v>
      </c>
      <c r="N103" s="71">
        <v>1</v>
      </c>
      <c r="O103" s="57">
        <v>9800540</v>
      </c>
      <c r="P103" s="74" t="s">
        <v>614</v>
      </c>
      <c r="Q103" s="74" t="s">
        <v>614</v>
      </c>
      <c r="R103" s="71" t="s">
        <v>108</v>
      </c>
      <c r="S103" s="71" t="s">
        <v>593</v>
      </c>
      <c r="T103" s="75" t="s">
        <v>108</v>
      </c>
      <c r="U103" s="64">
        <v>45593</v>
      </c>
      <c r="V103" s="76">
        <v>202413000083783</v>
      </c>
      <c r="W103" s="77" t="s">
        <v>302</v>
      </c>
      <c r="X103" s="94" t="s">
        <v>622</v>
      </c>
      <c r="Y103" s="85">
        <v>45594</v>
      </c>
      <c r="Z103" s="79" t="s">
        <v>623</v>
      </c>
      <c r="AA103" s="85">
        <v>45594</v>
      </c>
      <c r="AB103" s="93">
        <v>9800540</v>
      </c>
      <c r="AC103" s="81">
        <f t="shared" si="6"/>
        <v>0</v>
      </c>
      <c r="AD103" s="82">
        <v>1600</v>
      </c>
      <c r="AE103" s="86">
        <v>45596</v>
      </c>
      <c r="AF103" s="80">
        <v>9800540</v>
      </c>
      <c r="AG103" s="83">
        <f t="shared" si="7"/>
        <v>0</v>
      </c>
      <c r="AH103" s="82"/>
      <c r="AI103" s="64"/>
      <c r="AJ103" s="80"/>
      <c r="AK103" s="65">
        <f t="shared" si="8"/>
        <v>9800540</v>
      </c>
      <c r="AL103" s="80"/>
      <c r="AM103" s="65">
        <f t="shared" si="9"/>
        <v>0</v>
      </c>
      <c r="AN103" s="65">
        <f t="shared" si="10"/>
        <v>9800540</v>
      </c>
      <c r="AO103" s="82"/>
      <c r="AP103" s="82"/>
      <c r="AQ103" s="84"/>
      <c r="AR103" s="73"/>
    </row>
    <row r="104" spans="1:44" s="39" customFormat="1" ht="18.75" customHeight="1">
      <c r="A104" s="71">
        <v>1</v>
      </c>
      <c r="B104" s="72" t="s">
        <v>648</v>
      </c>
      <c r="C104" s="73" t="s">
        <v>272</v>
      </c>
      <c r="D104" s="73" t="s">
        <v>273</v>
      </c>
      <c r="E104" s="73" t="s">
        <v>274</v>
      </c>
      <c r="F104" s="73" t="s">
        <v>275</v>
      </c>
      <c r="G104" s="73" t="s">
        <v>287</v>
      </c>
      <c r="H104" s="73" t="s">
        <v>53</v>
      </c>
      <c r="I104" s="73" t="s">
        <v>54</v>
      </c>
      <c r="J104" s="114" t="s">
        <v>649</v>
      </c>
      <c r="K104" s="71" t="s">
        <v>55</v>
      </c>
      <c r="L104" s="71">
        <v>80121703</v>
      </c>
      <c r="M104" s="57">
        <v>5930000</v>
      </c>
      <c r="N104" s="71">
        <v>5</v>
      </c>
      <c r="O104" s="57">
        <v>29650000</v>
      </c>
      <c r="P104" s="74" t="s">
        <v>650</v>
      </c>
      <c r="Q104" s="74" t="s">
        <v>650</v>
      </c>
      <c r="R104" s="71" t="s">
        <v>277</v>
      </c>
      <c r="S104" s="71" t="s">
        <v>651</v>
      </c>
      <c r="T104" s="75" t="s">
        <v>277</v>
      </c>
      <c r="U104" s="64">
        <v>45495</v>
      </c>
      <c r="V104" s="76">
        <v>202412000060763</v>
      </c>
      <c r="W104" s="77" t="s">
        <v>302</v>
      </c>
      <c r="X104" s="94" t="s">
        <v>65</v>
      </c>
      <c r="Y104" s="85">
        <v>45496</v>
      </c>
      <c r="Z104" s="79" t="s">
        <v>652</v>
      </c>
      <c r="AA104" s="85">
        <v>45496</v>
      </c>
      <c r="AB104" s="93">
        <v>29650000</v>
      </c>
      <c r="AC104" s="81">
        <v>0</v>
      </c>
      <c r="AD104" s="82">
        <v>1237</v>
      </c>
      <c r="AE104" s="86">
        <v>45499</v>
      </c>
      <c r="AF104" s="80">
        <v>29650000</v>
      </c>
      <c r="AG104" s="83">
        <f t="shared" si="7"/>
        <v>0</v>
      </c>
      <c r="AH104" s="82">
        <v>3749</v>
      </c>
      <c r="AI104" s="64">
        <v>45517</v>
      </c>
      <c r="AJ104" s="80">
        <v>29650000</v>
      </c>
      <c r="AK104" s="65">
        <f t="shared" si="8"/>
        <v>0</v>
      </c>
      <c r="AL104" s="80">
        <v>9290333</v>
      </c>
      <c r="AM104" s="65">
        <f t="shared" si="9"/>
        <v>20359667</v>
      </c>
      <c r="AN104" s="65">
        <f t="shared" si="10"/>
        <v>0</v>
      </c>
      <c r="AO104" s="71" t="s">
        <v>323</v>
      </c>
      <c r="AP104" s="71">
        <v>717</v>
      </c>
      <c r="AQ104" s="73" t="s">
        <v>653</v>
      </c>
      <c r="AR104" s="73"/>
    </row>
    <row r="105" spans="1:44" s="39" customFormat="1" ht="18.75" customHeight="1">
      <c r="A105" s="71">
        <v>2</v>
      </c>
      <c r="B105" s="72" t="s">
        <v>654</v>
      </c>
      <c r="C105" s="73" t="s">
        <v>272</v>
      </c>
      <c r="D105" s="73" t="s">
        <v>273</v>
      </c>
      <c r="E105" s="73" t="s">
        <v>274</v>
      </c>
      <c r="F105" s="73" t="s">
        <v>278</v>
      </c>
      <c r="G105" s="73" t="s">
        <v>287</v>
      </c>
      <c r="H105" s="73" t="s">
        <v>71</v>
      </c>
      <c r="I105" s="73" t="s">
        <v>54</v>
      </c>
      <c r="J105" s="114" t="s">
        <v>655</v>
      </c>
      <c r="K105" s="71" t="s">
        <v>64</v>
      </c>
      <c r="L105" s="71" t="s">
        <v>65</v>
      </c>
      <c r="M105" s="57">
        <v>0</v>
      </c>
      <c r="N105" s="74">
        <v>0</v>
      </c>
      <c r="O105" s="57">
        <f>298784738-298784738</f>
        <v>0</v>
      </c>
      <c r="P105" s="74" t="s">
        <v>78</v>
      </c>
      <c r="Q105" s="74" t="s">
        <v>78</v>
      </c>
      <c r="R105" s="71" t="s">
        <v>277</v>
      </c>
      <c r="S105" s="71" t="s">
        <v>651</v>
      </c>
      <c r="T105" s="75" t="s">
        <v>277</v>
      </c>
      <c r="U105" s="64"/>
      <c r="V105" s="76"/>
      <c r="W105" s="77"/>
      <c r="X105" s="94"/>
      <c r="Y105" s="85"/>
      <c r="Z105" s="79"/>
      <c r="AA105" s="85"/>
      <c r="AB105" s="93"/>
      <c r="AC105" s="81">
        <v>0</v>
      </c>
      <c r="AD105" s="82"/>
      <c r="AE105" s="86"/>
      <c r="AF105" s="80"/>
      <c r="AG105" s="83">
        <f t="shared" si="7"/>
        <v>0</v>
      </c>
      <c r="AH105" s="82"/>
      <c r="AI105" s="64"/>
      <c r="AJ105" s="80"/>
      <c r="AK105" s="65">
        <f t="shared" si="8"/>
        <v>0</v>
      </c>
      <c r="AL105" s="80"/>
      <c r="AM105" s="65">
        <f t="shared" si="9"/>
        <v>0</v>
      </c>
      <c r="AN105" s="65">
        <f t="shared" si="10"/>
        <v>0</v>
      </c>
      <c r="AO105" s="82"/>
      <c r="AP105" s="82"/>
      <c r="AQ105" s="84"/>
      <c r="AR105" s="73"/>
    </row>
    <row r="106" spans="1:44" s="39" customFormat="1" ht="18.75" customHeight="1">
      <c r="A106" s="71">
        <v>3</v>
      </c>
      <c r="B106" s="72" t="s">
        <v>656</v>
      </c>
      <c r="C106" s="73" t="s">
        <v>272</v>
      </c>
      <c r="D106" s="73" t="s">
        <v>273</v>
      </c>
      <c r="E106" s="73" t="s">
        <v>274</v>
      </c>
      <c r="F106" s="73" t="s">
        <v>278</v>
      </c>
      <c r="G106" s="73" t="s">
        <v>287</v>
      </c>
      <c r="H106" s="73" t="s">
        <v>71</v>
      </c>
      <c r="I106" s="73" t="s">
        <v>54</v>
      </c>
      <c r="J106" s="114" t="s">
        <v>657</v>
      </c>
      <c r="K106" s="71" t="s">
        <v>55</v>
      </c>
      <c r="L106" s="71">
        <v>93141500</v>
      </c>
      <c r="M106" s="57">
        <v>5230000</v>
      </c>
      <c r="N106" s="71">
        <v>5</v>
      </c>
      <c r="O106" s="57">
        <v>26150000</v>
      </c>
      <c r="P106" s="74" t="s">
        <v>650</v>
      </c>
      <c r="Q106" s="74" t="s">
        <v>650</v>
      </c>
      <c r="R106" s="71" t="s">
        <v>277</v>
      </c>
      <c r="S106" s="71" t="s">
        <v>651</v>
      </c>
      <c r="T106" s="75" t="s">
        <v>277</v>
      </c>
      <c r="U106" s="64">
        <v>45488</v>
      </c>
      <c r="V106" s="76" t="s">
        <v>658</v>
      </c>
      <c r="W106" s="77" t="s">
        <v>302</v>
      </c>
      <c r="X106" s="94" t="s">
        <v>340</v>
      </c>
      <c r="Y106" s="85">
        <v>45490</v>
      </c>
      <c r="Z106" s="79" t="s">
        <v>659</v>
      </c>
      <c r="AA106" s="85">
        <v>45490</v>
      </c>
      <c r="AB106" s="93">
        <v>26150000</v>
      </c>
      <c r="AC106" s="81">
        <v>0</v>
      </c>
      <c r="AD106" s="82">
        <v>1173</v>
      </c>
      <c r="AE106" s="86">
        <v>45498</v>
      </c>
      <c r="AF106" s="80">
        <v>26150000</v>
      </c>
      <c r="AG106" s="83">
        <f t="shared" si="7"/>
        <v>0</v>
      </c>
      <c r="AH106" s="82">
        <v>3757</v>
      </c>
      <c r="AI106" s="64">
        <v>45517</v>
      </c>
      <c r="AJ106" s="80">
        <v>26150000</v>
      </c>
      <c r="AK106" s="65">
        <f t="shared" si="8"/>
        <v>0</v>
      </c>
      <c r="AL106" s="80">
        <v>8019333</v>
      </c>
      <c r="AM106" s="65">
        <f t="shared" si="9"/>
        <v>18130667</v>
      </c>
      <c r="AN106" s="65">
        <f t="shared" si="10"/>
        <v>0</v>
      </c>
      <c r="AO106" s="71" t="s">
        <v>323</v>
      </c>
      <c r="AP106" s="71">
        <v>686</v>
      </c>
      <c r="AQ106" s="73" t="s">
        <v>660</v>
      </c>
      <c r="AR106" s="73"/>
    </row>
    <row r="107" spans="1:44" s="39" customFormat="1" ht="18.75" customHeight="1">
      <c r="A107" s="71">
        <v>4</v>
      </c>
      <c r="B107" s="72" t="s">
        <v>661</v>
      </c>
      <c r="C107" s="73" t="s">
        <v>272</v>
      </c>
      <c r="D107" s="73" t="s">
        <v>273</v>
      </c>
      <c r="E107" s="73" t="s">
        <v>274</v>
      </c>
      <c r="F107" s="73" t="s">
        <v>278</v>
      </c>
      <c r="G107" s="73" t="s">
        <v>287</v>
      </c>
      <c r="H107" s="73" t="s">
        <v>71</v>
      </c>
      <c r="I107" s="73" t="s">
        <v>54</v>
      </c>
      <c r="J107" s="114" t="s">
        <v>657</v>
      </c>
      <c r="K107" s="71" t="s">
        <v>55</v>
      </c>
      <c r="L107" s="71">
        <v>93141500</v>
      </c>
      <c r="M107" s="57">
        <v>5510000</v>
      </c>
      <c r="N107" s="71">
        <v>5</v>
      </c>
      <c r="O107" s="57">
        <v>27550000</v>
      </c>
      <c r="P107" s="74" t="s">
        <v>650</v>
      </c>
      <c r="Q107" s="74" t="s">
        <v>650</v>
      </c>
      <c r="R107" s="71" t="s">
        <v>277</v>
      </c>
      <c r="S107" s="71" t="s">
        <v>651</v>
      </c>
      <c r="T107" s="75" t="s">
        <v>277</v>
      </c>
      <c r="U107" s="64">
        <v>45495</v>
      </c>
      <c r="V107" s="76">
        <v>202412000060763</v>
      </c>
      <c r="W107" s="77" t="s">
        <v>302</v>
      </c>
      <c r="X107" s="94" t="s">
        <v>65</v>
      </c>
      <c r="Y107" s="85">
        <v>45496</v>
      </c>
      <c r="Z107" s="79" t="s">
        <v>662</v>
      </c>
      <c r="AA107" s="85">
        <v>45496</v>
      </c>
      <c r="AB107" s="93">
        <v>27550000</v>
      </c>
      <c r="AC107" s="81">
        <v>0</v>
      </c>
      <c r="AD107" s="82">
        <v>1238</v>
      </c>
      <c r="AE107" s="86">
        <v>45499</v>
      </c>
      <c r="AF107" s="80">
        <v>27550000</v>
      </c>
      <c r="AG107" s="83">
        <f t="shared" si="7"/>
        <v>0</v>
      </c>
      <c r="AH107" s="82">
        <v>3764</v>
      </c>
      <c r="AI107" s="64">
        <v>45518</v>
      </c>
      <c r="AJ107" s="80">
        <v>27550000</v>
      </c>
      <c r="AK107" s="65">
        <f t="shared" si="8"/>
        <v>0</v>
      </c>
      <c r="AL107" s="80">
        <v>7530333</v>
      </c>
      <c r="AM107" s="65">
        <f t="shared" si="9"/>
        <v>20019667</v>
      </c>
      <c r="AN107" s="65">
        <f t="shared" si="10"/>
        <v>0</v>
      </c>
      <c r="AO107" s="71" t="s">
        <v>323</v>
      </c>
      <c r="AP107" s="71">
        <v>748</v>
      </c>
      <c r="AQ107" s="73" t="s">
        <v>663</v>
      </c>
      <c r="AR107" s="73"/>
    </row>
    <row r="108" spans="1:44" s="39" customFormat="1" ht="18.75" customHeight="1">
      <c r="A108" s="71">
        <v>5</v>
      </c>
      <c r="B108" s="72" t="s">
        <v>664</v>
      </c>
      <c r="C108" s="73" t="s">
        <v>272</v>
      </c>
      <c r="D108" s="73" t="s">
        <v>273</v>
      </c>
      <c r="E108" s="73" t="s">
        <v>274</v>
      </c>
      <c r="F108" s="73" t="s">
        <v>278</v>
      </c>
      <c r="G108" s="73" t="s">
        <v>287</v>
      </c>
      <c r="H108" s="73" t="s">
        <v>71</v>
      </c>
      <c r="I108" s="73" t="s">
        <v>54</v>
      </c>
      <c r="J108" s="114" t="s">
        <v>655</v>
      </c>
      <c r="K108" s="71" t="s">
        <v>55</v>
      </c>
      <c r="L108" s="71">
        <v>93141500</v>
      </c>
      <c r="M108" s="57">
        <v>7485000</v>
      </c>
      <c r="N108" s="71">
        <v>5</v>
      </c>
      <c r="O108" s="57">
        <v>37425000</v>
      </c>
      <c r="P108" s="74" t="s">
        <v>650</v>
      </c>
      <c r="Q108" s="74" t="s">
        <v>650</v>
      </c>
      <c r="R108" s="71" t="s">
        <v>277</v>
      </c>
      <c r="S108" s="71" t="s">
        <v>651</v>
      </c>
      <c r="T108" s="75" t="s">
        <v>277</v>
      </c>
      <c r="U108" s="64">
        <v>45495</v>
      </c>
      <c r="V108" s="76">
        <v>202412000060763</v>
      </c>
      <c r="W108" s="77" t="s">
        <v>302</v>
      </c>
      <c r="X108" s="94" t="s">
        <v>65</v>
      </c>
      <c r="Y108" s="85">
        <v>45496</v>
      </c>
      <c r="Z108" s="79" t="s">
        <v>665</v>
      </c>
      <c r="AA108" s="85">
        <v>45496</v>
      </c>
      <c r="AB108" s="93">
        <v>37425000</v>
      </c>
      <c r="AC108" s="81">
        <v>0</v>
      </c>
      <c r="AD108" s="82">
        <v>1239</v>
      </c>
      <c r="AE108" s="86">
        <v>45499</v>
      </c>
      <c r="AF108" s="80">
        <v>37425000</v>
      </c>
      <c r="AG108" s="83">
        <f t="shared" si="7"/>
        <v>0</v>
      </c>
      <c r="AH108" s="82">
        <v>3737</v>
      </c>
      <c r="AI108" s="64">
        <v>45517</v>
      </c>
      <c r="AJ108" s="80">
        <v>37425000</v>
      </c>
      <c r="AK108" s="65">
        <f t="shared" si="8"/>
        <v>0</v>
      </c>
      <c r="AL108" s="80">
        <v>11726500</v>
      </c>
      <c r="AM108" s="65">
        <f t="shared" si="9"/>
        <v>25698500</v>
      </c>
      <c r="AN108" s="65">
        <f t="shared" si="10"/>
        <v>0</v>
      </c>
      <c r="AO108" s="71" t="s">
        <v>323</v>
      </c>
      <c r="AP108" s="71">
        <v>737</v>
      </c>
      <c r="AQ108" s="73" t="s">
        <v>666</v>
      </c>
      <c r="AR108" s="73"/>
    </row>
    <row r="109" spans="1:44" s="39" customFormat="1" ht="18.75" customHeight="1">
      <c r="A109" s="71">
        <v>6</v>
      </c>
      <c r="B109" s="72" t="s">
        <v>667</v>
      </c>
      <c r="C109" s="73" t="s">
        <v>272</v>
      </c>
      <c r="D109" s="73" t="s">
        <v>273</v>
      </c>
      <c r="E109" s="73" t="s">
        <v>274</v>
      </c>
      <c r="F109" s="73" t="s">
        <v>279</v>
      </c>
      <c r="G109" s="73" t="s">
        <v>287</v>
      </c>
      <c r="H109" s="73" t="s">
        <v>85</v>
      </c>
      <c r="I109" s="73" t="s">
        <v>54</v>
      </c>
      <c r="J109" s="114" t="s">
        <v>668</v>
      </c>
      <c r="K109" s="71" t="s">
        <v>64</v>
      </c>
      <c r="L109" s="71" t="s">
        <v>65</v>
      </c>
      <c r="M109" s="57">
        <v>486614008</v>
      </c>
      <c r="N109" s="71">
        <v>1</v>
      </c>
      <c r="O109" s="57">
        <v>486614008</v>
      </c>
      <c r="P109" s="74" t="s">
        <v>650</v>
      </c>
      <c r="Q109" s="74" t="s">
        <v>650</v>
      </c>
      <c r="R109" s="71" t="s">
        <v>277</v>
      </c>
      <c r="S109" s="71" t="s">
        <v>651</v>
      </c>
      <c r="T109" s="75" t="s">
        <v>277</v>
      </c>
      <c r="U109" s="64">
        <v>45502</v>
      </c>
      <c r="V109" s="76">
        <v>202412000062763</v>
      </c>
      <c r="W109" s="77" t="s">
        <v>302</v>
      </c>
      <c r="X109" s="94" t="s">
        <v>65</v>
      </c>
      <c r="Y109" s="85">
        <v>45502</v>
      </c>
      <c r="Z109" s="79" t="s">
        <v>669</v>
      </c>
      <c r="AA109" s="85">
        <v>45502</v>
      </c>
      <c r="AB109" s="93">
        <v>483401805</v>
      </c>
      <c r="AC109" s="81">
        <v>3212203</v>
      </c>
      <c r="AD109" s="82">
        <v>1305</v>
      </c>
      <c r="AE109" s="86">
        <v>45503</v>
      </c>
      <c r="AF109" s="80">
        <v>483401805</v>
      </c>
      <c r="AG109" s="83">
        <f t="shared" si="7"/>
        <v>0</v>
      </c>
      <c r="AH109" s="82" t="s">
        <v>670</v>
      </c>
      <c r="AI109" s="64">
        <v>45539</v>
      </c>
      <c r="AJ109" s="80">
        <v>483401805</v>
      </c>
      <c r="AK109" s="65">
        <f t="shared" si="8"/>
        <v>0</v>
      </c>
      <c r="AL109" s="80">
        <v>345504385</v>
      </c>
      <c r="AM109" s="65">
        <f t="shared" si="9"/>
        <v>137897420</v>
      </c>
      <c r="AN109" s="65">
        <f t="shared" si="10"/>
        <v>3212203</v>
      </c>
      <c r="AO109" s="82" t="s">
        <v>531</v>
      </c>
      <c r="AP109" s="82" t="s">
        <v>671</v>
      </c>
      <c r="AQ109" s="84" t="s">
        <v>672</v>
      </c>
      <c r="AR109" s="73"/>
    </row>
    <row r="110" spans="1:44" s="39" customFormat="1" ht="18.75" customHeight="1">
      <c r="A110" s="71">
        <v>7</v>
      </c>
      <c r="B110" s="72" t="s">
        <v>673</v>
      </c>
      <c r="C110" s="73" t="s">
        <v>272</v>
      </c>
      <c r="D110" s="73" t="s">
        <v>273</v>
      </c>
      <c r="E110" s="73" t="s">
        <v>274</v>
      </c>
      <c r="F110" s="73" t="s">
        <v>279</v>
      </c>
      <c r="G110" s="73" t="s">
        <v>287</v>
      </c>
      <c r="H110" s="73" t="s">
        <v>85</v>
      </c>
      <c r="I110" s="73" t="s">
        <v>54</v>
      </c>
      <c r="J110" s="114" t="s">
        <v>668</v>
      </c>
      <c r="K110" s="71" t="s">
        <v>64</v>
      </c>
      <c r="L110" s="71" t="s">
        <v>65</v>
      </c>
      <c r="M110" s="57">
        <v>158482165</v>
      </c>
      <c r="N110" s="71">
        <v>1</v>
      </c>
      <c r="O110" s="57">
        <v>158482165</v>
      </c>
      <c r="P110" s="74" t="s">
        <v>650</v>
      </c>
      <c r="Q110" s="74" t="s">
        <v>650</v>
      </c>
      <c r="R110" s="71" t="s">
        <v>277</v>
      </c>
      <c r="S110" s="71" t="s">
        <v>651</v>
      </c>
      <c r="T110" s="75" t="s">
        <v>277</v>
      </c>
      <c r="U110" s="64">
        <v>45502</v>
      </c>
      <c r="V110" s="76">
        <v>202412000062763</v>
      </c>
      <c r="W110" s="77" t="s">
        <v>302</v>
      </c>
      <c r="X110" s="94" t="s">
        <v>65</v>
      </c>
      <c r="Y110" s="85">
        <v>45502</v>
      </c>
      <c r="Z110" s="79" t="s">
        <v>674</v>
      </c>
      <c r="AA110" s="85"/>
      <c r="AB110" s="93"/>
      <c r="AC110" s="81">
        <v>158482165</v>
      </c>
      <c r="AD110" s="82"/>
      <c r="AE110" s="86"/>
      <c r="AF110" s="80"/>
      <c r="AG110" s="83">
        <f t="shared" si="7"/>
        <v>0</v>
      </c>
      <c r="AH110" s="82"/>
      <c r="AI110" s="64"/>
      <c r="AJ110" s="80"/>
      <c r="AK110" s="65">
        <f t="shared" si="8"/>
        <v>0</v>
      </c>
      <c r="AL110" s="80"/>
      <c r="AM110" s="65">
        <f t="shared" si="9"/>
        <v>0</v>
      </c>
      <c r="AN110" s="65">
        <f t="shared" si="10"/>
        <v>158482165</v>
      </c>
      <c r="AO110" s="82"/>
      <c r="AP110" s="82"/>
      <c r="AQ110" s="84"/>
      <c r="AR110" s="73" t="s">
        <v>675</v>
      </c>
    </row>
    <row r="111" spans="1:44" s="39" customFormat="1" ht="18.75" customHeight="1">
      <c r="A111" s="71">
        <v>8</v>
      </c>
      <c r="B111" s="72" t="s">
        <v>676</v>
      </c>
      <c r="C111" s="73" t="s">
        <v>272</v>
      </c>
      <c r="D111" s="73" t="s">
        <v>273</v>
      </c>
      <c r="E111" s="73" t="s">
        <v>274</v>
      </c>
      <c r="F111" s="73" t="s">
        <v>280</v>
      </c>
      <c r="G111" s="73" t="s">
        <v>276</v>
      </c>
      <c r="H111" s="73" t="s">
        <v>76</v>
      </c>
      <c r="I111" s="73" t="s">
        <v>54</v>
      </c>
      <c r="J111" s="114" t="s">
        <v>677</v>
      </c>
      <c r="K111" s="71" t="s">
        <v>281</v>
      </c>
      <c r="L111" s="71" t="s">
        <v>65</v>
      </c>
      <c r="M111" s="57">
        <v>49087500</v>
      </c>
      <c r="N111" s="71">
        <v>1</v>
      </c>
      <c r="O111" s="57">
        <v>49087500</v>
      </c>
      <c r="P111" s="74" t="s">
        <v>650</v>
      </c>
      <c r="Q111" s="74" t="s">
        <v>650</v>
      </c>
      <c r="R111" s="71" t="s">
        <v>277</v>
      </c>
      <c r="S111" s="71" t="s">
        <v>651</v>
      </c>
      <c r="T111" s="75" t="s">
        <v>277</v>
      </c>
      <c r="U111" s="64">
        <v>45485</v>
      </c>
      <c r="V111" s="76"/>
      <c r="W111" s="77" t="s">
        <v>302</v>
      </c>
      <c r="X111" s="94" t="s">
        <v>340</v>
      </c>
      <c r="Y111" s="85">
        <v>45485</v>
      </c>
      <c r="Z111" s="79" t="s">
        <v>678</v>
      </c>
      <c r="AA111" s="85">
        <v>45485</v>
      </c>
      <c r="AB111" s="93">
        <v>49087500</v>
      </c>
      <c r="AC111" s="81">
        <v>0</v>
      </c>
      <c r="AD111" s="82">
        <v>867</v>
      </c>
      <c r="AE111" s="86">
        <v>45489</v>
      </c>
      <c r="AF111" s="80">
        <v>49087500</v>
      </c>
      <c r="AG111" s="83">
        <f t="shared" si="7"/>
        <v>0</v>
      </c>
      <c r="AH111" s="82">
        <v>3060</v>
      </c>
      <c r="AI111" s="64">
        <v>45489</v>
      </c>
      <c r="AJ111" s="80">
        <v>49087500</v>
      </c>
      <c r="AK111" s="65">
        <f t="shared" si="8"/>
        <v>0</v>
      </c>
      <c r="AL111" s="80">
        <v>0</v>
      </c>
      <c r="AM111" s="65">
        <f t="shared" si="9"/>
        <v>49087500</v>
      </c>
      <c r="AN111" s="65">
        <f t="shared" si="10"/>
        <v>0</v>
      </c>
      <c r="AO111" s="71" t="s">
        <v>315</v>
      </c>
      <c r="AP111" s="71">
        <v>667</v>
      </c>
      <c r="AQ111" s="73" t="s">
        <v>679</v>
      </c>
      <c r="AR111" s="73"/>
    </row>
    <row r="112" spans="1:44" s="39" customFormat="1" ht="18.75" customHeight="1">
      <c r="A112" s="71">
        <v>9</v>
      </c>
      <c r="B112" s="72" t="s">
        <v>680</v>
      </c>
      <c r="C112" s="73" t="s">
        <v>272</v>
      </c>
      <c r="D112" s="73" t="s">
        <v>273</v>
      </c>
      <c r="E112" s="73" t="s">
        <v>274</v>
      </c>
      <c r="F112" s="73" t="s">
        <v>275</v>
      </c>
      <c r="G112" s="73" t="s">
        <v>287</v>
      </c>
      <c r="H112" s="73" t="s">
        <v>95</v>
      </c>
      <c r="I112" s="73" t="s">
        <v>54</v>
      </c>
      <c r="J112" s="114" t="s">
        <v>107</v>
      </c>
      <c r="K112" s="71" t="s">
        <v>64</v>
      </c>
      <c r="L112" s="71" t="s">
        <v>65</v>
      </c>
      <c r="M112" s="57">
        <v>0</v>
      </c>
      <c r="N112" s="74">
        <v>0</v>
      </c>
      <c r="O112" s="57">
        <f>298784738-298784738</f>
        <v>0</v>
      </c>
      <c r="P112" s="74" t="s">
        <v>78</v>
      </c>
      <c r="Q112" s="74" t="s">
        <v>78</v>
      </c>
      <c r="R112" s="71" t="s">
        <v>277</v>
      </c>
      <c r="S112" s="71" t="s">
        <v>651</v>
      </c>
      <c r="T112" s="75" t="s">
        <v>277</v>
      </c>
      <c r="U112" s="64">
        <v>45491</v>
      </c>
      <c r="V112" s="76"/>
      <c r="W112" s="77"/>
      <c r="X112" s="94" t="s">
        <v>340</v>
      </c>
      <c r="Y112" s="85">
        <v>45492</v>
      </c>
      <c r="Z112" s="79" t="s">
        <v>681</v>
      </c>
      <c r="AA112" s="85">
        <v>45492</v>
      </c>
      <c r="AB112" s="93">
        <v>0</v>
      </c>
      <c r="AC112" s="81">
        <v>0</v>
      </c>
      <c r="AD112" s="82">
        <v>1207</v>
      </c>
      <c r="AE112" s="86">
        <v>45499</v>
      </c>
      <c r="AF112" s="80"/>
      <c r="AG112" s="83">
        <f t="shared" si="7"/>
        <v>0</v>
      </c>
      <c r="AH112" s="82"/>
      <c r="AI112" s="64"/>
      <c r="AJ112" s="80"/>
      <c r="AK112" s="65">
        <f t="shared" si="8"/>
        <v>0</v>
      </c>
      <c r="AL112" s="80"/>
      <c r="AM112" s="65">
        <f t="shared" si="9"/>
        <v>0</v>
      </c>
      <c r="AN112" s="65">
        <f t="shared" si="10"/>
        <v>0</v>
      </c>
      <c r="AO112" s="82"/>
      <c r="AP112" s="82"/>
      <c r="AQ112" s="84"/>
      <c r="AR112" s="73"/>
    </row>
    <row r="113" spans="1:44" s="39" customFormat="1" ht="18.75" customHeight="1">
      <c r="A113" s="71">
        <v>10</v>
      </c>
      <c r="B113" s="72" t="s">
        <v>682</v>
      </c>
      <c r="C113" s="73" t="s">
        <v>272</v>
      </c>
      <c r="D113" s="73" t="s">
        <v>273</v>
      </c>
      <c r="E113" s="73" t="s">
        <v>274</v>
      </c>
      <c r="F113" s="73" t="s">
        <v>275</v>
      </c>
      <c r="G113" s="73" t="s">
        <v>287</v>
      </c>
      <c r="H113" s="73" t="s">
        <v>85</v>
      </c>
      <c r="I113" s="73" t="s">
        <v>282</v>
      </c>
      <c r="J113" s="114" t="s">
        <v>683</v>
      </c>
      <c r="K113" s="71" t="s">
        <v>64</v>
      </c>
      <c r="L113" s="71" t="s">
        <v>65</v>
      </c>
      <c r="M113" s="57">
        <v>95807000</v>
      </c>
      <c r="N113" s="71">
        <v>1</v>
      </c>
      <c r="O113" s="57">
        <v>95807000</v>
      </c>
      <c r="P113" s="74" t="s">
        <v>650</v>
      </c>
      <c r="Q113" s="74" t="s">
        <v>650</v>
      </c>
      <c r="R113" s="71" t="s">
        <v>277</v>
      </c>
      <c r="S113" s="71" t="s">
        <v>651</v>
      </c>
      <c r="T113" s="75" t="s">
        <v>277</v>
      </c>
      <c r="U113" s="64">
        <v>45504</v>
      </c>
      <c r="V113" s="76">
        <v>202412000064013</v>
      </c>
      <c r="W113" s="77" t="s">
        <v>302</v>
      </c>
      <c r="X113" s="94" t="s">
        <v>65</v>
      </c>
      <c r="Y113" s="85">
        <v>45504</v>
      </c>
      <c r="Z113" s="79" t="s">
        <v>684</v>
      </c>
      <c r="AA113" s="85">
        <v>45504</v>
      </c>
      <c r="AB113" s="93">
        <v>95807000</v>
      </c>
      <c r="AC113" s="81">
        <v>0</v>
      </c>
      <c r="AD113" s="82">
        <v>1385</v>
      </c>
      <c r="AE113" s="86">
        <v>45505</v>
      </c>
      <c r="AF113" s="80">
        <v>95807000</v>
      </c>
      <c r="AG113" s="83">
        <f t="shared" si="7"/>
        <v>0</v>
      </c>
      <c r="AH113" s="82">
        <v>4119</v>
      </c>
      <c r="AI113" s="64">
        <v>45539</v>
      </c>
      <c r="AJ113" s="80">
        <v>95807000</v>
      </c>
      <c r="AK113" s="65">
        <f t="shared" si="8"/>
        <v>0</v>
      </c>
      <c r="AL113" s="80">
        <v>95807000</v>
      </c>
      <c r="AM113" s="65">
        <f t="shared" si="9"/>
        <v>0</v>
      </c>
      <c r="AN113" s="65">
        <f t="shared" si="10"/>
        <v>0</v>
      </c>
      <c r="AO113" s="71" t="s">
        <v>531</v>
      </c>
      <c r="AP113" s="71">
        <v>970</v>
      </c>
      <c r="AQ113" s="73" t="s">
        <v>685</v>
      </c>
      <c r="AR113" s="73"/>
    </row>
    <row r="114" spans="1:44" s="39" customFormat="1" ht="18.75" customHeight="1">
      <c r="A114" s="71">
        <v>11</v>
      </c>
      <c r="B114" s="72" t="s">
        <v>686</v>
      </c>
      <c r="C114" s="73" t="s">
        <v>272</v>
      </c>
      <c r="D114" s="73" t="s">
        <v>273</v>
      </c>
      <c r="E114" s="73" t="s">
        <v>274</v>
      </c>
      <c r="F114" s="73" t="s">
        <v>275</v>
      </c>
      <c r="G114" s="73" t="s">
        <v>287</v>
      </c>
      <c r="H114" s="73" t="s">
        <v>283</v>
      </c>
      <c r="I114" s="73" t="s">
        <v>54</v>
      </c>
      <c r="J114" s="114" t="s">
        <v>687</v>
      </c>
      <c r="K114" s="71" t="s">
        <v>64</v>
      </c>
      <c r="L114" s="71" t="s">
        <v>65</v>
      </c>
      <c r="M114" s="57">
        <v>0</v>
      </c>
      <c r="N114" s="74">
        <v>0</v>
      </c>
      <c r="O114" s="57">
        <f>298784738-298784738</f>
        <v>0</v>
      </c>
      <c r="P114" s="74" t="s">
        <v>78</v>
      </c>
      <c r="Q114" s="74" t="s">
        <v>78</v>
      </c>
      <c r="R114" s="71" t="s">
        <v>277</v>
      </c>
      <c r="S114" s="71" t="s">
        <v>651</v>
      </c>
      <c r="T114" s="75" t="s">
        <v>277</v>
      </c>
      <c r="U114" s="64">
        <v>45504</v>
      </c>
      <c r="V114" s="76">
        <v>202412000063793</v>
      </c>
      <c r="W114" s="77" t="s">
        <v>302</v>
      </c>
      <c r="X114" s="94" t="s">
        <v>65</v>
      </c>
      <c r="Y114" s="85">
        <v>45504</v>
      </c>
      <c r="Z114" s="79" t="s">
        <v>688</v>
      </c>
      <c r="AA114" s="85"/>
      <c r="AB114" s="93"/>
      <c r="AC114" s="81">
        <v>0</v>
      </c>
      <c r="AD114" s="82" t="s">
        <v>689</v>
      </c>
      <c r="AE114" s="86"/>
      <c r="AF114" s="80"/>
      <c r="AG114" s="83">
        <f t="shared" si="7"/>
        <v>0</v>
      </c>
      <c r="AH114" s="82"/>
      <c r="AI114" s="64"/>
      <c r="AJ114" s="80"/>
      <c r="AK114" s="65">
        <f t="shared" si="8"/>
        <v>0</v>
      </c>
      <c r="AL114" s="80"/>
      <c r="AM114" s="65">
        <f t="shared" si="9"/>
        <v>0</v>
      </c>
      <c r="AN114" s="65">
        <f t="shared" si="10"/>
        <v>0</v>
      </c>
      <c r="AO114" s="82"/>
      <c r="AP114" s="82"/>
      <c r="AQ114" s="84"/>
      <c r="AR114" s="73" t="s">
        <v>690</v>
      </c>
    </row>
    <row r="115" spans="1:44" s="39" customFormat="1" ht="18.75" customHeight="1">
      <c r="A115" s="71">
        <v>12</v>
      </c>
      <c r="B115" s="72" t="s">
        <v>691</v>
      </c>
      <c r="C115" s="73" t="s">
        <v>272</v>
      </c>
      <c r="D115" s="73" t="s">
        <v>273</v>
      </c>
      <c r="E115" s="73" t="s">
        <v>274</v>
      </c>
      <c r="F115" s="73" t="s">
        <v>275</v>
      </c>
      <c r="G115" s="73" t="s">
        <v>287</v>
      </c>
      <c r="H115" s="73" t="s">
        <v>82</v>
      </c>
      <c r="I115" s="73" t="s">
        <v>54</v>
      </c>
      <c r="J115" s="114" t="s">
        <v>692</v>
      </c>
      <c r="K115" s="71" t="s">
        <v>81</v>
      </c>
      <c r="L115" s="71" t="s">
        <v>693</v>
      </c>
      <c r="M115" s="57">
        <v>100000000</v>
      </c>
      <c r="N115" s="71">
        <v>1</v>
      </c>
      <c r="O115" s="57">
        <v>100000000</v>
      </c>
      <c r="P115" s="74" t="s">
        <v>650</v>
      </c>
      <c r="Q115" s="74" t="s">
        <v>650</v>
      </c>
      <c r="R115" s="71" t="s">
        <v>277</v>
      </c>
      <c r="S115" s="71" t="s">
        <v>651</v>
      </c>
      <c r="T115" s="75" t="s">
        <v>277</v>
      </c>
      <c r="U115" s="64">
        <v>45490</v>
      </c>
      <c r="V115" s="76">
        <v>202412000058673</v>
      </c>
      <c r="W115" s="77" t="s">
        <v>302</v>
      </c>
      <c r="X115" s="94" t="s">
        <v>340</v>
      </c>
      <c r="Y115" s="85">
        <v>45495</v>
      </c>
      <c r="Z115" s="79" t="s">
        <v>694</v>
      </c>
      <c r="AA115" s="85">
        <v>45495</v>
      </c>
      <c r="AB115" s="93">
        <v>100000000</v>
      </c>
      <c r="AC115" s="81">
        <v>0</v>
      </c>
      <c r="AD115" s="82">
        <v>1200</v>
      </c>
      <c r="AE115" s="86">
        <v>45499</v>
      </c>
      <c r="AF115" s="80">
        <v>100000000</v>
      </c>
      <c r="AG115" s="83">
        <f t="shared" si="7"/>
        <v>0</v>
      </c>
      <c r="AH115" s="82">
        <v>4373</v>
      </c>
      <c r="AI115" s="64">
        <v>45565</v>
      </c>
      <c r="AJ115" s="80">
        <v>100000000</v>
      </c>
      <c r="AK115" s="65">
        <f t="shared" si="8"/>
        <v>0</v>
      </c>
      <c r="AL115" s="80">
        <v>0</v>
      </c>
      <c r="AM115" s="65">
        <f t="shared" si="9"/>
        <v>100000000</v>
      </c>
      <c r="AN115" s="65">
        <f t="shared" si="10"/>
        <v>0</v>
      </c>
      <c r="AO115" s="71" t="s">
        <v>319</v>
      </c>
      <c r="AP115" s="71">
        <v>806</v>
      </c>
      <c r="AQ115" s="73" t="s">
        <v>695</v>
      </c>
      <c r="AR115" s="73"/>
    </row>
    <row r="116" spans="1:44" s="39" customFormat="1" ht="18.75" customHeight="1">
      <c r="A116" s="71">
        <v>13</v>
      </c>
      <c r="B116" s="72" t="s">
        <v>696</v>
      </c>
      <c r="C116" s="73" t="s">
        <v>272</v>
      </c>
      <c r="D116" s="73" t="s">
        <v>273</v>
      </c>
      <c r="E116" s="73" t="s">
        <v>274</v>
      </c>
      <c r="F116" s="73" t="s">
        <v>275</v>
      </c>
      <c r="G116" s="73" t="s">
        <v>287</v>
      </c>
      <c r="H116" s="73" t="s">
        <v>130</v>
      </c>
      <c r="I116" s="73" t="s">
        <v>54</v>
      </c>
      <c r="J116" s="114" t="s">
        <v>697</v>
      </c>
      <c r="K116" s="71" t="s">
        <v>64</v>
      </c>
      <c r="L116" s="71" t="s">
        <v>65</v>
      </c>
      <c r="M116" s="57">
        <v>17253000</v>
      </c>
      <c r="N116" s="71">
        <v>3</v>
      </c>
      <c r="O116" s="57">
        <v>2292916</v>
      </c>
      <c r="P116" s="74" t="s">
        <v>650</v>
      </c>
      <c r="Q116" s="74" t="s">
        <v>650</v>
      </c>
      <c r="R116" s="71" t="s">
        <v>277</v>
      </c>
      <c r="S116" s="71" t="s">
        <v>651</v>
      </c>
      <c r="T116" s="75" t="s">
        <v>277</v>
      </c>
      <c r="U116" s="64"/>
      <c r="V116" s="76"/>
      <c r="W116" s="77"/>
      <c r="X116" s="94"/>
      <c r="Y116" s="85"/>
      <c r="Z116" s="79"/>
      <c r="AA116" s="85"/>
      <c r="AB116" s="93"/>
      <c r="AC116" s="81">
        <v>2292916</v>
      </c>
      <c r="AD116" s="82"/>
      <c r="AE116" s="86"/>
      <c r="AF116" s="80"/>
      <c r="AG116" s="83">
        <f t="shared" si="7"/>
        <v>0</v>
      </c>
      <c r="AH116" s="82"/>
      <c r="AI116" s="64"/>
      <c r="AJ116" s="80"/>
      <c r="AK116" s="65">
        <f t="shared" si="8"/>
        <v>0</v>
      </c>
      <c r="AL116" s="80"/>
      <c r="AM116" s="65">
        <f t="shared" si="9"/>
        <v>0</v>
      </c>
      <c r="AN116" s="65">
        <f t="shared" si="10"/>
        <v>2292916</v>
      </c>
      <c r="AO116" s="82"/>
      <c r="AP116" s="82"/>
      <c r="AQ116" s="84"/>
      <c r="AR116" s="73"/>
    </row>
    <row r="117" spans="1:44" s="39" customFormat="1" ht="18.75" customHeight="1">
      <c r="A117" s="71">
        <v>14</v>
      </c>
      <c r="B117" s="72" t="s">
        <v>698</v>
      </c>
      <c r="C117" s="73" t="s">
        <v>272</v>
      </c>
      <c r="D117" s="73" t="s">
        <v>273</v>
      </c>
      <c r="E117" s="73" t="s">
        <v>274</v>
      </c>
      <c r="F117" s="73" t="s">
        <v>275</v>
      </c>
      <c r="G117" s="73" t="s">
        <v>287</v>
      </c>
      <c r="H117" s="73" t="s">
        <v>71</v>
      </c>
      <c r="I117" s="73" t="s">
        <v>54</v>
      </c>
      <c r="J117" s="114" t="s">
        <v>699</v>
      </c>
      <c r="K117" s="71" t="s">
        <v>55</v>
      </c>
      <c r="L117" s="71">
        <v>93141500</v>
      </c>
      <c r="M117" s="57">
        <v>10750000</v>
      </c>
      <c r="N117" s="71">
        <v>5</v>
      </c>
      <c r="O117" s="57">
        <v>52316667</v>
      </c>
      <c r="P117" s="74" t="s">
        <v>650</v>
      </c>
      <c r="Q117" s="74" t="s">
        <v>650</v>
      </c>
      <c r="R117" s="71" t="s">
        <v>277</v>
      </c>
      <c r="S117" s="71" t="s">
        <v>651</v>
      </c>
      <c r="T117" s="75" t="s">
        <v>277</v>
      </c>
      <c r="U117" s="64">
        <v>45488</v>
      </c>
      <c r="V117" s="76" t="s">
        <v>658</v>
      </c>
      <c r="W117" s="77" t="s">
        <v>302</v>
      </c>
      <c r="X117" s="94" t="s">
        <v>340</v>
      </c>
      <c r="Y117" s="85">
        <v>45490</v>
      </c>
      <c r="Z117" s="79" t="s">
        <v>700</v>
      </c>
      <c r="AA117" s="85">
        <v>45490</v>
      </c>
      <c r="AB117" s="93">
        <v>52316667</v>
      </c>
      <c r="AC117" s="81">
        <v>0</v>
      </c>
      <c r="AD117" s="82">
        <v>1175</v>
      </c>
      <c r="AE117" s="86">
        <v>45498</v>
      </c>
      <c r="AF117" s="80">
        <v>52316667</v>
      </c>
      <c r="AG117" s="83">
        <f t="shared" si="7"/>
        <v>0</v>
      </c>
      <c r="AH117" s="82">
        <v>3416</v>
      </c>
      <c r="AI117" s="64">
        <v>45506</v>
      </c>
      <c r="AJ117" s="80">
        <v>52316667</v>
      </c>
      <c r="AK117" s="65">
        <f t="shared" si="8"/>
        <v>0</v>
      </c>
      <c r="AL117" s="80">
        <v>20066667</v>
      </c>
      <c r="AM117" s="65">
        <f t="shared" si="9"/>
        <v>32250000</v>
      </c>
      <c r="AN117" s="65">
        <f t="shared" si="10"/>
        <v>0</v>
      </c>
      <c r="AO117" s="71" t="s">
        <v>323</v>
      </c>
      <c r="AP117" s="71">
        <v>579</v>
      </c>
      <c r="AQ117" s="73" t="s">
        <v>701</v>
      </c>
      <c r="AR117" s="73"/>
    </row>
    <row r="118" spans="1:44" s="39" customFormat="1" ht="18.75" customHeight="1">
      <c r="A118" s="71">
        <v>15</v>
      </c>
      <c r="B118" s="72" t="s">
        <v>702</v>
      </c>
      <c r="C118" s="73" t="s">
        <v>272</v>
      </c>
      <c r="D118" s="73" t="s">
        <v>273</v>
      </c>
      <c r="E118" s="73" t="s">
        <v>274</v>
      </c>
      <c r="F118" s="73" t="s">
        <v>275</v>
      </c>
      <c r="G118" s="73" t="s">
        <v>287</v>
      </c>
      <c r="H118" s="73" t="s">
        <v>53</v>
      </c>
      <c r="I118" s="73" t="s">
        <v>54</v>
      </c>
      <c r="J118" s="114" t="s">
        <v>703</v>
      </c>
      <c r="K118" s="71" t="s">
        <v>55</v>
      </c>
      <c r="L118" s="71">
        <v>80161500</v>
      </c>
      <c r="M118" s="57">
        <v>7500000</v>
      </c>
      <c r="N118" s="71">
        <v>5.5</v>
      </c>
      <c r="O118" s="57">
        <v>41250000</v>
      </c>
      <c r="P118" s="74" t="s">
        <v>650</v>
      </c>
      <c r="Q118" s="74" t="s">
        <v>650</v>
      </c>
      <c r="R118" s="71" t="s">
        <v>277</v>
      </c>
      <c r="S118" s="71" t="s">
        <v>651</v>
      </c>
      <c r="T118" s="75" t="s">
        <v>277</v>
      </c>
      <c r="U118" s="64">
        <v>45488</v>
      </c>
      <c r="V118" s="76" t="s">
        <v>658</v>
      </c>
      <c r="W118" s="77" t="s">
        <v>302</v>
      </c>
      <c r="X118" s="94" t="s">
        <v>340</v>
      </c>
      <c r="Y118" s="85">
        <v>45490</v>
      </c>
      <c r="Z118" s="79" t="s">
        <v>704</v>
      </c>
      <c r="AA118" s="85">
        <v>45490</v>
      </c>
      <c r="AB118" s="93">
        <v>41250000</v>
      </c>
      <c r="AC118" s="81">
        <v>0</v>
      </c>
      <c r="AD118" s="82">
        <v>1178</v>
      </c>
      <c r="AE118" s="86">
        <v>45498</v>
      </c>
      <c r="AF118" s="80">
        <v>41250000</v>
      </c>
      <c r="AG118" s="83">
        <f t="shared" si="7"/>
        <v>0</v>
      </c>
      <c r="AH118" s="82">
        <v>3389</v>
      </c>
      <c r="AI118" s="64">
        <v>45506</v>
      </c>
      <c r="AJ118" s="80">
        <v>41250000</v>
      </c>
      <c r="AK118" s="65">
        <f t="shared" si="8"/>
        <v>0</v>
      </c>
      <c r="AL118" s="80">
        <v>14750000</v>
      </c>
      <c r="AM118" s="65">
        <f t="shared" si="9"/>
        <v>26500000</v>
      </c>
      <c r="AN118" s="65">
        <f t="shared" si="10"/>
        <v>0</v>
      </c>
      <c r="AO118" s="71" t="s">
        <v>323</v>
      </c>
      <c r="AP118" s="71">
        <v>576</v>
      </c>
      <c r="AQ118" s="73" t="s">
        <v>705</v>
      </c>
      <c r="AR118" s="73"/>
    </row>
    <row r="119" spans="1:44" s="39" customFormat="1" ht="18.75" customHeight="1">
      <c r="A119" s="71">
        <v>16</v>
      </c>
      <c r="B119" s="72" t="s">
        <v>706</v>
      </c>
      <c r="C119" s="73" t="s">
        <v>272</v>
      </c>
      <c r="D119" s="73" t="s">
        <v>273</v>
      </c>
      <c r="E119" s="73" t="s">
        <v>274</v>
      </c>
      <c r="F119" s="73" t="s">
        <v>275</v>
      </c>
      <c r="G119" s="73" t="s">
        <v>287</v>
      </c>
      <c r="H119" s="73" t="s">
        <v>53</v>
      </c>
      <c r="I119" s="73" t="s">
        <v>54</v>
      </c>
      <c r="J119" s="114" t="s">
        <v>707</v>
      </c>
      <c r="K119" s="71" t="s">
        <v>55</v>
      </c>
      <c r="L119" s="71">
        <v>81101500</v>
      </c>
      <c r="M119" s="57">
        <v>10750000</v>
      </c>
      <c r="N119" s="71">
        <v>5</v>
      </c>
      <c r="O119" s="57">
        <v>53750000</v>
      </c>
      <c r="P119" s="74" t="s">
        <v>650</v>
      </c>
      <c r="Q119" s="74" t="s">
        <v>650</v>
      </c>
      <c r="R119" s="71" t="s">
        <v>277</v>
      </c>
      <c r="S119" s="71" t="s">
        <v>651</v>
      </c>
      <c r="T119" s="75" t="s">
        <v>277</v>
      </c>
      <c r="U119" s="64">
        <v>45488</v>
      </c>
      <c r="V119" s="76" t="s">
        <v>658</v>
      </c>
      <c r="W119" s="77" t="s">
        <v>302</v>
      </c>
      <c r="X119" s="94" t="s">
        <v>340</v>
      </c>
      <c r="Y119" s="85">
        <v>45490</v>
      </c>
      <c r="Z119" s="79" t="s">
        <v>708</v>
      </c>
      <c r="AA119" s="85">
        <v>45490</v>
      </c>
      <c r="AB119" s="93">
        <v>53750000</v>
      </c>
      <c r="AC119" s="81">
        <v>0</v>
      </c>
      <c r="AD119" s="82">
        <v>1179</v>
      </c>
      <c r="AE119" s="86">
        <v>45498</v>
      </c>
      <c r="AF119" s="80">
        <v>53750000</v>
      </c>
      <c r="AG119" s="83">
        <f t="shared" si="7"/>
        <v>0</v>
      </c>
      <c r="AH119" s="82">
        <v>3454</v>
      </c>
      <c r="AI119" s="64">
        <v>45507</v>
      </c>
      <c r="AJ119" s="80">
        <v>53750000</v>
      </c>
      <c r="AK119" s="65">
        <f t="shared" si="8"/>
        <v>0</v>
      </c>
      <c r="AL119" s="80">
        <v>20066667</v>
      </c>
      <c r="AM119" s="65">
        <f t="shared" si="9"/>
        <v>33683333</v>
      </c>
      <c r="AN119" s="65">
        <f t="shared" si="10"/>
        <v>0</v>
      </c>
      <c r="AO119" s="71" t="s">
        <v>323</v>
      </c>
      <c r="AP119" s="71">
        <v>593</v>
      </c>
      <c r="AQ119" s="73" t="s">
        <v>709</v>
      </c>
      <c r="AR119" s="73"/>
    </row>
    <row r="120" spans="1:44" s="39" customFormat="1" ht="18.75" customHeight="1">
      <c r="A120" s="71">
        <v>17</v>
      </c>
      <c r="B120" s="72" t="s">
        <v>710</v>
      </c>
      <c r="C120" s="73" t="s">
        <v>272</v>
      </c>
      <c r="D120" s="73" t="s">
        <v>273</v>
      </c>
      <c r="E120" s="73" t="s">
        <v>274</v>
      </c>
      <c r="F120" s="73" t="s">
        <v>275</v>
      </c>
      <c r="G120" s="73" t="s">
        <v>287</v>
      </c>
      <c r="H120" s="73" t="s">
        <v>94</v>
      </c>
      <c r="I120" s="73" t="s">
        <v>54</v>
      </c>
      <c r="J120" s="114" t="s">
        <v>711</v>
      </c>
      <c r="K120" s="71" t="s">
        <v>55</v>
      </c>
      <c r="L120" s="71">
        <v>80161500</v>
      </c>
      <c r="M120" s="57">
        <v>7770000</v>
      </c>
      <c r="N120" s="71">
        <v>5</v>
      </c>
      <c r="O120" s="57">
        <v>29342140</v>
      </c>
      <c r="P120" s="74" t="s">
        <v>650</v>
      </c>
      <c r="Q120" s="74" t="s">
        <v>650</v>
      </c>
      <c r="R120" s="71" t="s">
        <v>277</v>
      </c>
      <c r="S120" s="71" t="s">
        <v>651</v>
      </c>
      <c r="T120" s="75" t="s">
        <v>277</v>
      </c>
      <c r="U120" s="64">
        <v>45495</v>
      </c>
      <c r="V120" s="76">
        <v>202412000060763</v>
      </c>
      <c r="W120" s="77" t="s">
        <v>302</v>
      </c>
      <c r="X120" s="94" t="s">
        <v>65</v>
      </c>
      <c r="Y120" s="85">
        <v>45496</v>
      </c>
      <c r="Z120" s="79" t="s">
        <v>712</v>
      </c>
      <c r="AA120" s="85">
        <v>45496</v>
      </c>
      <c r="AB120" s="93">
        <v>27195000</v>
      </c>
      <c r="AC120" s="81">
        <v>2147140</v>
      </c>
      <c r="AD120" s="82">
        <v>1240</v>
      </c>
      <c r="AE120" s="86">
        <v>45499</v>
      </c>
      <c r="AF120" s="80">
        <v>27195000</v>
      </c>
      <c r="AG120" s="83">
        <f t="shared" si="7"/>
        <v>0</v>
      </c>
      <c r="AH120" s="82">
        <v>4261</v>
      </c>
      <c r="AI120" s="64">
        <v>45551</v>
      </c>
      <c r="AJ120" s="80">
        <v>27195000</v>
      </c>
      <c r="AK120" s="65">
        <f t="shared" si="8"/>
        <v>0</v>
      </c>
      <c r="AL120" s="80">
        <v>3885000</v>
      </c>
      <c r="AM120" s="65">
        <f t="shared" si="9"/>
        <v>23310000</v>
      </c>
      <c r="AN120" s="65">
        <f t="shared" si="10"/>
        <v>2147140</v>
      </c>
      <c r="AO120" s="71" t="s">
        <v>323</v>
      </c>
      <c r="AP120" s="71">
        <v>876</v>
      </c>
      <c r="AQ120" s="73" t="s">
        <v>713</v>
      </c>
      <c r="AR120" s="73" t="s">
        <v>714</v>
      </c>
    </row>
    <row r="121" spans="1:44" s="39" customFormat="1" ht="18.75" customHeight="1">
      <c r="A121" s="71">
        <v>18</v>
      </c>
      <c r="B121" s="72" t="s">
        <v>715</v>
      </c>
      <c r="C121" s="73" t="s">
        <v>272</v>
      </c>
      <c r="D121" s="73" t="s">
        <v>273</v>
      </c>
      <c r="E121" s="73" t="s">
        <v>274</v>
      </c>
      <c r="F121" s="73" t="s">
        <v>280</v>
      </c>
      <c r="G121" s="73" t="s">
        <v>287</v>
      </c>
      <c r="H121" s="73" t="s">
        <v>139</v>
      </c>
      <c r="I121" s="73" t="s">
        <v>54</v>
      </c>
      <c r="J121" s="114" t="s">
        <v>716</v>
      </c>
      <c r="K121" s="71" t="s">
        <v>64</v>
      </c>
      <c r="L121" s="71" t="s">
        <v>65</v>
      </c>
      <c r="M121" s="57">
        <v>0</v>
      </c>
      <c r="N121" s="74">
        <v>0</v>
      </c>
      <c r="O121" s="57">
        <f>298784738-298784738</f>
        <v>0</v>
      </c>
      <c r="P121" s="74" t="s">
        <v>78</v>
      </c>
      <c r="Q121" s="74" t="s">
        <v>78</v>
      </c>
      <c r="R121" s="71" t="s">
        <v>277</v>
      </c>
      <c r="S121" s="71" t="s">
        <v>651</v>
      </c>
      <c r="T121" s="75" t="s">
        <v>277</v>
      </c>
      <c r="U121" s="64"/>
      <c r="V121" s="76"/>
      <c r="W121" s="77"/>
      <c r="X121" s="94"/>
      <c r="Y121" s="85"/>
      <c r="Z121" s="79"/>
      <c r="AA121" s="85"/>
      <c r="AB121" s="93"/>
      <c r="AC121" s="81">
        <v>0</v>
      </c>
      <c r="AD121" s="82"/>
      <c r="AE121" s="86"/>
      <c r="AF121" s="80"/>
      <c r="AG121" s="83">
        <f t="shared" si="7"/>
        <v>0</v>
      </c>
      <c r="AH121" s="82"/>
      <c r="AI121" s="64"/>
      <c r="AJ121" s="80"/>
      <c r="AK121" s="65">
        <f t="shared" si="8"/>
        <v>0</v>
      </c>
      <c r="AL121" s="80"/>
      <c r="AM121" s="65">
        <f t="shared" si="9"/>
        <v>0</v>
      </c>
      <c r="AN121" s="65">
        <f t="shared" si="10"/>
        <v>0</v>
      </c>
      <c r="AO121" s="82"/>
      <c r="AP121" s="82"/>
      <c r="AQ121" s="84"/>
      <c r="AR121" s="73"/>
    </row>
    <row r="122" spans="1:44" s="39" customFormat="1" ht="18.75" customHeight="1">
      <c r="A122" s="71">
        <v>19</v>
      </c>
      <c r="B122" s="72" t="s">
        <v>717</v>
      </c>
      <c r="C122" s="73" t="s">
        <v>272</v>
      </c>
      <c r="D122" s="73" t="s">
        <v>273</v>
      </c>
      <c r="E122" s="73" t="s">
        <v>274</v>
      </c>
      <c r="F122" s="73" t="s">
        <v>275</v>
      </c>
      <c r="G122" s="73" t="s">
        <v>287</v>
      </c>
      <c r="H122" s="73" t="s">
        <v>284</v>
      </c>
      <c r="I122" s="73" t="s">
        <v>54</v>
      </c>
      <c r="J122" s="114" t="s">
        <v>718</v>
      </c>
      <c r="K122" s="71" t="s">
        <v>55</v>
      </c>
      <c r="L122" s="71">
        <v>80141602</v>
      </c>
      <c r="M122" s="57">
        <v>6400000</v>
      </c>
      <c r="N122" s="71">
        <v>5</v>
      </c>
      <c r="O122" s="57">
        <v>32000000</v>
      </c>
      <c r="P122" s="74" t="s">
        <v>650</v>
      </c>
      <c r="Q122" s="74" t="s">
        <v>650</v>
      </c>
      <c r="R122" s="71" t="s">
        <v>277</v>
      </c>
      <c r="S122" s="71" t="s">
        <v>651</v>
      </c>
      <c r="T122" s="75" t="s">
        <v>277</v>
      </c>
      <c r="U122" s="64">
        <v>45488</v>
      </c>
      <c r="V122" s="76" t="s">
        <v>658</v>
      </c>
      <c r="W122" s="77" t="s">
        <v>302</v>
      </c>
      <c r="X122" s="94" t="s">
        <v>340</v>
      </c>
      <c r="Y122" s="85">
        <v>45490</v>
      </c>
      <c r="Z122" s="79" t="s">
        <v>719</v>
      </c>
      <c r="AA122" s="85">
        <v>45490</v>
      </c>
      <c r="AB122" s="93">
        <v>32000000</v>
      </c>
      <c r="AC122" s="81">
        <v>0</v>
      </c>
      <c r="AD122" s="82">
        <v>1181</v>
      </c>
      <c r="AE122" s="86">
        <v>45498</v>
      </c>
      <c r="AF122" s="80">
        <v>32000000</v>
      </c>
      <c r="AG122" s="83">
        <f t="shared" si="7"/>
        <v>0</v>
      </c>
      <c r="AH122" s="82">
        <v>3780</v>
      </c>
      <c r="AI122" s="64">
        <v>45518</v>
      </c>
      <c r="AJ122" s="80">
        <v>32000000</v>
      </c>
      <c r="AK122" s="65">
        <f t="shared" si="8"/>
        <v>0</v>
      </c>
      <c r="AL122" s="80">
        <v>10026667</v>
      </c>
      <c r="AM122" s="65">
        <f t="shared" si="9"/>
        <v>21973333</v>
      </c>
      <c r="AN122" s="65">
        <f t="shared" si="10"/>
        <v>0</v>
      </c>
      <c r="AO122" s="71" t="s">
        <v>323</v>
      </c>
      <c r="AP122" s="71">
        <v>732</v>
      </c>
      <c r="AQ122" s="73" t="s">
        <v>720</v>
      </c>
      <c r="AR122" s="73"/>
    </row>
    <row r="123" spans="1:44" s="39" customFormat="1" ht="18.75" customHeight="1">
      <c r="A123" s="71">
        <v>20</v>
      </c>
      <c r="B123" s="72" t="s">
        <v>721</v>
      </c>
      <c r="C123" s="73" t="s">
        <v>272</v>
      </c>
      <c r="D123" s="73" t="s">
        <v>273</v>
      </c>
      <c r="E123" s="73" t="s">
        <v>274</v>
      </c>
      <c r="F123" s="73" t="s">
        <v>275</v>
      </c>
      <c r="G123" s="73" t="s">
        <v>287</v>
      </c>
      <c r="H123" s="73" t="s">
        <v>53</v>
      </c>
      <c r="I123" s="73" t="s">
        <v>54</v>
      </c>
      <c r="J123" s="114" t="s">
        <v>722</v>
      </c>
      <c r="K123" s="71" t="s">
        <v>55</v>
      </c>
      <c r="L123" s="71">
        <v>80121700</v>
      </c>
      <c r="M123" s="57">
        <v>10750000</v>
      </c>
      <c r="N123" s="71">
        <v>5</v>
      </c>
      <c r="O123" s="57">
        <v>27000000</v>
      </c>
      <c r="P123" s="74" t="s">
        <v>650</v>
      </c>
      <c r="Q123" s="74" t="s">
        <v>650</v>
      </c>
      <c r="R123" s="71" t="s">
        <v>277</v>
      </c>
      <c r="S123" s="71" t="s">
        <v>651</v>
      </c>
      <c r="T123" s="75" t="s">
        <v>277</v>
      </c>
      <c r="U123" s="64">
        <v>45495</v>
      </c>
      <c r="V123" s="76">
        <v>202412000060763</v>
      </c>
      <c r="W123" s="77" t="s">
        <v>302</v>
      </c>
      <c r="X123" s="94" t="s">
        <v>65</v>
      </c>
      <c r="Y123" s="85">
        <v>45496</v>
      </c>
      <c r="Z123" s="79" t="s">
        <v>723</v>
      </c>
      <c r="AA123" s="85">
        <v>45496</v>
      </c>
      <c r="AB123" s="93">
        <v>27000000</v>
      </c>
      <c r="AC123" s="81">
        <v>0</v>
      </c>
      <c r="AD123" s="82">
        <v>1241</v>
      </c>
      <c r="AE123" s="86">
        <v>45499</v>
      </c>
      <c r="AF123" s="80">
        <v>27000000</v>
      </c>
      <c r="AG123" s="83">
        <f t="shared" si="7"/>
        <v>0</v>
      </c>
      <c r="AH123" s="82">
        <v>4074</v>
      </c>
      <c r="AI123" s="64">
        <v>45534</v>
      </c>
      <c r="AJ123" s="80">
        <v>27000000</v>
      </c>
      <c r="AK123" s="65">
        <f t="shared" si="8"/>
        <v>0</v>
      </c>
      <c r="AL123" s="80">
        <v>0</v>
      </c>
      <c r="AM123" s="65">
        <f t="shared" si="9"/>
        <v>27000000</v>
      </c>
      <c r="AN123" s="65">
        <f t="shared" si="10"/>
        <v>0</v>
      </c>
      <c r="AO123" s="71" t="s">
        <v>323</v>
      </c>
      <c r="AP123" s="71">
        <v>810</v>
      </c>
      <c r="AQ123" s="73" t="s">
        <v>724</v>
      </c>
      <c r="AR123" s="73" t="s">
        <v>725</v>
      </c>
    </row>
    <row r="124" spans="1:44" s="39" customFormat="1" ht="18.75" customHeight="1">
      <c r="A124" s="71">
        <v>21</v>
      </c>
      <c r="B124" s="72" t="s">
        <v>726</v>
      </c>
      <c r="C124" s="73" t="s">
        <v>272</v>
      </c>
      <c r="D124" s="73" t="s">
        <v>273</v>
      </c>
      <c r="E124" s="73" t="s">
        <v>274</v>
      </c>
      <c r="F124" s="73" t="s">
        <v>275</v>
      </c>
      <c r="G124" s="73" t="s">
        <v>287</v>
      </c>
      <c r="H124" s="73" t="s">
        <v>95</v>
      </c>
      <c r="I124" s="73" t="s">
        <v>54</v>
      </c>
      <c r="J124" s="114" t="s">
        <v>727</v>
      </c>
      <c r="K124" s="71" t="s">
        <v>55</v>
      </c>
      <c r="L124" s="71">
        <v>84111500</v>
      </c>
      <c r="M124" s="57">
        <v>4500000</v>
      </c>
      <c r="N124" s="71">
        <v>5.5</v>
      </c>
      <c r="O124" s="57">
        <v>24750000</v>
      </c>
      <c r="P124" s="74" t="s">
        <v>56</v>
      </c>
      <c r="Q124" s="74" t="s">
        <v>56</v>
      </c>
      <c r="R124" s="71" t="s">
        <v>277</v>
      </c>
      <c r="S124" s="71" t="s">
        <v>651</v>
      </c>
      <c r="T124" s="75" t="s">
        <v>277</v>
      </c>
      <c r="U124" s="64">
        <v>45495</v>
      </c>
      <c r="V124" s="76">
        <v>202412000060763</v>
      </c>
      <c r="W124" s="77" t="s">
        <v>302</v>
      </c>
      <c r="X124" s="94" t="s">
        <v>65</v>
      </c>
      <c r="Y124" s="85">
        <v>45496</v>
      </c>
      <c r="Z124" s="79" t="s">
        <v>728</v>
      </c>
      <c r="AA124" s="85">
        <v>45496</v>
      </c>
      <c r="AB124" s="93">
        <v>24750000</v>
      </c>
      <c r="AC124" s="81">
        <v>0</v>
      </c>
      <c r="AD124" s="82">
        <v>1242</v>
      </c>
      <c r="AE124" s="86">
        <v>45499</v>
      </c>
      <c r="AF124" s="80">
        <v>0</v>
      </c>
      <c r="AG124" s="83">
        <f t="shared" si="7"/>
        <v>24750000</v>
      </c>
      <c r="AH124" s="82"/>
      <c r="AI124" s="64"/>
      <c r="AJ124" s="80"/>
      <c r="AK124" s="65">
        <f t="shared" si="8"/>
        <v>0</v>
      </c>
      <c r="AL124" s="80"/>
      <c r="AM124" s="65">
        <f t="shared" si="9"/>
        <v>0</v>
      </c>
      <c r="AN124" s="65">
        <f t="shared" si="10"/>
        <v>24750000</v>
      </c>
      <c r="AO124" s="82"/>
      <c r="AP124" s="82"/>
      <c r="AQ124" s="84"/>
      <c r="AR124" s="73"/>
    </row>
    <row r="125" spans="1:44" s="39" customFormat="1" ht="18.75" customHeight="1">
      <c r="A125" s="71">
        <v>22</v>
      </c>
      <c r="B125" s="72" t="s">
        <v>729</v>
      </c>
      <c r="C125" s="73" t="s">
        <v>272</v>
      </c>
      <c r="D125" s="73" t="s">
        <v>273</v>
      </c>
      <c r="E125" s="73" t="s">
        <v>274</v>
      </c>
      <c r="F125" s="73" t="s">
        <v>275</v>
      </c>
      <c r="G125" s="73" t="s">
        <v>287</v>
      </c>
      <c r="H125" s="73" t="s">
        <v>94</v>
      </c>
      <c r="I125" s="73" t="s">
        <v>54</v>
      </c>
      <c r="J125" s="114" t="s">
        <v>730</v>
      </c>
      <c r="K125" s="71" t="s">
        <v>55</v>
      </c>
      <c r="L125" s="71">
        <v>80161500</v>
      </c>
      <c r="M125" s="57">
        <v>8000000</v>
      </c>
      <c r="N125" s="71">
        <v>5.5</v>
      </c>
      <c r="O125" s="57">
        <v>40533333</v>
      </c>
      <c r="P125" s="74" t="s">
        <v>650</v>
      </c>
      <c r="Q125" s="74" t="s">
        <v>650</v>
      </c>
      <c r="R125" s="71" t="s">
        <v>277</v>
      </c>
      <c r="S125" s="71" t="s">
        <v>651</v>
      </c>
      <c r="T125" s="75" t="s">
        <v>277</v>
      </c>
      <c r="U125" s="64">
        <v>45495</v>
      </c>
      <c r="V125" s="76">
        <v>202412000060763</v>
      </c>
      <c r="W125" s="77" t="s">
        <v>302</v>
      </c>
      <c r="X125" s="94" t="s">
        <v>65</v>
      </c>
      <c r="Y125" s="85">
        <v>45496</v>
      </c>
      <c r="Z125" s="79" t="s">
        <v>731</v>
      </c>
      <c r="AA125" s="85">
        <v>45496</v>
      </c>
      <c r="AB125" s="93">
        <v>40533333</v>
      </c>
      <c r="AC125" s="81">
        <v>0</v>
      </c>
      <c r="AD125" s="82">
        <v>1243</v>
      </c>
      <c r="AE125" s="86">
        <v>45499</v>
      </c>
      <c r="AF125" s="80">
        <v>40533333</v>
      </c>
      <c r="AG125" s="83">
        <f t="shared" si="7"/>
        <v>0</v>
      </c>
      <c r="AH125" s="82">
        <v>3932</v>
      </c>
      <c r="AI125" s="64">
        <v>45520</v>
      </c>
      <c r="AJ125" s="80">
        <v>40533333</v>
      </c>
      <c r="AK125" s="65">
        <f t="shared" si="8"/>
        <v>0</v>
      </c>
      <c r="AL125" s="80">
        <v>12000000</v>
      </c>
      <c r="AM125" s="65">
        <f t="shared" si="9"/>
        <v>28533333</v>
      </c>
      <c r="AN125" s="65">
        <f t="shared" si="10"/>
        <v>0</v>
      </c>
      <c r="AO125" s="71" t="s">
        <v>323</v>
      </c>
      <c r="AP125" s="71">
        <v>770</v>
      </c>
      <c r="AQ125" s="73" t="s">
        <v>732</v>
      </c>
      <c r="AR125" s="73" t="s">
        <v>714</v>
      </c>
    </row>
    <row r="126" spans="1:44" s="39" customFormat="1" ht="18.75" customHeight="1">
      <c r="A126" s="71">
        <v>23</v>
      </c>
      <c r="B126" s="72" t="s">
        <v>733</v>
      </c>
      <c r="C126" s="73" t="s">
        <v>272</v>
      </c>
      <c r="D126" s="73" t="s">
        <v>273</v>
      </c>
      <c r="E126" s="73" t="s">
        <v>274</v>
      </c>
      <c r="F126" s="73" t="s">
        <v>275</v>
      </c>
      <c r="G126" s="73" t="s">
        <v>287</v>
      </c>
      <c r="H126" s="73" t="s">
        <v>53</v>
      </c>
      <c r="I126" s="73" t="s">
        <v>54</v>
      </c>
      <c r="J126" s="114" t="s">
        <v>649</v>
      </c>
      <c r="K126" s="71" t="s">
        <v>55</v>
      </c>
      <c r="L126" s="71">
        <v>80121700</v>
      </c>
      <c r="M126" s="57">
        <v>7485000</v>
      </c>
      <c r="N126" s="71">
        <v>5</v>
      </c>
      <c r="O126" s="57">
        <v>27694500</v>
      </c>
      <c r="P126" s="74" t="s">
        <v>650</v>
      </c>
      <c r="Q126" s="74" t="s">
        <v>650</v>
      </c>
      <c r="R126" s="71" t="s">
        <v>277</v>
      </c>
      <c r="S126" s="71" t="s">
        <v>651</v>
      </c>
      <c r="T126" s="75" t="s">
        <v>277</v>
      </c>
      <c r="U126" s="64">
        <v>45488</v>
      </c>
      <c r="V126" s="76" t="s">
        <v>658</v>
      </c>
      <c r="W126" s="77" t="s">
        <v>302</v>
      </c>
      <c r="X126" s="94" t="s">
        <v>340</v>
      </c>
      <c r="Y126" s="85">
        <v>45490</v>
      </c>
      <c r="Z126" s="79" t="s">
        <v>734</v>
      </c>
      <c r="AA126" s="85">
        <v>45490</v>
      </c>
      <c r="AB126" s="93">
        <v>27694500</v>
      </c>
      <c r="AC126" s="81">
        <v>0</v>
      </c>
      <c r="AD126" s="82">
        <v>1184</v>
      </c>
      <c r="AE126" s="86">
        <v>45498</v>
      </c>
      <c r="AF126" s="80">
        <v>27694500</v>
      </c>
      <c r="AG126" s="83">
        <f t="shared" si="7"/>
        <v>0</v>
      </c>
      <c r="AH126" s="82">
        <v>4139</v>
      </c>
      <c r="AI126" s="64">
        <v>45545</v>
      </c>
      <c r="AJ126" s="80">
        <v>27694500</v>
      </c>
      <c r="AK126" s="65">
        <f t="shared" si="8"/>
        <v>0</v>
      </c>
      <c r="AL126" s="80">
        <v>5239500</v>
      </c>
      <c r="AM126" s="65">
        <f t="shared" si="9"/>
        <v>22455000</v>
      </c>
      <c r="AN126" s="65">
        <f t="shared" si="10"/>
        <v>0</v>
      </c>
      <c r="AO126" s="71" t="s">
        <v>323</v>
      </c>
      <c r="AP126" s="71">
        <v>855</v>
      </c>
      <c r="AQ126" s="73" t="s">
        <v>735</v>
      </c>
      <c r="AR126" s="73" t="s">
        <v>714</v>
      </c>
    </row>
    <row r="127" spans="1:44" s="39" customFormat="1" ht="18.75" customHeight="1">
      <c r="A127" s="71">
        <v>24</v>
      </c>
      <c r="B127" s="72" t="s">
        <v>736</v>
      </c>
      <c r="C127" s="73" t="s">
        <v>272</v>
      </c>
      <c r="D127" s="73" t="s">
        <v>273</v>
      </c>
      <c r="E127" s="73" t="s">
        <v>274</v>
      </c>
      <c r="F127" s="73" t="s">
        <v>275</v>
      </c>
      <c r="G127" s="73" t="s">
        <v>287</v>
      </c>
      <c r="H127" s="73" t="s">
        <v>95</v>
      </c>
      <c r="I127" s="73" t="s">
        <v>54</v>
      </c>
      <c r="J127" s="114" t="s">
        <v>737</v>
      </c>
      <c r="K127" s="71" t="s">
        <v>55</v>
      </c>
      <c r="L127" s="71">
        <v>84111500</v>
      </c>
      <c r="M127" s="57">
        <v>6000000</v>
      </c>
      <c r="N127" s="71">
        <v>5</v>
      </c>
      <c r="O127" s="57">
        <v>30000000</v>
      </c>
      <c r="P127" s="74" t="s">
        <v>650</v>
      </c>
      <c r="Q127" s="74" t="s">
        <v>650</v>
      </c>
      <c r="R127" s="71" t="s">
        <v>277</v>
      </c>
      <c r="S127" s="71" t="s">
        <v>651</v>
      </c>
      <c r="T127" s="75" t="s">
        <v>277</v>
      </c>
      <c r="U127" s="64">
        <v>45488</v>
      </c>
      <c r="V127" s="76" t="s">
        <v>658</v>
      </c>
      <c r="W127" s="77" t="s">
        <v>302</v>
      </c>
      <c r="X127" s="94" t="s">
        <v>340</v>
      </c>
      <c r="Y127" s="85">
        <v>45490</v>
      </c>
      <c r="Z127" s="79" t="s">
        <v>738</v>
      </c>
      <c r="AA127" s="85">
        <v>45490</v>
      </c>
      <c r="AB127" s="93">
        <v>30000000</v>
      </c>
      <c r="AC127" s="81">
        <v>0</v>
      </c>
      <c r="AD127" s="82">
        <v>1186</v>
      </c>
      <c r="AE127" s="86">
        <v>45498</v>
      </c>
      <c r="AF127" s="80">
        <v>30000000</v>
      </c>
      <c r="AG127" s="83">
        <f t="shared" si="7"/>
        <v>0</v>
      </c>
      <c r="AH127" s="82">
        <v>3459</v>
      </c>
      <c r="AI127" s="64">
        <v>45507</v>
      </c>
      <c r="AJ127" s="80">
        <v>30000000</v>
      </c>
      <c r="AK127" s="65">
        <f t="shared" si="8"/>
        <v>0</v>
      </c>
      <c r="AL127" s="80">
        <v>10600000</v>
      </c>
      <c r="AM127" s="65">
        <f t="shared" si="9"/>
        <v>19400000</v>
      </c>
      <c r="AN127" s="65">
        <f t="shared" si="10"/>
        <v>0</v>
      </c>
      <c r="AO127" s="71" t="s">
        <v>323</v>
      </c>
      <c r="AP127" s="71">
        <v>578</v>
      </c>
      <c r="AQ127" s="73" t="s">
        <v>739</v>
      </c>
      <c r="AR127" s="73"/>
    </row>
    <row r="128" spans="1:44" s="39" customFormat="1" ht="18.75" customHeight="1">
      <c r="A128" s="71">
        <v>25</v>
      </c>
      <c r="B128" s="72" t="s">
        <v>740</v>
      </c>
      <c r="C128" s="73" t="s">
        <v>272</v>
      </c>
      <c r="D128" s="73" t="s">
        <v>273</v>
      </c>
      <c r="E128" s="73" t="s">
        <v>274</v>
      </c>
      <c r="F128" s="73" t="s">
        <v>275</v>
      </c>
      <c r="G128" s="73" t="s">
        <v>287</v>
      </c>
      <c r="H128" s="73" t="s">
        <v>53</v>
      </c>
      <c r="I128" s="73" t="s">
        <v>54</v>
      </c>
      <c r="J128" s="114" t="s">
        <v>741</v>
      </c>
      <c r="K128" s="71" t="s">
        <v>55</v>
      </c>
      <c r="L128" s="71">
        <v>80121700</v>
      </c>
      <c r="M128" s="57">
        <v>5500000</v>
      </c>
      <c r="N128" s="71">
        <v>5</v>
      </c>
      <c r="O128" s="57">
        <v>24016667</v>
      </c>
      <c r="P128" s="74" t="s">
        <v>650</v>
      </c>
      <c r="Q128" s="74" t="s">
        <v>650</v>
      </c>
      <c r="R128" s="71" t="s">
        <v>277</v>
      </c>
      <c r="S128" s="71" t="s">
        <v>651</v>
      </c>
      <c r="T128" s="75" t="s">
        <v>277</v>
      </c>
      <c r="U128" s="64">
        <v>45488</v>
      </c>
      <c r="V128" s="76" t="s">
        <v>658</v>
      </c>
      <c r="W128" s="77" t="s">
        <v>302</v>
      </c>
      <c r="X128" s="94" t="s">
        <v>340</v>
      </c>
      <c r="Y128" s="85">
        <v>45490</v>
      </c>
      <c r="Z128" s="79" t="s">
        <v>742</v>
      </c>
      <c r="AA128" s="85">
        <v>45490</v>
      </c>
      <c r="AB128" s="93">
        <v>24016667</v>
      </c>
      <c r="AC128" s="81">
        <v>0</v>
      </c>
      <c r="AD128" s="82">
        <v>1160</v>
      </c>
      <c r="AE128" s="86">
        <v>45498</v>
      </c>
      <c r="AF128" s="80">
        <v>24016667</v>
      </c>
      <c r="AG128" s="83">
        <f t="shared" si="7"/>
        <v>0</v>
      </c>
      <c r="AH128" s="82">
        <v>4001</v>
      </c>
      <c r="AI128" s="64">
        <v>45524</v>
      </c>
      <c r="AJ128" s="80">
        <v>24016667</v>
      </c>
      <c r="AK128" s="65">
        <f t="shared" si="8"/>
        <v>0</v>
      </c>
      <c r="AL128" s="80">
        <v>7516667</v>
      </c>
      <c r="AM128" s="65">
        <f t="shared" si="9"/>
        <v>16500000</v>
      </c>
      <c r="AN128" s="65">
        <f t="shared" si="10"/>
        <v>0</v>
      </c>
      <c r="AO128" s="71" t="s">
        <v>323</v>
      </c>
      <c r="AP128" s="71">
        <v>794</v>
      </c>
      <c r="AQ128" s="73" t="s">
        <v>743</v>
      </c>
      <c r="AR128" s="73"/>
    </row>
    <row r="129" spans="1:44" s="39" customFormat="1" ht="18.75" customHeight="1">
      <c r="A129" s="71">
        <v>26</v>
      </c>
      <c r="B129" s="72" t="s">
        <v>744</v>
      </c>
      <c r="C129" s="73" t="s">
        <v>272</v>
      </c>
      <c r="D129" s="73" t="s">
        <v>273</v>
      </c>
      <c r="E129" s="73" t="s">
        <v>274</v>
      </c>
      <c r="F129" s="73" t="s">
        <v>275</v>
      </c>
      <c r="G129" s="73" t="s">
        <v>287</v>
      </c>
      <c r="H129" s="73" t="s">
        <v>53</v>
      </c>
      <c r="I129" s="73" t="s">
        <v>54</v>
      </c>
      <c r="J129" s="114" t="s">
        <v>745</v>
      </c>
      <c r="K129" s="71" t="s">
        <v>55</v>
      </c>
      <c r="L129" s="71">
        <v>80121700</v>
      </c>
      <c r="M129" s="57">
        <v>5500000</v>
      </c>
      <c r="N129" s="71">
        <v>5</v>
      </c>
      <c r="O129" s="57">
        <v>27500000</v>
      </c>
      <c r="P129" s="74" t="s">
        <v>650</v>
      </c>
      <c r="Q129" s="74" t="s">
        <v>650</v>
      </c>
      <c r="R129" s="71" t="s">
        <v>277</v>
      </c>
      <c r="S129" s="71" t="s">
        <v>651</v>
      </c>
      <c r="T129" s="75" t="s">
        <v>277</v>
      </c>
      <c r="U129" s="64">
        <v>45488</v>
      </c>
      <c r="V129" s="76" t="s">
        <v>658</v>
      </c>
      <c r="W129" s="77" t="s">
        <v>302</v>
      </c>
      <c r="X129" s="94" t="s">
        <v>340</v>
      </c>
      <c r="Y129" s="85">
        <v>45490</v>
      </c>
      <c r="Z129" s="79" t="s">
        <v>746</v>
      </c>
      <c r="AA129" s="85">
        <v>45490</v>
      </c>
      <c r="AB129" s="93">
        <v>27500000</v>
      </c>
      <c r="AC129" s="81">
        <v>0</v>
      </c>
      <c r="AD129" s="82">
        <v>1161</v>
      </c>
      <c r="AE129" s="86">
        <v>45498</v>
      </c>
      <c r="AF129" s="80">
        <v>27500000</v>
      </c>
      <c r="AG129" s="83">
        <f t="shared" si="7"/>
        <v>0</v>
      </c>
      <c r="AH129" s="82">
        <v>3463</v>
      </c>
      <c r="AI129" s="64">
        <v>45512</v>
      </c>
      <c r="AJ129" s="80">
        <v>27500000</v>
      </c>
      <c r="AK129" s="65">
        <f t="shared" si="8"/>
        <v>0</v>
      </c>
      <c r="AL129" s="80">
        <v>9716667</v>
      </c>
      <c r="AM129" s="65">
        <f t="shared" si="9"/>
        <v>17783333</v>
      </c>
      <c r="AN129" s="65">
        <f t="shared" si="10"/>
        <v>0</v>
      </c>
      <c r="AO129" s="71" t="s">
        <v>323</v>
      </c>
      <c r="AP129" s="71">
        <v>649</v>
      </c>
      <c r="AQ129" s="73" t="s">
        <v>747</v>
      </c>
      <c r="AR129" s="73"/>
    </row>
    <row r="130" spans="1:44" s="39" customFormat="1" ht="18.75" customHeight="1">
      <c r="A130" s="71">
        <v>27</v>
      </c>
      <c r="B130" s="72" t="s">
        <v>748</v>
      </c>
      <c r="C130" s="73" t="s">
        <v>272</v>
      </c>
      <c r="D130" s="73" t="s">
        <v>273</v>
      </c>
      <c r="E130" s="73" t="s">
        <v>274</v>
      </c>
      <c r="F130" s="73" t="s">
        <v>275</v>
      </c>
      <c r="G130" s="73" t="s">
        <v>287</v>
      </c>
      <c r="H130" s="73" t="s">
        <v>72</v>
      </c>
      <c r="I130" s="73" t="s">
        <v>54</v>
      </c>
      <c r="J130" s="114" t="s">
        <v>749</v>
      </c>
      <c r="K130" s="71" t="s">
        <v>55</v>
      </c>
      <c r="L130" s="71">
        <v>80161504</v>
      </c>
      <c r="M130" s="57">
        <v>3500000</v>
      </c>
      <c r="N130" s="71">
        <v>6</v>
      </c>
      <c r="O130" s="57">
        <v>21000000</v>
      </c>
      <c r="P130" s="74" t="s">
        <v>650</v>
      </c>
      <c r="Q130" s="74" t="s">
        <v>650</v>
      </c>
      <c r="R130" s="71" t="s">
        <v>277</v>
      </c>
      <c r="S130" s="71" t="s">
        <v>651</v>
      </c>
      <c r="T130" s="75" t="s">
        <v>277</v>
      </c>
      <c r="U130" s="64">
        <v>45495</v>
      </c>
      <c r="V130" s="76">
        <v>202412000060763</v>
      </c>
      <c r="W130" s="77" t="s">
        <v>302</v>
      </c>
      <c r="X130" s="94" t="s">
        <v>65</v>
      </c>
      <c r="Y130" s="85">
        <v>45496</v>
      </c>
      <c r="Z130" s="79" t="s">
        <v>750</v>
      </c>
      <c r="AA130" s="85">
        <v>45496</v>
      </c>
      <c r="AB130" s="93">
        <v>18083333</v>
      </c>
      <c r="AC130" s="81">
        <v>2916667</v>
      </c>
      <c r="AD130" s="82">
        <v>1256</v>
      </c>
      <c r="AE130" s="86">
        <v>45501</v>
      </c>
      <c r="AF130" s="80">
        <v>18083333</v>
      </c>
      <c r="AG130" s="83">
        <f t="shared" si="7"/>
        <v>0</v>
      </c>
      <c r="AH130" s="82">
        <v>3753</v>
      </c>
      <c r="AI130" s="64">
        <v>45517</v>
      </c>
      <c r="AJ130" s="80">
        <v>18083333</v>
      </c>
      <c r="AK130" s="65">
        <f t="shared" si="8"/>
        <v>0</v>
      </c>
      <c r="AL130" s="80">
        <v>5600000</v>
      </c>
      <c r="AM130" s="65">
        <f t="shared" si="9"/>
        <v>12483333</v>
      </c>
      <c r="AN130" s="65">
        <f t="shared" si="10"/>
        <v>2916667</v>
      </c>
      <c r="AO130" s="71" t="s">
        <v>320</v>
      </c>
      <c r="AP130" s="71">
        <v>707</v>
      </c>
      <c r="AQ130" s="73" t="s">
        <v>751</v>
      </c>
      <c r="AR130" s="73"/>
    </row>
    <row r="131" spans="1:44" s="39" customFormat="1" ht="18.75" customHeight="1">
      <c r="A131" s="71">
        <v>28</v>
      </c>
      <c r="B131" s="72" t="s">
        <v>752</v>
      </c>
      <c r="C131" s="73" t="s">
        <v>272</v>
      </c>
      <c r="D131" s="73" t="s">
        <v>273</v>
      </c>
      <c r="E131" s="73" t="s">
        <v>274</v>
      </c>
      <c r="F131" s="73" t="s">
        <v>278</v>
      </c>
      <c r="G131" s="73" t="s">
        <v>287</v>
      </c>
      <c r="H131" s="73" t="s">
        <v>71</v>
      </c>
      <c r="I131" s="73" t="s">
        <v>54</v>
      </c>
      <c r="J131" s="114" t="s">
        <v>753</v>
      </c>
      <c r="K131" s="71" t="s">
        <v>55</v>
      </c>
      <c r="L131" s="71">
        <v>81101500</v>
      </c>
      <c r="M131" s="57">
        <v>4200000</v>
      </c>
      <c r="N131" s="71">
        <v>5</v>
      </c>
      <c r="O131" s="57">
        <v>21000000</v>
      </c>
      <c r="P131" s="74" t="s">
        <v>650</v>
      </c>
      <c r="Q131" s="74" t="s">
        <v>650</v>
      </c>
      <c r="R131" s="71" t="s">
        <v>277</v>
      </c>
      <c r="S131" s="71" t="s">
        <v>651</v>
      </c>
      <c r="T131" s="75" t="s">
        <v>277</v>
      </c>
      <c r="U131" s="64">
        <v>45488</v>
      </c>
      <c r="V131" s="76" t="s">
        <v>658</v>
      </c>
      <c r="W131" s="77" t="s">
        <v>302</v>
      </c>
      <c r="X131" s="94" t="s">
        <v>340</v>
      </c>
      <c r="Y131" s="85">
        <v>45490</v>
      </c>
      <c r="Z131" s="79" t="s">
        <v>754</v>
      </c>
      <c r="AA131" s="85">
        <v>45490</v>
      </c>
      <c r="AB131" s="93">
        <v>21000000</v>
      </c>
      <c r="AC131" s="81">
        <v>0</v>
      </c>
      <c r="AD131" s="82">
        <v>1162</v>
      </c>
      <c r="AE131" s="86">
        <v>45498</v>
      </c>
      <c r="AF131" s="80">
        <v>21000000</v>
      </c>
      <c r="AG131" s="83">
        <f t="shared" si="7"/>
        <v>0</v>
      </c>
      <c r="AH131" s="82">
        <v>3331</v>
      </c>
      <c r="AI131" s="64">
        <v>45503</v>
      </c>
      <c r="AJ131" s="80">
        <v>21000000</v>
      </c>
      <c r="AK131" s="65">
        <f t="shared" si="8"/>
        <v>0</v>
      </c>
      <c r="AL131" s="80">
        <v>8400000</v>
      </c>
      <c r="AM131" s="65">
        <f t="shared" si="9"/>
        <v>12600000</v>
      </c>
      <c r="AN131" s="65">
        <f t="shared" si="10"/>
        <v>0</v>
      </c>
      <c r="AO131" s="71" t="s">
        <v>323</v>
      </c>
      <c r="AP131" s="71">
        <v>506</v>
      </c>
      <c r="AQ131" s="73" t="s">
        <v>755</v>
      </c>
      <c r="AR131" s="73"/>
    </row>
    <row r="132" spans="1:44" s="39" customFormat="1" ht="18.75" customHeight="1">
      <c r="A132" s="71">
        <v>29</v>
      </c>
      <c r="B132" s="72" t="s">
        <v>756</v>
      </c>
      <c r="C132" s="73" t="s">
        <v>272</v>
      </c>
      <c r="D132" s="73" t="s">
        <v>273</v>
      </c>
      <c r="E132" s="73" t="s">
        <v>274</v>
      </c>
      <c r="F132" s="73" t="s">
        <v>275</v>
      </c>
      <c r="G132" s="73" t="s">
        <v>287</v>
      </c>
      <c r="H132" s="73" t="s">
        <v>94</v>
      </c>
      <c r="I132" s="73" t="s">
        <v>54</v>
      </c>
      <c r="J132" s="114" t="s">
        <v>757</v>
      </c>
      <c r="K132" s="71" t="s">
        <v>55</v>
      </c>
      <c r="L132" s="71">
        <v>93141500</v>
      </c>
      <c r="M132" s="57">
        <v>8000000</v>
      </c>
      <c r="N132" s="71">
        <v>4</v>
      </c>
      <c r="O132" s="57">
        <v>32000000</v>
      </c>
      <c r="P132" s="74" t="s">
        <v>650</v>
      </c>
      <c r="Q132" s="74" t="s">
        <v>650</v>
      </c>
      <c r="R132" s="71" t="s">
        <v>277</v>
      </c>
      <c r="S132" s="71" t="s">
        <v>651</v>
      </c>
      <c r="T132" s="75" t="s">
        <v>277</v>
      </c>
      <c r="U132" s="64">
        <v>45490</v>
      </c>
      <c r="V132" s="76">
        <v>202412000058783</v>
      </c>
      <c r="W132" s="77" t="s">
        <v>302</v>
      </c>
      <c r="X132" s="94" t="s">
        <v>340</v>
      </c>
      <c r="Y132" s="85">
        <v>45491</v>
      </c>
      <c r="Z132" s="79" t="s">
        <v>758</v>
      </c>
      <c r="AA132" s="85">
        <v>45491</v>
      </c>
      <c r="AB132" s="93">
        <v>32000000</v>
      </c>
      <c r="AC132" s="81">
        <v>0</v>
      </c>
      <c r="AD132" s="82">
        <v>1230</v>
      </c>
      <c r="AE132" s="86">
        <v>45499</v>
      </c>
      <c r="AF132" s="80">
        <v>32000000</v>
      </c>
      <c r="AG132" s="83">
        <f t="shared" si="7"/>
        <v>0</v>
      </c>
      <c r="AH132" s="82">
        <v>3460</v>
      </c>
      <c r="AI132" s="64">
        <v>45509</v>
      </c>
      <c r="AJ132" s="80">
        <v>32000000</v>
      </c>
      <c r="AK132" s="65">
        <f t="shared" si="8"/>
        <v>0</v>
      </c>
      <c r="AL132" s="80">
        <v>14933333</v>
      </c>
      <c r="AM132" s="65">
        <f t="shared" si="9"/>
        <v>17066667</v>
      </c>
      <c r="AN132" s="65">
        <f t="shared" si="10"/>
        <v>0</v>
      </c>
      <c r="AO132" s="71" t="s">
        <v>323</v>
      </c>
      <c r="AP132" s="71">
        <v>548</v>
      </c>
      <c r="AQ132" s="73" t="s">
        <v>759</v>
      </c>
      <c r="AR132" s="73"/>
    </row>
    <row r="133" spans="1:44" s="39" customFormat="1" ht="18.75" customHeight="1">
      <c r="A133" s="71">
        <v>30</v>
      </c>
      <c r="B133" s="72" t="s">
        <v>760</v>
      </c>
      <c r="C133" s="73" t="s">
        <v>272</v>
      </c>
      <c r="D133" s="73" t="s">
        <v>273</v>
      </c>
      <c r="E133" s="73" t="s">
        <v>274</v>
      </c>
      <c r="F133" s="73" t="s">
        <v>275</v>
      </c>
      <c r="G133" s="73" t="s">
        <v>287</v>
      </c>
      <c r="H133" s="73" t="s">
        <v>94</v>
      </c>
      <c r="I133" s="73" t="s">
        <v>54</v>
      </c>
      <c r="J133" s="114" t="s">
        <v>761</v>
      </c>
      <c r="K133" s="71" t="s">
        <v>55</v>
      </c>
      <c r="L133" s="71">
        <v>80121700</v>
      </c>
      <c r="M133" s="57">
        <v>3155000</v>
      </c>
      <c r="N133" s="71">
        <v>5</v>
      </c>
      <c r="O133" s="57">
        <v>15775000</v>
      </c>
      <c r="P133" s="74" t="s">
        <v>650</v>
      </c>
      <c r="Q133" s="74" t="s">
        <v>650</v>
      </c>
      <c r="R133" s="71" t="s">
        <v>277</v>
      </c>
      <c r="S133" s="71" t="s">
        <v>651</v>
      </c>
      <c r="T133" s="75" t="s">
        <v>277</v>
      </c>
      <c r="U133" s="64">
        <v>45495</v>
      </c>
      <c r="V133" s="76">
        <v>202412000060763</v>
      </c>
      <c r="W133" s="77" t="s">
        <v>302</v>
      </c>
      <c r="X133" s="94" t="s">
        <v>65</v>
      </c>
      <c r="Y133" s="85">
        <v>45496</v>
      </c>
      <c r="Z133" s="79" t="s">
        <v>762</v>
      </c>
      <c r="AA133" s="85">
        <v>45496</v>
      </c>
      <c r="AB133" s="93">
        <v>11358000</v>
      </c>
      <c r="AC133" s="81">
        <v>4417000</v>
      </c>
      <c r="AD133" s="82">
        <v>1266</v>
      </c>
      <c r="AE133" s="86">
        <v>45501</v>
      </c>
      <c r="AF133" s="80">
        <v>11358000</v>
      </c>
      <c r="AG133" s="83">
        <f t="shared" si="7"/>
        <v>0</v>
      </c>
      <c r="AH133" s="82">
        <v>4153</v>
      </c>
      <c r="AI133" s="64">
        <v>45547</v>
      </c>
      <c r="AJ133" s="80">
        <v>11358000</v>
      </c>
      <c r="AK133" s="65">
        <f t="shared" si="8"/>
        <v>0</v>
      </c>
      <c r="AL133" s="80">
        <v>1893000</v>
      </c>
      <c r="AM133" s="65">
        <f t="shared" si="9"/>
        <v>9465000</v>
      </c>
      <c r="AN133" s="65">
        <f t="shared" si="10"/>
        <v>4417000</v>
      </c>
      <c r="AO133" s="71" t="s">
        <v>320</v>
      </c>
      <c r="AP133" s="71">
        <v>866</v>
      </c>
      <c r="AQ133" s="73" t="s">
        <v>763</v>
      </c>
      <c r="AR133" s="73" t="s">
        <v>714</v>
      </c>
    </row>
    <row r="134" spans="1:44" s="39" customFormat="1" ht="18.75" customHeight="1">
      <c r="A134" s="71">
        <v>31</v>
      </c>
      <c r="B134" s="72" t="s">
        <v>764</v>
      </c>
      <c r="C134" s="73" t="s">
        <v>272</v>
      </c>
      <c r="D134" s="73" t="s">
        <v>273</v>
      </c>
      <c r="E134" s="73" t="s">
        <v>274</v>
      </c>
      <c r="F134" s="73" t="s">
        <v>275</v>
      </c>
      <c r="G134" s="73" t="s">
        <v>287</v>
      </c>
      <c r="H134" s="73" t="s">
        <v>285</v>
      </c>
      <c r="I134" s="73" t="s">
        <v>54</v>
      </c>
      <c r="J134" s="114" t="s">
        <v>765</v>
      </c>
      <c r="K134" s="71" t="s">
        <v>55</v>
      </c>
      <c r="L134" s="71">
        <v>81101500</v>
      </c>
      <c r="M134" s="57">
        <v>6000000</v>
      </c>
      <c r="N134" s="71">
        <v>5</v>
      </c>
      <c r="O134" s="57">
        <v>22934500</v>
      </c>
      <c r="P134" s="74" t="s">
        <v>650</v>
      </c>
      <c r="Q134" s="74" t="s">
        <v>650</v>
      </c>
      <c r="R134" s="71" t="s">
        <v>277</v>
      </c>
      <c r="S134" s="71" t="s">
        <v>651</v>
      </c>
      <c r="T134" s="75" t="s">
        <v>277</v>
      </c>
      <c r="U134" s="64">
        <v>45495</v>
      </c>
      <c r="V134" s="76">
        <v>202412000060763</v>
      </c>
      <c r="W134" s="77" t="s">
        <v>302</v>
      </c>
      <c r="X134" s="94" t="s">
        <v>65</v>
      </c>
      <c r="Y134" s="85">
        <v>45496</v>
      </c>
      <c r="Z134" s="79" t="s">
        <v>766</v>
      </c>
      <c r="AA134" s="85">
        <v>45496</v>
      </c>
      <c r="AB134" s="93">
        <v>22500000</v>
      </c>
      <c r="AC134" s="81">
        <v>434500</v>
      </c>
      <c r="AD134" s="82">
        <v>1267</v>
      </c>
      <c r="AE134" s="86">
        <v>45501</v>
      </c>
      <c r="AF134" s="80">
        <v>22500000</v>
      </c>
      <c r="AG134" s="83">
        <f t="shared" si="7"/>
        <v>0</v>
      </c>
      <c r="AH134" s="82">
        <v>3692</v>
      </c>
      <c r="AI134" s="64">
        <v>45516</v>
      </c>
      <c r="AJ134" s="80">
        <v>22500000</v>
      </c>
      <c r="AK134" s="65">
        <f t="shared" si="8"/>
        <v>0</v>
      </c>
      <c r="AL134" s="80">
        <v>7350000</v>
      </c>
      <c r="AM134" s="65">
        <f t="shared" si="9"/>
        <v>15150000</v>
      </c>
      <c r="AN134" s="65">
        <f t="shared" si="10"/>
        <v>434500</v>
      </c>
      <c r="AO134" s="71" t="s">
        <v>323</v>
      </c>
      <c r="AP134" s="71">
        <v>685</v>
      </c>
      <c r="AQ134" s="73" t="s">
        <v>767</v>
      </c>
      <c r="AR134" s="73"/>
    </row>
    <row r="135" spans="1:44" s="39" customFormat="1" ht="18.75" customHeight="1">
      <c r="A135" s="71">
        <v>32</v>
      </c>
      <c r="B135" s="72" t="s">
        <v>768</v>
      </c>
      <c r="C135" s="73" t="s">
        <v>272</v>
      </c>
      <c r="D135" s="73" t="s">
        <v>273</v>
      </c>
      <c r="E135" s="73" t="s">
        <v>274</v>
      </c>
      <c r="F135" s="73" t="s">
        <v>278</v>
      </c>
      <c r="G135" s="73" t="s">
        <v>287</v>
      </c>
      <c r="H135" s="73" t="s">
        <v>71</v>
      </c>
      <c r="I135" s="73" t="s">
        <v>54</v>
      </c>
      <c r="J135" s="114" t="s">
        <v>769</v>
      </c>
      <c r="K135" s="71" t="s">
        <v>55</v>
      </c>
      <c r="L135" s="71">
        <v>80161504</v>
      </c>
      <c r="M135" s="57">
        <v>4200000</v>
      </c>
      <c r="N135" s="71">
        <v>4</v>
      </c>
      <c r="O135" s="57">
        <v>16800000</v>
      </c>
      <c r="P135" s="74" t="s">
        <v>56</v>
      </c>
      <c r="Q135" s="74" t="s">
        <v>56</v>
      </c>
      <c r="R135" s="71" t="s">
        <v>277</v>
      </c>
      <c r="S135" s="71" t="s">
        <v>651</v>
      </c>
      <c r="T135" s="75" t="s">
        <v>277</v>
      </c>
      <c r="U135" s="64">
        <v>45490</v>
      </c>
      <c r="V135" s="76">
        <v>202412000058783</v>
      </c>
      <c r="W135" s="77" t="s">
        <v>302</v>
      </c>
      <c r="X135" s="94" t="s">
        <v>340</v>
      </c>
      <c r="Y135" s="85">
        <v>45491</v>
      </c>
      <c r="Z135" s="79" t="s">
        <v>770</v>
      </c>
      <c r="AA135" s="85">
        <v>45491</v>
      </c>
      <c r="AB135" s="93">
        <v>16800000</v>
      </c>
      <c r="AC135" s="81">
        <v>0</v>
      </c>
      <c r="AD135" s="82">
        <v>1231</v>
      </c>
      <c r="AE135" s="86">
        <v>45499</v>
      </c>
      <c r="AF135" s="80">
        <v>16800000</v>
      </c>
      <c r="AG135" s="83">
        <f t="shared" si="7"/>
        <v>0</v>
      </c>
      <c r="AH135" s="82">
        <v>4014</v>
      </c>
      <c r="AI135" s="64">
        <v>45526</v>
      </c>
      <c r="AJ135" s="80">
        <v>16800000</v>
      </c>
      <c r="AK135" s="65">
        <f t="shared" si="8"/>
        <v>0</v>
      </c>
      <c r="AL135" s="80">
        <v>5460000</v>
      </c>
      <c r="AM135" s="65">
        <f t="shared" si="9"/>
        <v>11340000</v>
      </c>
      <c r="AN135" s="65">
        <f t="shared" si="10"/>
        <v>0</v>
      </c>
      <c r="AO135" s="71" t="s">
        <v>320</v>
      </c>
      <c r="AP135" s="71">
        <v>798</v>
      </c>
      <c r="AQ135" s="73" t="s">
        <v>771</v>
      </c>
      <c r="AR135" s="73"/>
    </row>
    <row r="136" spans="1:44" s="39" customFormat="1" ht="18.75" customHeight="1">
      <c r="A136" s="71">
        <v>33</v>
      </c>
      <c r="B136" s="72" t="s">
        <v>772</v>
      </c>
      <c r="C136" s="73" t="s">
        <v>272</v>
      </c>
      <c r="D136" s="73" t="s">
        <v>273</v>
      </c>
      <c r="E136" s="73" t="s">
        <v>274</v>
      </c>
      <c r="F136" s="73" t="s">
        <v>275</v>
      </c>
      <c r="G136" s="73" t="s">
        <v>287</v>
      </c>
      <c r="H136" s="73" t="s">
        <v>285</v>
      </c>
      <c r="I136" s="73" t="s">
        <v>54</v>
      </c>
      <c r="J136" s="114" t="s">
        <v>773</v>
      </c>
      <c r="K136" s="71" t="s">
        <v>55</v>
      </c>
      <c r="L136" s="71">
        <v>81111500</v>
      </c>
      <c r="M136" s="57">
        <v>6500000</v>
      </c>
      <c r="N136" s="71">
        <v>6</v>
      </c>
      <c r="O136" s="57">
        <v>35750000</v>
      </c>
      <c r="P136" s="74" t="s">
        <v>650</v>
      </c>
      <c r="Q136" s="74" t="s">
        <v>650</v>
      </c>
      <c r="R136" s="71" t="s">
        <v>277</v>
      </c>
      <c r="S136" s="71" t="s">
        <v>651</v>
      </c>
      <c r="T136" s="75" t="s">
        <v>277</v>
      </c>
      <c r="U136" s="64">
        <v>45488</v>
      </c>
      <c r="V136" s="76" t="s">
        <v>658</v>
      </c>
      <c r="W136" s="77" t="s">
        <v>302</v>
      </c>
      <c r="X136" s="94" t="s">
        <v>340</v>
      </c>
      <c r="Y136" s="85">
        <v>45490</v>
      </c>
      <c r="Z136" s="79" t="s">
        <v>774</v>
      </c>
      <c r="AA136" s="85">
        <v>45490</v>
      </c>
      <c r="AB136" s="93">
        <v>35750000</v>
      </c>
      <c r="AC136" s="81">
        <v>0</v>
      </c>
      <c r="AD136" s="82">
        <v>1159</v>
      </c>
      <c r="AE136" s="86">
        <v>45497</v>
      </c>
      <c r="AF136" s="80">
        <v>35750000</v>
      </c>
      <c r="AG136" s="83">
        <f t="shared" si="7"/>
        <v>0</v>
      </c>
      <c r="AH136" s="82">
        <v>3309</v>
      </c>
      <c r="AI136" s="64">
        <v>45500</v>
      </c>
      <c r="AJ136" s="80">
        <v>35750000</v>
      </c>
      <c r="AK136" s="65">
        <f t="shared" si="8"/>
        <v>0</v>
      </c>
      <c r="AL136" s="80">
        <v>13433333</v>
      </c>
      <c r="AM136" s="65">
        <f t="shared" si="9"/>
        <v>22316667</v>
      </c>
      <c r="AN136" s="65">
        <f t="shared" si="10"/>
        <v>0</v>
      </c>
      <c r="AO136" s="71" t="s">
        <v>323</v>
      </c>
      <c r="AP136" s="71">
        <v>490</v>
      </c>
      <c r="AQ136" s="73" t="s">
        <v>775</v>
      </c>
      <c r="AR136" s="73"/>
    </row>
    <row r="137" spans="1:44" s="39" customFormat="1" ht="18.75" customHeight="1">
      <c r="A137" s="71">
        <v>34</v>
      </c>
      <c r="B137" s="72" t="s">
        <v>776</v>
      </c>
      <c r="C137" s="73" t="s">
        <v>272</v>
      </c>
      <c r="D137" s="73" t="s">
        <v>273</v>
      </c>
      <c r="E137" s="73" t="s">
        <v>274</v>
      </c>
      <c r="F137" s="73" t="s">
        <v>275</v>
      </c>
      <c r="G137" s="73" t="s">
        <v>287</v>
      </c>
      <c r="H137" s="73" t="s">
        <v>139</v>
      </c>
      <c r="I137" s="73" t="s">
        <v>54</v>
      </c>
      <c r="J137" s="114" t="s">
        <v>777</v>
      </c>
      <c r="K137" s="71" t="s">
        <v>55</v>
      </c>
      <c r="L137" s="71">
        <v>81101500</v>
      </c>
      <c r="M137" s="57">
        <v>9000000</v>
      </c>
      <c r="N137" s="71">
        <v>4</v>
      </c>
      <c r="O137" s="57">
        <v>36000000</v>
      </c>
      <c r="P137" s="74" t="s">
        <v>650</v>
      </c>
      <c r="Q137" s="74" t="s">
        <v>650</v>
      </c>
      <c r="R137" s="71" t="s">
        <v>277</v>
      </c>
      <c r="S137" s="71" t="s">
        <v>651</v>
      </c>
      <c r="T137" s="75" t="s">
        <v>277</v>
      </c>
      <c r="U137" s="64">
        <v>45488</v>
      </c>
      <c r="V137" s="76" t="s">
        <v>658</v>
      </c>
      <c r="W137" s="77" t="s">
        <v>302</v>
      </c>
      <c r="X137" s="94" t="s">
        <v>340</v>
      </c>
      <c r="Y137" s="85">
        <v>45490</v>
      </c>
      <c r="Z137" s="79" t="s">
        <v>778</v>
      </c>
      <c r="AA137" s="85">
        <v>45490</v>
      </c>
      <c r="AB137" s="93">
        <v>36000000</v>
      </c>
      <c r="AC137" s="81">
        <v>0</v>
      </c>
      <c r="AD137" s="82">
        <v>1168</v>
      </c>
      <c r="AE137" s="86">
        <v>45498</v>
      </c>
      <c r="AF137" s="80">
        <v>36000000</v>
      </c>
      <c r="AG137" s="83">
        <f t="shared" ref="AG137:AG200" si="11">AB137-AF137</f>
        <v>0</v>
      </c>
      <c r="AH137" s="82">
        <v>3332</v>
      </c>
      <c r="AI137" s="64">
        <v>45503</v>
      </c>
      <c r="AJ137" s="80">
        <v>36000000</v>
      </c>
      <c r="AK137" s="65">
        <f t="shared" ref="AK137:AK200" si="12">AF137-AJ137</f>
        <v>0</v>
      </c>
      <c r="AL137" s="80">
        <v>18000000</v>
      </c>
      <c r="AM137" s="65">
        <f t="shared" ref="AM137:AM200" si="13">AJ137-AL137</f>
        <v>18000000</v>
      </c>
      <c r="AN137" s="65">
        <f t="shared" ref="AN137:AN200" si="14">O137-AJ137</f>
        <v>0</v>
      </c>
      <c r="AO137" s="71" t="s">
        <v>323</v>
      </c>
      <c r="AP137" s="71">
        <v>539</v>
      </c>
      <c r="AQ137" s="73" t="s">
        <v>779</v>
      </c>
      <c r="AR137" s="73"/>
    </row>
    <row r="138" spans="1:44" s="39" customFormat="1" ht="18.75" customHeight="1">
      <c r="A138" s="71">
        <v>35</v>
      </c>
      <c r="B138" s="72" t="s">
        <v>780</v>
      </c>
      <c r="C138" s="73" t="s">
        <v>272</v>
      </c>
      <c r="D138" s="73" t="s">
        <v>273</v>
      </c>
      <c r="E138" s="73" t="s">
        <v>274</v>
      </c>
      <c r="F138" s="73" t="s">
        <v>275</v>
      </c>
      <c r="G138" s="73" t="s">
        <v>287</v>
      </c>
      <c r="H138" s="73" t="s">
        <v>53</v>
      </c>
      <c r="I138" s="73" t="s">
        <v>54</v>
      </c>
      <c r="J138" s="114" t="s">
        <v>741</v>
      </c>
      <c r="K138" s="71" t="s">
        <v>55</v>
      </c>
      <c r="L138" s="71">
        <v>80121700</v>
      </c>
      <c r="M138" s="57">
        <v>4705000</v>
      </c>
      <c r="N138" s="71">
        <v>5</v>
      </c>
      <c r="O138" s="57">
        <v>23525000</v>
      </c>
      <c r="P138" s="74" t="s">
        <v>650</v>
      </c>
      <c r="Q138" s="74" t="s">
        <v>650</v>
      </c>
      <c r="R138" s="71" t="s">
        <v>277</v>
      </c>
      <c r="S138" s="71" t="s">
        <v>651</v>
      </c>
      <c r="T138" s="75" t="s">
        <v>277</v>
      </c>
      <c r="U138" s="64">
        <v>45488</v>
      </c>
      <c r="V138" s="76" t="s">
        <v>658</v>
      </c>
      <c r="W138" s="77" t="s">
        <v>302</v>
      </c>
      <c r="X138" s="94" t="s">
        <v>340</v>
      </c>
      <c r="Y138" s="85">
        <v>45490</v>
      </c>
      <c r="Z138" s="79" t="s">
        <v>781</v>
      </c>
      <c r="AA138" s="85">
        <v>45490</v>
      </c>
      <c r="AB138" s="93">
        <v>23525000</v>
      </c>
      <c r="AC138" s="81">
        <v>0</v>
      </c>
      <c r="AD138" s="82">
        <v>1170</v>
      </c>
      <c r="AE138" s="86">
        <v>45498</v>
      </c>
      <c r="AF138" s="80">
        <v>23525000</v>
      </c>
      <c r="AG138" s="83">
        <f t="shared" si="11"/>
        <v>0</v>
      </c>
      <c r="AH138" s="82">
        <v>3351</v>
      </c>
      <c r="AI138" s="64">
        <v>45503</v>
      </c>
      <c r="AJ138" s="80">
        <v>23525000</v>
      </c>
      <c r="AK138" s="65">
        <f t="shared" si="12"/>
        <v>0</v>
      </c>
      <c r="AL138" s="80">
        <v>9410000</v>
      </c>
      <c r="AM138" s="65">
        <f t="shared" si="13"/>
        <v>14115000</v>
      </c>
      <c r="AN138" s="65">
        <f t="shared" si="14"/>
        <v>0</v>
      </c>
      <c r="AO138" s="71" t="s">
        <v>323</v>
      </c>
      <c r="AP138" s="71">
        <v>536</v>
      </c>
      <c r="AQ138" s="73" t="s">
        <v>782</v>
      </c>
      <c r="AR138" s="73"/>
    </row>
    <row r="139" spans="1:44" s="39" customFormat="1" ht="18.75" customHeight="1">
      <c r="A139" s="71">
        <v>36</v>
      </c>
      <c r="B139" s="72" t="s">
        <v>783</v>
      </c>
      <c r="C139" s="73" t="s">
        <v>272</v>
      </c>
      <c r="D139" s="73" t="s">
        <v>273</v>
      </c>
      <c r="E139" s="73" t="s">
        <v>274</v>
      </c>
      <c r="F139" s="73" t="s">
        <v>275</v>
      </c>
      <c r="G139" s="73" t="s">
        <v>287</v>
      </c>
      <c r="H139" s="73" t="s">
        <v>53</v>
      </c>
      <c r="I139" s="73" t="s">
        <v>54</v>
      </c>
      <c r="J139" s="114" t="s">
        <v>741</v>
      </c>
      <c r="K139" s="71" t="s">
        <v>55</v>
      </c>
      <c r="L139" s="71">
        <v>80121700</v>
      </c>
      <c r="M139" s="57">
        <v>7485000</v>
      </c>
      <c r="N139" s="71">
        <v>5</v>
      </c>
      <c r="O139" s="57">
        <v>26200000</v>
      </c>
      <c r="P139" s="74" t="s">
        <v>56</v>
      </c>
      <c r="Q139" s="74" t="s">
        <v>56</v>
      </c>
      <c r="R139" s="71" t="s">
        <v>277</v>
      </c>
      <c r="S139" s="71" t="s">
        <v>651</v>
      </c>
      <c r="T139" s="75" t="s">
        <v>277</v>
      </c>
      <c r="U139" s="64">
        <v>45490</v>
      </c>
      <c r="V139" s="76">
        <v>202412000058783</v>
      </c>
      <c r="W139" s="77" t="s">
        <v>302</v>
      </c>
      <c r="X139" s="94" t="s">
        <v>340</v>
      </c>
      <c r="Y139" s="85">
        <v>45491</v>
      </c>
      <c r="Z139" s="79" t="s">
        <v>784</v>
      </c>
      <c r="AA139" s="85">
        <v>45491</v>
      </c>
      <c r="AB139" s="93">
        <v>26200000</v>
      </c>
      <c r="AC139" s="81">
        <v>0</v>
      </c>
      <c r="AD139" s="82">
        <v>1232</v>
      </c>
      <c r="AE139" s="86">
        <v>45499</v>
      </c>
      <c r="AF139" s="80">
        <v>26200000</v>
      </c>
      <c r="AG139" s="83">
        <f t="shared" si="11"/>
        <v>0</v>
      </c>
      <c r="AH139" s="82">
        <v>3999</v>
      </c>
      <c r="AI139" s="64">
        <v>45524</v>
      </c>
      <c r="AJ139" s="80">
        <v>26200000</v>
      </c>
      <c r="AK139" s="65">
        <f t="shared" si="12"/>
        <v>0</v>
      </c>
      <c r="AL139" s="80">
        <v>8200000</v>
      </c>
      <c r="AM139" s="65">
        <f t="shared" si="13"/>
        <v>18000000</v>
      </c>
      <c r="AN139" s="65">
        <f t="shared" si="14"/>
        <v>0</v>
      </c>
      <c r="AO139" s="71" t="s">
        <v>323</v>
      </c>
      <c r="AP139" s="71">
        <v>779</v>
      </c>
      <c r="AQ139" s="73" t="s">
        <v>785</v>
      </c>
      <c r="AR139" s="73" t="s">
        <v>714</v>
      </c>
    </row>
    <row r="140" spans="1:44" s="39" customFormat="1" ht="18.75" customHeight="1">
      <c r="A140" s="71">
        <v>37</v>
      </c>
      <c r="B140" s="72" t="s">
        <v>786</v>
      </c>
      <c r="C140" s="73" t="s">
        <v>272</v>
      </c>
      <c r="D140" s="73" t="s">
        <v>273</v>
      </c>
      <c r="E140" s="73" t="s">
        <v>274</v>
      </c>
      <c r="F140" s="73" t="s">
        <v>275</v>
      </c>
      <c r="G140" s="73" t="s">
        <v>287</v>
      </c>
      <c r="H140" s="73" t="s">
        <v>53</v>
      </c>
      <c r="I140" s="73" t="s">
        <v>54</v>
      </c>
      <c r="J140" s="114" t="s">
        <v>787</v>
      </c>
      <c r="K140" s="71" t="s">
        <v>55</v>
      </c>
      <c r="L140" s="71">
        <v>80121700</v>
      </c>
      <c r="M140" s="57">
        <v>8560000</v>
      </c>
      <c r="N140" s="71">
        <v>6</v>
      </c>
      <c r="O140" s="57">
        <v>43656000</v>
      </c>
      <c r="P140" s="74" t="s">
        <v>650</v>
      </c>
      <c r="Q140" s="74" t="s">
        <v>650</v>
      </c>
      <c r="R140" s="71" t="s">
        <v>277</v>
      </c>
      <c r="S140" s="71" t="s">
        <v>651</v>
      </c>
      <c r="T140" s="75" t="s">
        <v>277</v>
      </c>
      <c r="U140" s="64">
        <v>45495</v>
      </c>
      <c r="V140" s="76">
        <v>202412000060763</v>
      </c>
      <c r="W140" s="77" t="s">
        <v>302</v>
      </c>
      <c r="X140" s="94" t="s">
        <v>65</v>
      </c>
      <c r="Y140" s="85">
        <v>45496</v>
      </c>
      <c r="Z140" s="79" t="s">
        <v>788</v>
      </c>
      <c r="AA140" s="85">
        <v>45496</v>
      </c>
      <c r="AB140" s="93">
        <v>43656000</v>
      </c>
      <c r="AC140" s="81">
        <v>0</v>
      </c>
      <c r="AD140" s="82">
        <v>1245</v>
      </c>
      <c r="AE140" s="86">
        <v>45500</v>
      </c>
      <c r="AF140" s="80">
        <v>43656000</v>
      </c>
      <c r="AG140" s="83">
        <f t="shared" si="11"/>
        <v>0</v>
      </c>
      <c r="AH140" s="82">
        <v>3792</v>
      </c>
      <c r="AI140" s="64">
        <v>45519</v>
      </c>
      <c r="AJ140" s="80">
        <v>43656000</v>
      </c>
      <c r="AK140" s="65">
        <f t="shared" si="12"/>
        <v>0</v>
      </c>
      <c r="AL140" s="80">
        <v>13125333</v>
      </c>
      <c r="AM140" s="65">
        <f t="shared" si="13"/>
        <v>30530667</v>
      </c>
      <c r="AN140" s="65">
        <f t="shared" si="14"/>
        <v>0</v>
      </c>
      <c r="AO140" s="71" t="s">
        <v>323</v>
      </c>
      <c r="AP140" s="71">
        <v>759</v>
      </c>
      <c r="AQ140" s="73" t="s">
        <v>789</v>
      </c>
      <c r="AR140" s="73" t="s">
        <v>714</v>
      </c>
    </row>
    <row r="141" spans="1:44" s="39" customFormat="1" ht="18.75" customHeight="1">
      <c r="A141" s="71">
        <v>38</v>
      </c>
      <c r="B141" s="72" t="s">
        <v>790</v>
      </c>
      <c r="C141" s="73" t="s">
        <v>272</v>
      </c>
      <c r="D141" s="73" t="s">
        <v>273</v>
      </c>
      <c r="E141" s="73" t="s">
        <v>274</v>
      </c>
      <c r="F141" s="73" t="s">
        <v>275</v>
      </c>
      <c r="G141" s="73" t="s">
        <v>287</v>
      </c>
      <c r="H141" s="73" t="s">
        <v>95</v>
      </c>
      <c r="I141" s="73" t="s">
        <v>54</v>
      </c>
      <c r="J141" s="114" t="s">
        <v>791</v>
      </c>
      <c r="K141" s="71" t="s">
        <v>55</v>
      </c>
      <c r="L141" s="71">
        <v>84111500</v>
      </c>
      <c r="M141" s="57">
        <v>8000000</v>
      </c>
      <c r="N141" s="71">
        <v>6</v>
      </c>
      <c r="O141" s="57">
        <v>44533333</v>
      </c>
      <c r="P141" s="74" t="s">
        <v>650</v>
      </c>
      <c r="Q141" s="74" t="s">
        <v>650</v>
      </c>
      <c r="R141" s="71" t="s">
        <v>277</v>
      </c>
      <c r="S141" s="71" t="s">
        <v>651</v>
      </c>
      <c r="T141" s="75" t="s">
        <v>277</v>
      </c>
      <c r="U141" s="64">
        <v>45486</v>
      </c>
      <c r="V141" s="76">
        <v>202412000058573</v>
      </c>
      <c r="W141" s="77" t="s">
        <v>302</v>
      </c>
      <c r="X141" s="94" t="s">
        <v>340</v>
      </c>
      <c r="Y141" s="85">
        <v>45489</v>
      </c>
      <c r="Z141" s="79" t="s">
        <v>792</v>
      </c>
      <c r="AA141" s="85">
        <v>45485</v>
      </c>
      <c r="AB141" s="93">
        <v>44533333</v>
      </c>
      <c r="AC141" s="81">
        <v>0</v>
      </c>
      <c r="AD141" s="82">
        <v>1165</v>
      </c>
      <c r="AE141" s="86">
        <v>45498</v>
      </c>
      <c r="AF141" s="80">
        <v>44533333</v>
      </c>
      <c r="AG141" s="83">
        <f t="shared" si="11"/>
        <v>0</v>
      </c>
      <c r="AH141" s="82">
        <v>3338</v>
      </c>
      <c r="AI141" s="64">
        <v>45503</v>
      </c>
      <c r="AJ141" s="80">
        <v>44533333</v>
      </c>
      <c r="AK141" s="65">
        <f t="shared" si="12"/>
        <v>0</v>
      </c>
      <c r="AL141" s="80">
        <v>16000000</v>
      </c>
      <c r="AM141" s="65">
        <f t="shared" si="13"/>
        <v>28533333</v>
      </c>
      <c r="AN141" s="65">
        <f t="shared" si="14"/>
        <v>0</v>
      </c>
      <c r="AO141" s="71" t="s">
        <v>323</v>
      </c>
      <c r="AP141" s="71">
        <v>531</v>
      </c>
      <c r="AQ141" s="73" t="s">
        <v>793</v>
      </c>
      <c r="AR141" s="73"/>
    </row>
    <row r="142" spans="1:44" s="39" customFormat="1" ht="18.75" customHeight="1">
      <c r="A142" s="71">
        <v>39</v>
      </c>
      <c r="B142" s="72" t="s">
        <v>794</v>
      </c>
      <c r="C142" s="73" t="s">
        <v>272</v>
      </c>
      <c r="D142" s="73" t="s">
        <v>273</v>
      </c>
      <c r="E142" s="73" t="s">
        <v>274</v>
      </c>
      <c r="F142" s="73" t="s">
        <v>275</v>
      </c>
      <c r="G142" s="73" t="s">
        <v>287</v>
      </c>
      <c r="H142" s="73" t="s">
        <v>94</v>
      </c>
      <c r="I142" s="73" t="s">
        <v>54</v>
      </c>
      <c r="J142" s="114" t="s">
        <v>795</v>
      </c>
      <c r="K142" s="71" t="s">
        <v>55</v>
      </c>
      <c r="L142" s="71">
        <v>81111500</v>
      </c>
      <c r="M142" s="57">
        <v>8000000</v>
      </c>
      <c r="N142" s="71">
        <v>5</v>
      </c>
      <c r="O142" s="57">
        <v>40000000</v>
      </c>
      <c r="P142" s="74" t="s">
        <v>650</v>
      </c>
      <c r="Q142" s="74" t="s">
        <v>650</v>
      </c>
      <c r="R142" s="71" t="s">
        <v>277</v>
      </c>
      <c r="S142" s="71" t="s">
        <v>651</v>
      </c>
      <c r="T142" s="75" t="s">
        <v>277</v>
      </c>
      <c r="U142" s="64">
        <v>45495</v>
      </c>
      <c r="V142" s="76">
        <v>202412000060763</v>
      </c>
      <c r="W142" s="77" t="s">
        <v>302</v>
      </c>
      <c r="X142" s="94" t="s">
        <v>65</v>
      </c>
      <c r="Y142" s="85">
        <v>45496</v>
      </c>
      <c r="Z142" s="79" t="s">
        <v>796</v>
      </c>
      <c r="AA142" s="85">
        <v>45496</v>
      </c>
      <c r="AB142" s="93">
        <v>40000000</v>
      </c>
      <c r="AC142" s="81">
        <v>0</v>
      </c>
      <c r="AD142" s="82">
        <v>1246</v>
      </c>
      <c r="AE142" s="86">
        <v>45500</v>
      </c>
      <c r="AF142" s="80">
        <v>40000000</v>
      </c>
      <c r="AG142" s="83">
        <f t="shared" si="11"/>
        <v>0</v>
      </c>
      <c r="AH142" s="82">
        <v>3756</v>
      </c>
      <c r="AI142" s="64">
        <v>45517</v>
      </c>
      <c r="AJ142" s="80">
        <v>40000000</v>
      </c>
      <c r="AK142" s="65">
        <f t="shared" si="12"/>
        <v>0</v>
      </c>
      <c r="AL142" s="80">
        <v>12800000</v>
      </c>
      <c r="AM142" s="65">
        <f t="shared" si="13"/>
        <v>27200000</v>
      </c>
      <c r="AN142" s="65">
        <f t="shared" si="14"/>
        <v>0</v>
      </c>
      <c r="AO142" s="71" t="s">
        <v>323</v>
      </c>
      <c r="AP142" s="71">
        <v>691</v>
      </c>
      <c r="AQ142" s="73" t="s">
        <v>797</v>
      </c>
      <c r="AR142" s="73"/>
    </row>
    <row r="143" spans="1:44" s="39" customFormat="1" ht="18.75" customHeight="1">
      <c r="A143" s="71">
        <v>40</v>
      </c>
      <c r="B143" s="72" t="s">
        <v>798</v>
      </c>
      <c r="C143" s="73" t="s">
        <v>272</v>
      </c>
      <c r="D143" s="73" t="s">
        <v>273</v>
      </c>
      <c r="E143" s="73" t="s">
        <v>274</v>
      </c>
      <c r="F143" s="73" t="s">
        <v>275</v>
      </c>
      <c r="G143" s="73" t="s">
        <v>287</v>
      </c>
      <c r="H143" s="73" t="s">
        <v>285</v>
      </c>
      <c r="I143" s="73" t="s">
        <v>54</v>
      </c>
      <c r="J143" s="114" t="s">
        <v>799</v>
      </c>
      <c r="K143" s="71" t="s">
        <v>64</v>
      </c>
      <c r="L143" s="71" t="s">
        <v>65</v>
      </c>
      <c r="M143" s="57">
        <v>0</v>
      </c>
      <c r="N143" s="74">
        <v>0</v>
      </c>
      <c r="O143" s="57">
        <f>298784738-298784738</f>
        <v>0</v>
      </c>
      <c r="P143" s="74" t="s">
        <v>78</v>
      </c>
      <c r="Q143" s="74" t="s">
        <v>78</v>
      </c>
      <c r="R143" s="71" t="s">
        <v>277</v>
      </c>
      <c r="S143" s="71" t="s">
        <v>651</v>
      </c>
      <c r="T143" s="75" t="s">
        <v>277</v>
      </c>
      <c r="U143" s="64"/>
      <c r="V143" s="76"/>
      <c r="W143" s="77"/>
      <c r="X143" s="94"/>
      <c r="Y143" s="85"/>
      <c r="Z143" s="79"/>
      <c r="AA143" s="85"/>
      <c r="AB143" s="93"/>
      <c r="AC143" s="81">
        <v>0</v>
      </c>
      <c r="AD143" s="82"/>
      <c r="AE143" s="86"/>
      <c r="AF143" s="80"/>
      <c r="AG143" s="83">
        <f t="shared" si="11"/>
        <v>0</v>
      </c>
      <c r="AH143" s="82"/>
      <c r="AI143" s="64"/>
      <c r="AJ143" s="80"/>
      <c r="AK143" s="65">
        <f t="shared" si="12"/>
        <v>0</v>
      </c>
      <c r="AL143" s="80"/>
      <c r="AM143" s="65">
        <f t="shared" si="13"/>
        <v>0</v>
      </c>
      <c r="AN143" s="65">
        <f t="shared" si="14"/>
        <v>0</v>
      </c>
      <c r="AO143" s="82"/>
      <c r="AP143" s="82"/>
      <c r="AQ143" s="84"/>
      <c r="AR143" s="73"/>
    </row>
    <row r="144" spans="1:44" s="39" customFormat="1" ht="18.75" customHeight="1">
      <c r="A144" s="71">
        <v>41</v>
      </c>
      <c r="B144" s="72" t="s">
        <v>800</v>
      </c>
      <c r="C144" s="73" t="s">
        <v>272</v>
      </c>
      <c r="D144" s="73" t="s">
        <v>273</v>
      </c>
      <c r="E144" s="73" t="s">
        <v>274</v>
      </c>
      <c r="F144" s="73" t="s">
        <v>275</v>
      </c>
      <c r="G144" s="73" t="s">
        <v>287</v>
      </c>
      <c r="H144" s="73" t="s">
        <v>95</v>
      </c>
      <c r="I144" s="73" t="s">
        <v>54</v>
      </c>
      <c r="J144" s="114" t="s">
        <v>801</v>
      </c>
      <c r="K144" s="71" t="s">
        <v>55</v>
      </c>
      <c r="L144" s="71">
        <v>84111500</v>
      </c>
      <c r="M144" s="57">
        <v>9710000</v>
      </c>
      <c r="N144" s="71">
        <v>6</v>
      </c>
      <c r="O144" s="57">
        <v>54052333</v>
      </c>
      <c r="P144" s="74" t="s">
        <v>650</v>
      </c>
      <c r="Q144" s="74" t="s">
        <v>650</v>
      </c>
      <c r="R144" s="71" t="s">
        <v>277</v>
      </c>
      <c r="S144" s="71" t="s">
        <v>651</v>
      </c>
      <c r="T144" s="75" t="s">
        <v>277</v>
      </c>
      <c r="U144" s="64">
        <v>45486</v>
      </c>
      <c r="V144" s="76">
        <v>202412000058573</v>
      </c>
      <c r="W144" s="77" t="s">
        <v>302</v>
      </c>
      <c r="X144" s="94" t="s">
        <v>340</v>
      </c>
      <c r="Y144" s="85">
        <v>45489</v>
      </c>
      <c r="Z144" s="79" t="s">
        <v>802</v>
      </c>
      <c r="AA144" s="85">
        <v>45485</v>
      </c>
      <c r="AB144" s="93">
        <v>54052333</v>
      </c>
      <c r="AC144" s="81">
        <v>0</v>
      </c>
      <c r="AD144" s="82">
        <v>1166</v>
      </c>
      <c r="AE144" s="86">
        <v>45498</v>
      </c>
      <c r="AF144" s="80">
        <v>54052333</v>
      </c>
      <c r="AG144" s="83">
        <f t="shared" si="11"/>
        <v>0</v>
      </c>
      <c r="AH144" s="82">
        <v>3342</v>
      </c>
      <c r="AI144" s="64">
        <v>45503</v>
      </c>
      <c r="AJ144" s="80">
        <v>54052333</v>
      </c>
      <c r="AK144" s="65">
        <f t="shared" si="12"/>
        <v>0</v>
      </c>
      <c r="AL144" s="80">
        <v>19420000</v>
      </c>
      <c r="AM144" s="65">
        <f t="shared" si="13"/>
        <v>34632333</v>
      </c>
      <c r="AN144" s="65">
        <f t="shared" si="14"/>
        <v>0</v>
      </c>
      <c r="AO144" s="71" t="s">
        <v>323</v>
      </c>
      <c r="AP144" s="71">
        <v>526</v>
      </c>
      <c r="AQ144" s="73" t="s">
        <v>803</v>
      </c>
      <c r="AR144" s="73"/>
    </row>
    <row r="145" spans="1:44" s="39" customFormat="1" ht="18.75" customHeight="1">
      <c r="A145" s="71">
        <v>42</v>
      </c>
      <c r="B145" s="72" t="s">
        <v>804</v>
      </c>
      <c r="C145" s="73" t="s">
        <v>272</v>
      </c>
      <c r="D145" s="73" t="s">
        <v>273</v>
      </c>
      <c r="E145" s="73" t="s">
        <v>274</v>
      </c>
      <c r="F145" s="73" t="s">
        <v>275</v>
      </c>
      <c r="G145" s="73" t="s">
        <v>287</v>
      </c>
      <c r="H145" s="73" t="s">
        <v>72</v>
      </c>
      <c r="I145" s="73" t="s">
        <v>54</v>
      </c>
      <c r="J145" s="114" t="s">
        <v>749</v>
      </c>
      <c r="K145" s="71" t="s">
        <v>55</v>
      </c>
      <c r="L145" s="71">
        <v>80161504</v>
      </c>
      <c r="M145" s="57">
        <v>3500000</v>
      </c>
      <c r="N145" s="71">
        <v>5.5</v>
      </c>
      <c r="O145" s="57">
        <v>18083333</v>
      </c>
      <c r="P145" s="74" t="s">
        <v>650</v>
      </c>
      <c r="Q145" s="74" t="s">
        <v>650</v>
      </c>
      <c r="R145" s="71" t="s">
        <v>277</v>
      </c>
      <c r="S145" s="71" t="s">
        <v>651</v>
      </c>
      <c r="T145" s="75" t="s">
        <v>277</v>
      </c>
      <c r="U145" s="64">
        <v>45495</v>
      </c>
      <c r="V145" s="76">
        <v>202412000060763</v>
      </c>
      <c r="W145" s="77" t="s">
        <v>302</v>
      </c>
      <c r="X145" s="94" t="s">
        <v>65</v>
      </c>
      <c r="Y145" s="85">
        <v>45496</v>
      </c>
      <c r="Z145" s="79" t="s">
        <v>805</v>
      </c>
      <c r="AA145" s="85">
        <v>45496</v>
      </c>
      <c r="AB145" s="93">
        <v>18083333</v>
      </c>
      <c r="AC145" s="81">
        <v>0</v>
      </c>
      <c r="AD145" s="82">
        <v>1247</v>
      </c>
      <c r="AE145" s="86">
        <v>45500</v>
      </c>
      <c r="AF145" s="80">
        <v>18083333</v>
      </c>
      <c r="AG145" s="83">
        <f t="shared" si="11"/>
        <v>0</v>
      </c>
      <c r="AH145" s="82">
        <v>3747</v>
      </c>
      <c r="AI145" s="64">
        <v>45517</v>
      </c>
      <c r="AJ145" s="80">
        <v>18083333</v>
      </c>
      <c r="AK145" s="65">
        <f t="shared" si="12"/>
        <v>0</v>
      </c>
      <c r="AL145" s="80">
        <v>5600000</v>
      </c>
      <c r="AM145" s="65">
        <f t="shared" si="13"/>
        <v>12483333</v>
      </c>
      <c r="AN145" s="65">
        <f t="shared" si="14"/>
        <v>0</v>
      </c>
      <c r="AO145" s="71" t="s">
        <v>320</v>
      </c>
      <c r="AP145" s="71">
        <v>712</v>
      </c>
      <c r="AQ145" s="73" t="s">
        <v>806</v>
      </c>
      <c r="AR145" s="73"/>
    </row>
    <row r="146" spans="1:44" s="39" customFormat="1" ht="18.75" customHeight="1">
      <c r="A146" s="71">
        <v>43</v>
      </c>
      <c r="B146" s="72" t="s">
        <v>807</v>
      </c>
      <c r="C146" s="73" t="s">
        <v>272</v>
      </c>
      <c r="D146" s="73" t="s">
        <v>273</v>
      </c>
      <c r="E146" s="73" t="s">
        <v>274</v>
      </c>
      <c r="F146" s="73" t="s">
        <v>275</v>
      </c>
      <c r="G146" s="73" t="s">
        <v>287</v>
      </c>
      <c r="H146" s="73" t="s">
        <v>53</v>
      </c>
      <c r="I146" s="73" t="s">
        <v>54</v>
      </c>
      <c r="J146" s="114" t="s">
        <v>808</v>
      </c>
      <c r="K146" s="71" t="s">
        <v>55</v>
      </c>
      <c r="L146" s="71">
        <v>80121700</v>
      </c>
      <c r="M146" s="57">
        <v>4950000</v>
      </c>
      <c r="N146" s="71">
        <v>5</v>
      </c>
      <c r="O146" s="57">
        <v>24750000</v>
      </c>
      <c r="P146" s="74" t="s">
        <v>650</v>
      </c>
      <c r="Q146" s="74" t="s">
        <v>650</v>
      </c>
      <c r="R146" s="71" t="s">
        <v>277</v>
      </c>
      <c r="S146" s="71" t="s">
        <v>651</v>
      </c>
      <c r="T146" s="75" t="s">
        <v>277</v>
      </c>
      <c r="U146" s="64">
        <v>45488</v>
      </c>
      <c r="V146" s="76" t="s">
        <v>658</v>
      </c>
      <c r="W146" s="77" t="s">
        <v>302</v>
      </c>
      <c r="X146" s="94" t="s">
        <v>340</v>
      </c>
      <c r="Y146" s="85">
        <v>45490</v>
      </c>
      <c r="Z146" s="79" t="s">
        <v>809</v>
      </c>
      <c r="AA146" s="85">
        <v>45490</v>
      </c>
      <c r="AB146" s="93">
        <v>16170000</v>
      </c>
      <c r="AC146" s="81">
        <v>8580000</v>
      </c>
      <c r="AD146" s="82">
        <v>1176</v>
      </c>
      <c r="AE146" s="86">
        <v>45498</v>
      </c>
      <c r="AF146" s="80">
        <v>16170000</v>
      </c>
      <c r="AG146" s="83">
        <f t="shared" si="11"/>
        <v>0</v>
      </c>
      <c r="AH146" s="82">
        <v>4339</v>
      </c>
      <c r="AI146" s="64">
        <v>45555</v>
      </c>
      <c r="AJ146" s="80">
        <v>16170000</v>
      </c>
      <c r="AK146" s="65">
        <f t="shared" si="12"/>
        <v>0</v>
      </c>
      <c r="AL146" s="80">
        <v>1320000</v>
      </c>
      <c r="AM146" s="65">
        <f t="shared" si="13"/>
        <v>14850000</v>
      </c>
      <c r="AN146" s="65">
        <f t="shared" si="14"/>
        <v>8580000</v>
      </c>
      <c r="AO146" s="71" t="s">
        <v>323</v>
      </c>
      <c r="AP146" s="71">
        <v>887</v>
      </c>
      <c r="AQ146" s="73" t="s">
        <v>810</v>
      </c>
      <c r="AR146" s="73"/>
    </row>
    <row r="147" spans="1:44" s="39" customFormat="1" ht="18.75" customHeight="1">
      <c r="A147" s="71">
        <v>44</v>
      </c>
      <c r="B147" s="72" t="s">
        <v>811</v>
      </c>
      <c r="C147" s="73" t="s">
        <v>272</v>
      </c>
      <c r="D147" s="73" t="s">
        <v>273</v>
      </c>
      <c r="E147" s="73" t="s">
        <v>274</v>
      </c>
      <c r="F147" s="73" t="s">
        <v>275</v>
      </c>
      <c r="G147" s="73" t="s">
        <v>287</v>
      </c>
      <c r="H147" s="73" t="s">
        <v>94</v>
      </c>
      <c r="I147" s="73" t="s">
        <v>54</v>
      </c>
      <c r="J147" s="114" t="s">
        <v>812</v>
      </c>
      <c r="K147" s="71" t="s">
        <v>55</v>
      </c>
      <c r="L147" s="71">
        <v>80161500</v>
      </c>
      <c r="M147" s="57">
        <v>7770000</v>
      </c>
      <c r="N147" s="71">
        <v>6</v>
      </c>
      <c r="O147" s="57">
        <v>43253000</v>
      </c>
      <c r="P147" s="74" t="s">
        <v>650</v>
      </c>
      <c r="Q147" s="74" t="s">
        <v>650</v>
      </c>
      <c r="R147" s="71" t="s">
        <v>277</v>
      </c>
      <c r="S147" s="71" t="s">
        <v>651</v>
      </c>
      <c r="T147" s="75" t="s">
        <v>277</v>
      </c>
      <c r="U147" s="64">
        <v>45486</v>
      </c>
      <c r="V147" s="76">
        <v>202412000058573</v>
      </c>
      <c r="W147" s="77" t="s">
        <v>302</v>
      </c>
      <c r="X147" s="94" t="s">
        <v>65</v>
      </c>
      <c r="Y147" s="85">
        <v>45489</v>
      </c>
      <c r="Z147" s="79" t="s">
        <v>813</v>
      </c>
      <c r="AA147" s="85">
        <v>45485</v>
      </c>
      <c r="AB147" s="93">
        <v>43253000</v>
      </c>
      <c r="AC147" s="81">
        <v>0</v>
      </c>
      <c r="AD147" s="82">
        <v>1167</v>
      </c>
      <c r="AE147" s="86">
        <v>45498</v>
      </c>
      <c r="AF147" s="80">
        <v>43253000</v>
      </c>
      <c r="AG147" s="83">
        <f t="shared" si="11"/>
        <v>0</v>
      </c>
      <c r="AH147" s="82">
        <v>3366</v>
      </c>
      <c r="AI147" s="64">
        <v>45505</v>
      </c>
      <c r="AJ147" s="80">
        <v>43253000</v>
      </c>
      <c r="AK147" s="65">
        <f t="shared" si="12"/>
        <v>0</v>
      </c>
      <c r="AL147" s="80">
        <v>15540000</v>
      </c>
      <c r="AM147" s="65">
        <f t="shared" si="13"/>
        <v>27713000</v>
      </c>
      <c r="AN147" s="65">
        <f t="shared" si="14"/>
        <v>0</v>
      </c>
      <c r="AO147" s="71" t="s">
        <v>323</v>
      </c>
      <c r="AP147" s="71">
        <v>547</v>
      </c>
      <c r="AQ147" s="73" t="s">
        <v>814</v>
      </c>
      <c r="AR147" s="73"/>
    </row>
    <row r="148" spans="1:44" s="39" customFormat="1" ht="18.75" customHeight="1">
      <c r="A148" s="71">
        <v>45</v>
      </c>
      <c r="B148" s="72" t="s">
        <v>815</v>
      </c>
      <c r="C148" s="73" t="s">
        <v>272</v>
      </c>
      <c r="D148" s="73" t="s">
        <v>273</v>
      </c>
      <c r="E148" s="73" t="s">
        <v>274</v>
      </c>
      <c r="F148" s="73" t="s">
        <v>275</v>
      </c>
      <c r="G148" s="73" t="s">
        <v>287</v>
      </c>
      <c r="H148" s="73" t="s">
        <v>94</v>
      </c>
      <c r="I148" s="73" t="s">
        <v>54</v>
      </c>
      <c r="J148" s="114" t="s">
        <v>816</v>
      </c>
      <c r="K148" s="71" t="s">
        <v>55</v>
      </c>
      <c r="L148" s="71">
        <v>80161500</v>
      </c>
      <c r="M148" s="57">
        <v>7770000</v>
      </c>
      <c r="N148" s="71">
        <v>6</v>
      </c>
      <c r="O148" s="57">
        <v>36620000</v>
      </c>
      <c r="P148" s="74" t="s">
        <v>650</v>
      </c>
      <c r="Q148" s="74" t="s">
        <v>650</v>
      </c>
      <c r="R148" s="71" t="s">
        <v>277</v>
      </c>
      <c r="S148" s="71" t="s">
        <v>651</v>
      </c>
      <c r="T148" s="75" t="s">
        <v>277</v>
      </c>
      <c r="U148" s="64">
        <v>45486</v>
      </c>
      <c r="V148" s="76">
        <v>202412000058573</v>
      </c>
      <c r="W148" s="77" t="s">
        <v>302</v>
      </c>
      <c r="X148" s="94" t="s">
        <v>65</v>
      </c>
      <c r="Y148" s="85">
        <v>45489</v>
      </c>
      <c r="Z148" s="79" t="s">
        <v>817</v>
      </c>
      <c r="AA148" s="85">
        <v>45485</v>
      </c>
      <c r="AB148" s="93">
        <v>24200000</v>
      </c>
      <c r="AC148" s="81">
        <v>12420000</v>
      </c>
      <c r="AD148" s="82">
        <v>1169</v>
      </c>
      <c r="AE148" s="86">
        <v>45498</v>
      </c>
      <c r="AF148" s="80">
        <v>24200000</v>
      </c>
      <c r="AG148" s="83">
        <f t="shared" si="11"/>
        <v>0</v>
      </c>
      <c r="AH148" s="82">
        <v>4127</v>
      </c>
      <c r="AI148" s="64">
        <v>45540</v>
      </c>
      <c r="AJ148" s="80">
        <v>24200000</v>
      </c>
      <c r="AK148" s="65">
        <f t="shared" si="12"/>
        <v>0</v>
      </c>
      <c r="AL148" s="80">
        <v>4583333</v>
      </c>
      <c r="AM148" s="65">
        <f t="shared" si="13"/>
        <v>19616667</v>
      </c>
      <c r="AN148" s="65">
        <f t="shared" si="14"/>
        <v>12420000</v>
      </c>
      <c r="AO148" s="71" t="s">
        <v>323</v>
      </c>
      <c r="AP148" s="71">
        <v>840</v>
      </c>
      <c r="AQ148" s="73" t="s">
        <v>818</v>
      </c>
      <c r="AR148" s="73" t="s">
        <v>714</v>
      </c>
    </row>
    <row r="149" spans="1:44" s="39" customFormat="1" ht="18.75" customHeight="1">
      <c r="A149" s="71">
        <v>46</v>
      </c>
      <c r="B149" s="72" t="s">
        <v>819</v>
      </c>
      <c r="C149" s="73" t="s">
        <v>272</v>
      </c>
      <c r="D149" s="73" t="s">
        <v>273</v>
      </c>
      <c r="E149" s="73" t="s">
        <v>274</v>
      </c>
      <c r="F149" s="73" t="s">
        <v>278</v>
      </c>
      <c r="G149" s="73" t="s">
        <v>287</v>
      </c>
      <c r="H149" s="73" t="s">
        <v>71</v>
      </c>
      <c r="I149" s="73" t="s">
        <v>54</v>
      </c>
      <c r="J149" s="114" t="s">
        <v>657</v>
      </c>
      <c r="K149" s="71" t="s">
        <v>55</v>
      </c>
      <c r="L149" s="71">
        <v>93141500</v>
      </c>
      <c r="M149" s="57">
        <v>5230000</v>
      </c>
      <c r="N149" s="71">
        <v>3</v>
      </c>
      <c r="O149" s="57">
        <v>15690000</v>
      </c>
      <c r="P149" s="74" t="s">
        <v>650</v>
      </c>
      <c r="Q149" s="74" t="s">
        <v>650</v>
      </c>
      <c r="R149" s="71" t="s">
        <v>277</v>
      </c>
      <c r="S149" s="71" t="s">
        <v>651</v>
      </c>
      <c r="T149" s="75" t="s">
        <v>277</v>
      </c>
      <c r="U149" s="64">
        <v>45495</v>
      </c>
      <c r="V149" s="76">
        <v>202412000060763</v>
      </c>
      <c r="W149" s="77" t="s">
        <v>302</v>
      </c>
      <c r="X149" s="94" t="s">
        <v>65</v>
      </c>
      <c r="Y149" s="85">
        <v>45496</v>
      </c>
      <c r="Z149" s="79" t="s">
        <v>820</v>
      </c>
      <c r="AA149" s="85">
        <v>45496</v>
      </c>
      <c r="AB149" s="93">
        <v>15690000</v>
      </c>
      <c r="AC149" s="81">
        <v>0</v>
      </c>
      <c r="AD149" s="82">
        <v>1248</v>
      </c>
      <c r="AE149" s="86">
        <v>45500</v>
      </c>
      <c r="AF149" s="80">
        <v>15690000</v>
      </c>
      <c r="AG149" s="83">
        <f t="shared" si="11"/>
        <v>0</v>
      </c>
      <c r="AH149" s="82">
        <v>4012</v>
      </c>
      <c r="AI149" s="64">
        <v>45526</v>
      </c>
      <c r="AJ149" s="80">
        <v>15690000</v>
      </c>
      <c r="AK149" s="65">
        <f t="shared" si="12"/>
        <v>0</v>
      </c>
      <c r="AL149" s="80">
        <v>6799000</v>
      </c>
      <c r="AM149" s="65">
        <f t="shared" si="13"/>
        <v>8891000</v>
      </c>
      <c r="AN149" s="65">
        <f t="shared" si="14"/>
        <v>0</v>
      </c>
      <c r="AO149" s="71" t="s">
        <v>323</v>
      </c>
      <c r="AP149" s="71">
        <v>793</v>
      </c>
      <c r="AQ149" s="73" t="s">
        <v>821</v>
      </c>
      <c r="AR149" s="73"/>
    </row>
    <row r="150" spans="1:44" s="39" customFormat="1" ht="18.75" customHeight="1">
      <c r="A150" s="71">
        <v>47</v>
      </c>
      <c r="B150" s="72" t="s">
        <v>822</v>
      </c>
      <c r="C150" s="73" t="s">
        <v>272</v>
      </c>
      <c r="D150" s="73" t="s">
        <v>273</v>
      </c>
      <c r="E150" s="73" t="s">
        <v>274</v>
      </c>
      <c r="F150" s="73" t="s">
        <v>275</v>
      </c>
      <c r="G150" s="73" t="s">
        <v>287</v>
      </c>
      <c r="H150" s="73" t="s">
        <v>285</v>
      </c>
      <c r="I150" s="73" t="s">
        <v>54</v>
      </c>
      <c r="J150" s="114" t="s">
        <v>753</v>
      </c>
      <c r="K150" s="71" t="s">
        <v>55</v>
      </c>
      <c r="L150" s="71">
        <v>81101500</v>
      </c>
      <c r="M150" s="57">
        <v>6000000</v>
      </c>
      <c r="N150" s="71">
        <v>5</v>
      </c>
      <c r="O150" s="57">
        <v>30000000</v>
      </c>
      <c r="P150" s="74" t="s">
        <v>650</v>
      </c>
      <c r="Q150" s="74" t="s">
        <v>650</v>
      </c>
      <c r="R150" s="71" t="s">
        <v>277</v>
      </c>
      <c r="S150" s="71" t="s">
        <v>651</v>
      </c>
      <c r="T150" s="75" t="s">
        <v>277</v>
      </c>
      <c r="U150" s="64">
        <v>45488</v>
      </c>
      <c r="V150" s="76" t="s">
        <v>658</v>
      </c>
      <c r="W150" s="77" t="s">
        <v>302</v>
      </c>
      <c r="X150" s="94" t="s">
        <v>340</v>
      </c>
      <c r="Y150" s="85">
        <v>45490</v>
      </c>
      <c r="Z150" s="79" t="s">
        <v>823</v>
      </c>
      <c r="AA150" s="85">
        <v>45490</v>
      </c>
      <c r="AB150" s="93">
        <v>30000000</v>
      </c>
      <c r="AC150" s="81">
        <v>0</v>
      </c>
      <c r="AD150" s="82">
        <v>1177</v>
      </c>
      <c r="AE150" s="86">
        <v>45498</v>
      </c>
      <c r="AF150" s="80">
        <v>30000000</v>
      </c>
      <c r="AG150" s="83">
        <f t="shared" si="11"/>
        <v>0</v>
      </c>
      <c r="AH150" s="82">
        <v>3392</v>
      </c>
      <c r="AI150" s="64">
        <v>45506</v>
      </c>
      <c r="AJ150" s="80">
        <v>30000000</v>
      </c>
      <c r="AK150" s="65">
        <f t="shared" si="12"/>
        <v>0</v>
      </c>
      <c r="AL150" s="80">
        <v>11800000</v>
      </c>
      <c r="AM150" s="65">
        <f t="shared" si="13"/>
        <v>18200000</v>
      </c>
      <c r="AN150" s="65">
        <f t="shared" si="14"/>
        <v>0</v>
      </c>
      <c r="AO150" s="71" t="s">
        <v>323</v>
      </c>
      <c r="AP150" s="71">
        <v>558</v>
      </c>
      <c r="AQ150" s="73" t="s">
        <v>824</v>
      </c>
      <c r="AR150" s="73"/>
    </row>
    <row r="151" spans="1:44" s="39" customFormat="1" ht="18.75" customHeight="1">
      <c r="A151" s="71">
        <v>48</v>
      </c>
      <c r="B151" s="72" t="s">
        <v>825</v>
      </c>
      <c r="C151" s="73" t="s">
        <v>272</v>
      </c>
      <c r="D151" s="73" t="s">
        <v>273</v>
      </c>
      <c r="E151" s="73" t="s">
        <v>274</v>
      </c>
      <c r="F151" s="73" t="s">
        <v>275</v>
      </c>
      <c r="G151" s="73" t="s">
        <v>287</v>
      </c>
      <c r="H151" s="73" t="s">
        <v>53</v>
      </c>
      <c r="I151" s="73" t="s">
        <v>54</v>
      </c>
      <c r="J151" s="114" t="s">
        <v>745</v>
      </c>
      <c r="K151" s="71" t="s">
        <v>55</v>
      </c>
      <c r="L151" s="71">
        <v>80121700</v>
      </c>
      <c r="M151" s="57">
        <v>7485000</v>
      </c>
      <c r="N151" s="71">
        <v>5</v>
      </c>
      <c r="O151" s="57">
        <v>36427000</v>
      </c>
      <c r="P151" s="74" t="s">
        <v>650</v>
      </c>
      <c r="Q151" s="74" t="s">
        <v>650</v>
      </c>
      <c r="R151" s="71" t="s">
        <v>277</v>
      </c>
      <c r="S151" s="71" t="s">
        <v>651</v>
      </c>
      <c r="T151" s="75" t="s">
        <v>277</v>
      </c>
      <c r="U151" s="64">
        <v>45486</v>
      </c>
      <c r="V151" s="76">
        <v>202412000058573</v>
      </c>
      <c r="W151" s="77" t="s">
        <v>302</v>
      </c>
      <c r="X151" s="94" t="s">
        <v>340</v>
      </c>
      <c r="Y151" s="85">
        <v>45489</v>
      </c>
      <c r="Z151" s="79" t="s">
        <v>826</v>
      </c>
      <c r="AA151" s="85">
        <v>45485</v>
      </c>
      <c r="AB151" s="93">
        <v>36427000</v>
      </c>
      <c r="AC151" s="81">
        <v>0</v>
      </c>
      <c r="AD151" s="82">
        <v>1171</v>
      </c>
      <c r="AE151" s="86">
        <v>45498</v>
      </c>
      <c r="AF151" s="80">
        <v>36427000</v>
      </c>
      <c r="AG151" s="83">
        <f t="shared" si="11"/>
        <v>0</v>
      </c>
      <c r="AH151" s="82">
        <v>3359</v>
      </c>
      <c r="AI151" s="64">
        <v>45505</v>
      </c>
      <c r="AJ151" s="80">
        <v>36427000</v>
      </c>
      <c r="AK151" s="65">
        <f t="shared" si="12"/>
        <v>0</v>
      </c>
      <c r="AL151" s="80">
        <v>13972000</v>
      </c>
      <c r="AM151" s="65">
        <f t="shared" si="13"/>
        <v>22455000</v>
      </c>
      <c r="AN151" s="65">
        <f t="shared" si="14"/>
        <v>0</v>
      </c>
      <c r="AO151" s="71" t="s">
        <v>323</v>
      </c>
      <c r="AP151" s="71">
        <v>546</v>
      </c>
      <c r="AQ151" s="73" t="s">
        <v>827</v>
      </c>
      <c r="AR151" s="73"/>
    </row>
    <row r="152" spans="1:44" s="39" customFormat="1" ht="18.75" customHeight="1">
      <c r="A152" s="71">
        <v>49</v>
      </c>
      <c r="B152" s="72" t="s">
        <v>828</v>
      </c>
      <c r="C152" s="73" t="s">
        <v>272</v>
      </c>
      <c r="D152" s="73" t="s">
        <v>273</v>
      </c>
      <c r="E152" s="73" t="s">
        <v>274</v>
      </c>
      <c r="F152" s="73" t="s">
        <v>275</v>
      </c>
      <c r="G152" s="73" t="s">
        <v>287</v>
      </c>
      <c r="H152" s="73" t="s">
        <v>53</v>
      </c>
      <c r="I152" s="73" t="s">
        <v>54</v>
      </c>
      <c r="J152" s="114" t="s">
        <v>829</v>
      </c>
      <c r="K152" s="71" t="s">
        <v>55</v>
      </c>
      <c r="L152" s="71">
        <v>80121700</v>
      </c>
      <c r="M152" s="57">
        <v>8560000</v>
      </c>
      <c r="N152" s="71">
        <v>5.5</v>
      </c>
      <c r="O152" s="57">
        <v>47080000</v>
      </c>
      <c r="P152" s="74" t="s">
        <v>650</v>
      </c>
      <c r="Q152" s="74" t="s">
        <v>650</v>
      </c>
      <c r="R152" s="71" t="s">
        <v>277</v>
      </c>
      <c r="S152" s="71" t="s">
        <v>651</v>
      </c>
      <c r="T152" s="75" t="s">
        <v>277</v>
      </c>
      <c r="U152" s="64">
        <v>45488</v>
      </c>
      <c r="V152" s="76" t="s">
        <v>658</v>
      </c>
      <c r="W152" s="77" t="s">
        <v>302</v>
      </c>
      <c r="X152" s="94" t="s">
        <v>340</v>
      </c>
      <c r="Y152" s="85">
        <v>45490</v>
      </c>
      <c r="Z152" s="79" t="s">
        <v>830</v>
      </c>
      <c r="AA152" s="85">
        <v>45490</v>
      </c>
      <c r="AB152" s="93">
        <v>47080000</v>
      </c>
      <c r="AC152" s="81">
        <v>0</v>
      </c>
      <c r="AD152" s="82">
        <v>1174</v>
      </c>
      <c r="AE152" s="86">
        <v>45498</v>
      </c>
      <c r="AF152" s="80">
        <v>47080000</v>
      </c>
      <c r="AG152" s="83">
        <f t="shared" si="11"/>
        <v>0</v>
      </c>
      <c r="AH152" s="82">
        <v>3354</v>
      </c>
      <c r="AI152" s="64">
        <v>45503</v>
      </c>
      <c r="AJ152" s="80">
        <v>47080000</v>
      </c>
      <c r="AK152" s="65">
        <f t="shared" si="12"/>
        <v>0</v>
      </c>
      <c r="AL152" s="80">
        <v>17120000</v>
      </c>
      <c r="AM152" s="65">
        <f t="shared" si="13"/>
        <v>29960000</v>
      </c>
      <c r="AN152" s="65">
        <f t="shared" si="14"/>
        <v>0</v>
      </c>
      <c r="AO152" s="71" t="s">
        <v>323</v>
      </c>
      <c r="AP152" s="71">
        <v>532</v>
      </c>
      <c r="AQ152" s="73" t="s">
        <v>831</v>
      </c>
      <c r="AR152" s="73"/>
    </row>
    <row r="153" spans="1:44" s="39" customFormat="1" ht="18.75" customHeight="1">
      <c r="A153" s="71">
        <v>50</v>
      </c>
      <c r="B153" s="72" t="s">
        <v>832</v>
      </c>
      <c r="C153" s="73" t="s">
        <v>272</v>
      </c>
      <c r="D153" s="73" t="s">
        <v>273</v>
      </c>
      <c r="E153" s="73" t="s">
        <v>274</v>
      </c>
      <c r="F153" s="73" t="s">
        <v>275</v>
      </c>
      <c r="G153" s="73" t="s">
        <v>287</v>
      </c>
      <c r="H153" s="73" t="s">
        <v>95</v>
      </c>
      <c r="I153" s="73" t="s">
        <v>54</v>
      </c>
      <c r="J153" s="114" t="s">
        <v>833</v>
      </c>
      <c r="K153" s="71" t="s">
        <v>55</v>
      </c>
      <c r="L153" s="71">
        <v>84111500</v>
      </c>
      <c r="M153" s="57">
        <v>10500000</v>
      </c>
      <c r="N153" s="71">
        <v>2</v>
      </c>
      <c r="O153" s="57">
        <v>21000000</v>
      </c>
      <c r="P153" s="74" t="s">
        <v>650</v>
      </c>
      <c r="Q153" s="74" t="s">
        <v>650</v>
      </c>
      <c r="R153" s="71" t="s">
        <v>277</v>
      </c>
      <c r="S153" s="71" t="s">
        <v>651</v>
      </c>
      <c r="T153" s="75" t="s">
        <v>277</v>
      </c>
      <c r="U153" s="64">
        <v>45495</v>
      </c>
      <c r="V153" s="76">
        <v>202412000060763</v>
      </c>
      <c r="W153" s="77" t="s">
        <v>302</v>
      </c>
      <c r="X153" s="94" t="s">
        <v>65</v>
      </c>
      <c r="Y153" s="85">
        <v>45496</v>
      </c>
      <c r="Z153" s="79" t="s">
        <v>834</v>
      </c>
      <c r="AA153" s="85">
        <v>45496</v>
      </c>
      <c r="AB153" s="93">
        <v>21000000</v>
      </c>
      <c r="AC153" s="81">
        <v>0</v>
      </c>
      <c r="AD153" s="82">
        <v>1249</v>
      </c>
      <c r="AE153" s="86">
        <v>45500</v>
      </c>
      <c r="AF153" s="80">
        <v>21000000</v>
      </c>
      <c r="AG153" s="83">
        <f t="shared" si="11"/>
        <v>0</v>
      </c>
      <c r="AH153" s="82">
        <v>3762</v>
      </c>
      <c r="AI153" s="64">
        <v>45518</v>
      </c>
      <c r="AJ153" s="80">
        <v>21000000</v>
      </c>
      <c r="AK153" s="65">
        <f t="shared" si="12"/>
        <v>0</v>
      </c>
      <c r="AL153" s="80">
        <v>16100000</v>
      </c>
      <c r="AM153" s="65">
        <f t="shared" si="13"/>
        <v>4900000</v>
      </c>
      <c r="AN153" s="65">
        <f t="shared" si="14"/>
        <v>0</v>
      </c>
      <c r="AO153" s="71" t="s">
        <v>323</v>
      </c>
      <c r="AP153" s="71">
        <v>749</v>
      </c>
      <c r="AQ153" s="73" t="s">
        <v>835</v>
      </c>
      <c r="AR153" s="73"/>
    </row>
    <row r="154" spans="1:44" s="39" customFormat="1" ht="18.75" customHeight="1">
      <c r="A154" s="71">
        <v>51</v>
      </c>
      <c r="B154" s="72" t="s">
        <v>836</v>
      </c>
      <c r="C154" s="73" t="s">
        <v>272</v>
      </c>
      <c r="D154" s="73" t="s">
        <v>273</v>
      </c>
      <c r="E154" s="73" t="s">
        <v>274</v>
      </c>
      <c r="F154" s="73" t="s">
        <v>275</v>
      </c>
      <c r="G154" s="73" t="s">
        <v>287</v>
      </c>
      <c r="H154" s="73" t="s">
        <v>139</v>
      </c>
      <c r="I154" s="73" t="s">
        <v>54</v>
      </c>
      <c r="J154" s="114" t="s">
        <v>765</v>
      </c>
      <c r="K154" s="71" t="s">
        <v>55</v>
      </c>
      <c r="L154" s="71">
        <v>81101500</v>
      </c>
      <c r="M154" s="57">
        <v>8500000</v>
      </c>
      <c r="N154" s="71">
        <v>5</v>
      </c>
      <c r="O154" s="57">
        <v>42500000</v>
      </c>
      <c r="P154" s="74" t="s">
        <v>650</v>
      </c>
      <c r="Q154" s="74" t="s">
        <v>650</v>
      </c>
      <c r="R154" s="71" t="s">
        <v>277</v>
      </c>
      <c r="S154" s="71" t="s">
        <v>651</v>
      </c>
      <c r="T154" s="75" t="s">
        <v>277</v>
      </c>
      <c r="U154" s="64">
        <v>45495</v>
      </c>
      <c r="V154" s="76">
        <v>202412000060763</v>
      </c>
      <c r="W154" s="77" t="s">
        <v>302</v>
      </c>
      <c r="X154" s="94" t="s">
        <v>65</v>
      </c>
      <c r="Y154" s="85">
        <v>45496</v>
      </c>
      <c r="Z154" s="79" t="s">
        <v>837</v>
      </c>
      <c r="AA154" s="85">
        <v>45496</v>
      </c>
      <c r="AB154" s="93">
        <v>42500000</v>
      </c>
      <c r="AC154" s="81">
        <v>0</v>
      </c>
      <c r="AD154" s="82">
        <v>1297</v>
      </c>
      <c r="AE154" s="86">
        <v>45503</v>
      </c>
      <c r="AF154" s="80">
        <v>42500000</v>
      </c>
      <c r="AG154" s="83">
        <f t="shared" si="11"/>
        <v>0</v>
      </c>
      <c r="AH154" s="82">
        <v>3735</v>
      </c>
      <c r="AI154" s="64">
        <v>45517</v>
      </c>
      <c r="AJ154" s="80">
        <v>42500000</v>
      </c>
      <c r="AK154" s="65">
        <f t="shared" si="12"/>
        <v>0</v>
      </c>
      <c r="AL154" s="80">
        <v>13316667</v>
      </c>
      <c r="AM154" s="65">
        <f t="shared" si="13"/>
        <v>29183333</v>
      </c>
      <c r="AN154" s="65">
        <f t="shared" si="14"/>
        <v>0</v>
      </c>
      <c r="AO154" s="71" t="s">
        <v>323</v>
      </c>
      <c r="AP154" s="71">
        <v>721</v>
      </c>
      <c r="AQ154" s="73" t="s">
        <v>838</v>
      </c>
      <c r="AR154" s="73"/>
    </row>
    <row r="155" spans="1:44" s="39" customFormat="1" ht="18.75" customHeight="1">
      <c r="A155" s="71">
        <v>52</v>
      </c>
      <c r="B155" s="72" t="s">
        <v>839</v>
      </c>
      <c r="C155" s="73" t="s">
        <v>272</v>
      </c>
      <c r="D155" s="73" t="s">
        <v>273</v>
      </c>
      <c r="E155" s="73" t="s">
        <v>274</v>
      </c>
      <c r="F155" s="73" t="s">
        <v>275</v>
      </c>
      <c r="G155" s="73" t="s">
        <v>287</v>
      </c>
      <c r="H155" s="73" t="s">
        <v>53</v>
      </c>
      <c r="I155" s="73" t="s">
        <v>54</v>
      </c>
      <c r="J155" s="114" t="s">
        <v>649</v>
      </c>
      <c r="K155" s="71" t="s">
        <v>55</v>
      </c>
      <c r="L155" s="71">
        <v>80121700</v>
      </c>
      <c r="M155" s="57">
        <v>7490000</v>
      </c>
      <c r="N155" s="71">
        <v>5</v>
      </c>
      <c r="O155" s="57">
        <v>37450000</v>
      </c>
      <c r="P155" s="74" t="s">
        <v>650</v>
      </c>
      <c r="Q155" s="74" t="s">
        <v>650</v>
      </c>
      <c r="R155" s="71" t="s">
        <v>277</v>
      </c>
      <c r="S155" s="71" t="s">
        <v>651</v>
      </c>
      <c r="T155" s="75" t="s">
        <v>277</v>
      </c>
      <c r="U155" s="64">
        <v>45495</v>
      </c>
      <c r="V155" s="76">
        <v>202412000060763</v>
      </c>
      <c r="W155" s="77" t="s">
        <v>302</v>
      </c>
      <c r="X155" s="94" t="s">
        <v>65</v>
      </c>
      <c r="Y155" s="85">
        <v>45496</v>
      </c>
      <c r="Z155" s="79" t="s">
        <v>840</v>
      </c>
      <c r="AA155" s="85">
        <v>45496</v>
      </c>
      <c r="AB155" s="93">
        <v>37450000</v>
      </c>
      <c r="AC155" s="81">
        <v>0</v>
      </c>
      <c r="AD155" s="82">
        <v>1298</v>
      </c>
      <c r="AE155" s="86">
        <v>45503</v>
      </c>
      <c r="AF155" s="80">
        <v>37450000</v>
      </c>
      <c r="AG155" s="83">
        <f t="shared" si="11"/>
        <v>0</v>
      </c>
      <c r="AH155" s="82">
        <v>3791</v>
      </c>
      <c r="AI155" s="64">
        <v>45519</v>
      </c>
      <c r="AJ155" s="80">
        <v>37450000</v>
      </c>
      <c r="AK155" s="65">
        <f t="shared" si="12"/>
        <v>0</v>
      </c>
      <c r="AL155" s="80">
        <v>11484667</v>
      </c>
      <c r="AM155" s="65">
        <f t="shared" si="13"/>
        <v>25965333</v>
      </c>
      <c r="AN155" s="65">
        <f t="shared" si="14"/>
        <v>0</v>
      </c>
      <c r="AO155" s="71" t="s">
        <v>323</v>
      </c>
      <c r="AP155" s="71">
        <v>760</v>
      </c>
      <c r="AQ155" s="73" t="s">
        <v>841</v>
      </c>
      <c r="AR155" s="73"/>
    </row>
    <row r="156" spans="1:44" s="39" customFormat="1" ht="18.75" customHeight="1">
      <c r="A156" s="71">
        <v>53</v>
      </c>
      <c r="B156" s="72" t="s">
        <v>842</v>
      </c>
      <c r="C156" s="73" t="s">
        <v>272</v>
      </c>
      <c r="D156" s="73" t="s">
        <v>273</v>
      </c>
      <c r="E156" s="73" t="s">
        <v>274</v>
      </c>
      <c r="F156" s="73" t="s">
        <v>275</v>
      </c>
      <c r="G156" s="73" t="s">
        <v>287</v>
      </c>
      <c r="H156" s="73" t="s">
        <v>285</v>
      </c>
      <c r="I156" s="73" t="s">
        <v>54</v>
      </c>
      <c r="J156" s="114" t="s">
        <v>753</v>
      </c>
      <c r="K156" s="71" t="s">
        <v>55</v>
      </c>
      <c r="L156" s="71">
        <v>81101500</v>
      </c>
      <c r="M156" s="57">
        <v>5000000</v>
      </c>
      <c r="N156" s="71">
        <v>5</v>
      </c>
      <c r="O156" s="57">
        <v>25000000</v>
      </c>
      <c r="P156" s="74" t="s">
        <v>650</v>
      </c>
      <c r="Q156" s="74" t="s">
        <v>650</v>
      </c>
      <c r="R156" s="71" t="s">
        <v>277</v>
      </c>
      <c r="S156" s="71" t="s">
        <v>651</v>
      </c>
      <c r="T156" s="75" t="s">
        <v>277</v>
      </c>
      <c r="U156" s="64">
        <v>45488</v>
      </c>
      <c r="V156" s="76" t="s">
        <v>658</v>
      </c>
      <c r="W156" s="77" t="s">
        <v>302</v>
      </c>
      <c r="X156" s="94" t="s">
        <v>340</v>
      </c>
      <c r="Y156" s="85">
        <v>45490</v>
      </c>
      <c r="Z156" s="79" t="s">
        <v>843</v>
      </c>
      <c r="AA156" s="85">
        <v>45490</v>
      </c>
      <c r="AB156" s="93">
        <v>25000000</v>
      </c>
      <c r="AC156" s="81">
        <v>0</v>
      </c>
      <c r="AD156" s="82">
        <v>1180</v>
      </c>
      <c r="AE156" s="86">
        <v>45498</v>
      </c>
      <c r="AF156" s="80">
        <v>25000000</v>
      </c>
      <c r="AG156" s="83">
        <f t="shared" si="11"/>
        <v>0</v>
      </c>
      <c r="AH156" s="82">
        <v>3352</v>
      </c>
      <c r="AI156" s="64">
        <v>45503</v>
      </c>
      <c r="AJ156" s="80">
        <v>25000000</v>
      </c>
      <c r="AK156" s="65">
        <f t="shared" si="12"/>
        <v>0</v>
      </c>
      <c r="AL156" s="80">
        <v>10000000</v>
      </c>
      <c r="AM156" s="65">
        <f t="shared" si="13"/>
        <v>15000000</v>
      </c>
      <c r="AN156" s="65">
        <f t="shared" si="14"/>
        <v>0</v>
      </c>
      <c r="AO156" s="71" t="s">
        <v>323</v>
      </c>
      <c r="AP156" s="71">
        <v>541</v>
      </c>
      <c r="AQ156" s="73" t="s">
        <v>844</v>
      </c>
      <c r="AR156" s="73"/>
    </row>
    <row r="157" spans="1:44" s="39" customFormat="1" ht="18.75" customHeight="1">
      <c r="A157" s="71">
        <v>54</v>
      </c>
      <c r="B157" s="72" t="s">
        <v>845</v>
      </c>
      <c r="C157" s="73" t="s">
        <v>272</v>
      </c>
      <c r="D157" s="73" t="s">
        <v>273</v>
      </c>
      <c r="E157" s="73" t="s">
        <v>274</v>
      </c>
      <c r="F157" s="73" t="s">
        <v>275</v>
      </c>
      <c r="G157" s="73" t="s">
        <v>287</v>
      </c>
      <c r="H157" s="73" t="s">
        <v>285</v>
      </c>
      <c r="I157" s="73" t="s">
        <v>54</v>
      </c>
      <c r="J157" s="114" t="s">
        <v>846</v>
      </c>
      <c r="K157" s="71" t="s">
        <v>55</v>
      </c>
      <c r="L157" s="71">
        <v>81101500</v>
      </c>
      <c r="M157" s="57">
        <v>3800000</v>
      </c>
      <c r="N157" s="71">
        <v>5</v>
      </c>
      <c r="O157" s="57">
        <v>19000000</v>
      </c>
      <c r="P157" s="74" t="s">
        <v>650</v>
      </c>
      <c r="Q157" s="74" t="s">
        <v>650</v>
      </c>
      <c r="R157" s="71" t="s">
        <v>277</v>
      </c>
      <c r="S157" s="71" t="s">
        <v>651</v>
      </c>
      <c r="T157" s="75" t="s">
        <v>277</v>
      </c>
      <c r="U157" s="64">
        <v>45495</v>
      </c>
      <c r="V157" s="76">
        <v>202412000060763</v>
      </c>
      <c r="W157" s="77" t="s">
        <v>302</v>
      </c>
      <c r="X157" s="94" t="s">
        <v>65</v>
      </c>
      <c r="Y157" s="85">
        <v>45496</v>
      </c>
      <c r="Z157" s="79" t="s">
        <v>847</v>
      </c>
      <c r="AA157" s="85">
        <v>45496</v>
      </c>
      <c r="AB157" s="93">
        <v>19000000</v>
      </c>
      <c r="AC157" s="81">
        <v>0</v>
      </c>
      <c r="AD157" s="82">
        <v>1299</v>
      </c>
      <c r="AE157" s="86">
        <v>45503</v>
      </c>
      <c r="AF157" s="80">
        <v>19000000</v>
      </c>
      <c r="AG157" s="83">
        <f t="shared" si="11"/>
        <v>0</v>
      </c>
      <c r="AH157" s="82">
        <v>3790</v>
      </c>
      <c r="AI157" s="64">
        <v>45519</v>
      </c>
      <c r="AJ157" s="80">
        <v>19000000</v>
      </c>
      <c r="AK157" s="65">
        <f t="shared" si="12"/>
        <v>0</v>
      </c>
      <c r="AL157" s="80">
        <v>5826667</v>
      </c>
      <c r="AM157" s="65">
        <f t="shared" si="13"/>
        <v>13173333</v>
      </c>
      <c r="AN157" s="65">
        <f t="shared" si="14"/>
        <v>0</v>
      </c>
      <c r="AO157" s="71" t="s">
        <v>320</v>
      </c>
      <c r="AP157" s="71">
        <v>761</v>
      </c>
      <c r="AQ157" s="73" t="s">
        <v>848</v>
      </c>
      <c r="AR157" s="73"/>
    </row>
    <row r="158" spans="1:44" s="39" customFormat="1" ht="18.75" customHeight="1">
      <c r="A158" s="71">
        <v>55</v>
      </c>
      <c r="B158" s="72" t="s">
        <v>849</v>
      </c>
      <c r="C158" s="73" t="s">
        <v>272</v>
      </c>
      <c r="D158" s="73" t="s">
        <v>273</v>
      </c>
      <c r="E158" s="73" t="s">
        <v>274</v>
      </c>
      <c r="F158" s="73" t="s">
        <v>280</v>
      </c>
      <c r="G158" s="73" t="s">
        <v>287</v>
      </c>
      <c r="H158" s="73" t="s">
        <v>139</v>
      </c>
      <c r="I158" s="73" t="s">
        <v>54</v>
      </c>
      <c r="J158" s="114" t="s">
        <v>753</v>
      </c>
      <c r="K158" s="71" t="s">
        <v>55</v>
      </c>
      <c r="L158" s="71">
        <v>81101500</v>
      </c>
      <c r="M158" s="57">
        <v>5000000</v>
      </c>
      <c r="N158" s="71">
        <v>5</v>
      </c>
      <c r="O158" s="57">
        <v>24666667</v>
      </c>
      <c r="P158" s="74" t="s">
        <v>650</v>
      </c>
      <c r="Q158" s="74" t="s">
        <v>650</v>
      </c>
      <c r="R158" s="71" t="s">
        <v>277</v>
      </c>
      <c r="S158" s="71" t="s">
        <v>651</v>
      </c>
      <c r="T158" s="75" t="s">
        <v>277</v>
      </c>
      <c r="U158" s="64">
        <v>45495</v>
      </c>
      <c r="V158" s="76">
        <v>202412000060763</v>
      </c>
      <c r="W158" s="77" t="s">
        <v>302</v>
      </c>
      <c r="X158" s="94" t="s">
        <v>65</v>
      </c>
      <c r="Y158" s="85">
        <v>45496</v>
      </c>
      <c r="Z158" s="79" t="s">
        <v>850</v>
      </c>
      <c r="AA158" s="85">
        <v>45496</v>
      </c>
      <c r="AB158" s="93">
        <v>24666667</v>
      </c>
      <c r="AC158" s="81">
        <v>0</v>
      </c>
      <c r="AD158" s="82">
        <v>1300</v>
      </c>
      <c r="AE158" s="86">
        <v>45503</v>
      </c>
      <c r="AF158" s="80">
        <v>24666667</v>
      </c>
      <c r="AG158" s="83">
        <f t="shared" si="11"/>
        <v>0</v>
      </c>
      <c r="AH158" s="82">
        <v>3773</v>
      </c>
      <c r="AI158" s="64">
        <v>45518</v>
      </c>
      <c r="AJ158" s="80">
        <v>24666667</v>
      </c>
      <c r="AK158" s="65">
        <f t="shared" si="12"/>
        <v>0</v>
      </c>
      <c r="AL158" s="80">
        <v>6833333</v>
      </c>
      <c r="AM158" s="65">
        <f t="shared" si="13"/>
        <v>17833334</v>
      </c>
      <c r="AN158" s="65">
        <f t="shared" si="14"/>
        <v>0</v>
      </c>
      <c r="AO158" s="71" t="s">
        <v>323</v>
      </c>
      <c r="AP158" s="71">
        <v>743</v>
      </c>
      <c r="AQ158" s="73" t="s">
        <v>851</v>
      </c>
      <c r="AR158" s="73"/>
    </row>
    <row r="159" spans="1:44" s="39" customFormat="1" ht="18.75" customHeight="1">
      <c r="A159" s="71">
        <v>56</v>
      </c>
      <c r="B159" s="72" t="s">
        <v>852</v>
      </c>
      <c r="C159" s="73" t="s">
        <v>272</v>
      </c>
      <c r="D159" s="73" t="s">
        <v>273</v>
      </c>
      <c r="E159" s="73" t="s">
        <v>274</v>
      </c>
      <c r="F159" s="73" t="s">
        <v>275</v>
      </c>
      <c r="G159" s="73" t="s">
        <v>287</v>
      </c>
      <c r="H159" s="73" t="s">
        <v>53</v>
      </c>
      <c r="I159" s="73" t="s">
        <v>54</v>
      </c>
      <c r="J159" s="114" t="s">
        <v>649</v>
      </c>
      <c r="K159" s="71" t="s">
        <v>55</v>
      </c>
      <c r="L159" s="71">
        <v>80121703</v>
      </c>
      <c r="M159" s="57">
        <v>5930000</v>
      </c>
      <c r="N159" s="71">
        <v>5</v>
      </c>
      <c r="O159" s="57">
        <v>29254667</v>
      </c>
      <c r="P159" s="74" t="s">
        <v>650</v>
      </c>
      <c r="Q159" s="74" t="s">
        <v>650</v>
      </c>
      <c r="R159" s="71" t="s">
        <v>277</v>
      </c>
      <c r="S159" s="71" t="s">
        <v>651</v>
      </c>
      <c r="T159" s="75" t="s">
        <v>277</v>
      </c>
      <c r="U159" s="64">
        <v>45495</v>
      </c>
      <c r="V159" s="76">
        <v>202412000060763</v>
      </c>
      <c r="W159" s="77" t="s">
        <v>302</v>
      </c>
      <c r="X159" s="94" t="s">
        <v>65</v>
      </c>
      <c r="Y159" s="85">
        <v>45496</v>
      </c>
      <c r="Z159" s="79" t="s">
        <v>853</v>
      </c>
      <c r="AA159" s="85">
        <v>45496</v>
      </c>
      <c r="AB159" s="93">
        <v>29254667</v>
      </c>
      <c r="AC159" s="81">
        <v>0</v>
      </c>
      <c r="AD159" s="82">
        <v>1301</v>
      </c>
      <c r="AE159" s="86">
        <v>45503</v>
      </c>
      <c r="AF159" s="80">
        <v>29254667</v>
      </c>
      <c r="AG159" s="83">
        <f t="shared" si="11"/>
        <v>0</v>
      </c>
      <c r="AH159" s="82">
        <v>3774</v>
      </c>
      <c r="AI159" s="64">
        <v>45518</v>
      </c>
      <c r="AJ159" s="80">
        <v>29254667</v>
      </c>
      <c r="AK159" s="65">
        <f t="shared" si="12"/>
        <v>0</v>
      </c>
      <c r="AL159" s="80">
        <v>8104333</v>
      </c>
      <c r="AM159" s="65">
        <f t="shared" si="13"/>
        <v>21150334</v>
      </c>
      <c r="AN159" s="65">
        <f t="shared" si="14"/>
        <v>0</v>
      </c>
      <c r="AO159" s="71" t="s">
        <v>323</v>
      </c>
      <c r="AP159" s="71">
        <v>742</v>
      </c>
      <c r="AQ159" s="73" t="s">
        <v>854</v>
      </c>
      <c r="AR159" s="73"/>
    </row>
    <row r="160" spans="1:44" s="39" customFormat="1" ht="18.75" customHeight="1">
      <c r="A160" s="71">
        <v>57</v>
      </c>
      <c r="B160" s="72" t="s">
        <v>855</v>
      </c>
      <c r="C160" s="73" t="s">
        <v>272</v>
      </c>
      <c r="D160" s="73" t="s">
        <v>273</v>
      </c>
      <c r="E160" s="73" t="s">
        <v>274</v>
      </c>
      <c r="F160" s="73" t="s">
        <v>275</v>
      </c>
      <c r="G160" s="73" t="s">
        <v>287</v>
      </c>
      <c r="H160" s="73" t="s">
        <v>53</v>
      </c>
      <c r="I160" s="73" t="s">
        <v>54</v>
      </c>
      <c r="J160" s="114" t="s">
        <v>808</v>
      </c>
      <c r="K160" s="71" t="s">
        <v>55</v>
      </c>
      <c r="L160" s="71">
        <v>80121700</v>
      </c>
      <c r="M160" s="57">
        <v>4950000</v>
      </c>
      <c r="N160" s="71">
        <v>5</v>
      </c>
      <c r="O160" s="57">
        <v>24750000</v>
      </c>
      <c r="P160" s="74" t="s">
        <v>650</v>
      </c>
      <c r="Q160" s="74" t="s">
        <v>650</v>
      </c>
      <c r="R160" s="71" t="s">
        <v>277</v>
      </c>
      <c r="S160" s="71" t="s">
        <v>651</v>
      </c>
      <c r="T160" s="75" t="s">
        <v>277</v>
      </c>
      <c r="U160" s="64">
        <v>45495</v>
      </c>
      <c r="V160" s="76">
        <v>202412000060763</v>
      </c>
      <c r="W160" s="77" t="s">
        <v>302</v>
      </c>
      <c r="X160" s="94" t="s">
        <v>65</v>
      </c>
      <c r="Y160" s="85">
        <v>45496</v>
      </c>
      <c r="Z160" s="79" t="s">
        <v>856</v>
      </c>
      <c r="AA160" s="85">
        <v>45496</v>
      </c>
      <c r="AB160" s="93">
        <v>24750000</v>
      </c>
      <c r="AC160" s="81">
        <v>0</v>
      </c>
      <c r="AD160" s="82">
        <v>1302</v>
      </c>
      <c r="AE160" s="86">
        <v>45503</v>
      </c>
      <c r="AF160" s="80">
        <v>24750000</v>
      </c>
      <c r="AG160" s="83">
        <f t="shared" si="11"/>
        <v>0</v>
      </c>
      <c r="AH160" s="82">
        <v>3776</v>
      </c>
      <c r="AI160" s="64">
        <v>45518</v>
      </c>
      <c r="AJ160" s="80">
        <v>24750000</v>
      </c>
      <c r="AK160" s="65">
        <f t="shared" si="12"/>
        <v>0</v>
      </c>
      <c r="AL160" s="80">
        <v>6765000</v>
      </c>
      <c r="AM160" s="65">
        <f t="shared" si="13"/>
        <v>17985000</v>
      </c>
      <c r="AN160" s="65">
        <f t="shared" si="14"/>
        <v>0</v>
      </c>
      <c r="AO160" s="71" t="s">
        <v>323</v>
      </c>
      <c r="AP160" s="71">
        <v>751</v>
      </c>
      <c r="AQ160" s="73" t="s">
        <v>857</v>
      </c>
      <c r="AR160" s="73"/>
    </row>
    <row r="161" spans="1:44" s="39" customFormat="1" ht="18.75" customHeight="1">
      <c r="A161" s="71">
        <v>58</v>
      </c>
      <c r="B161" s="72" t="s">
        <v>858</v>
      </c>
      <c r="C161" s="73" t="s">
        <v>272</v>
      </c>
      <c r="D161" s="73" t="s">
        <v>273</v>
      </c>
      <c r="E161" s="73" t="s">
        <v>274</v>
      </c>
      <c r="F161" s="73" t="s">
        <v>275</v>
      </c>
      <c r="G161" s="73" t="s">
        <v>287</v>
      </c>
      <c r="H161" s="73" t="s">
        <v>53</v>
      </c>
      <c r="I161" s="73" t="s">
        <v>54</v>
      </c>
      <c r="J161" s="114" t="s">
        <v>859</v>
      </c>
      <c r="K161" s="71" t="s">
        <v>55</v>
      </c>
      <c r="L161" s="71">
        <v>80121700</v>
      </c>
      <c r="M161" s="57">
        <v>6000000</v>
      </c>
      <c r="N161" s="71">
        <v>6</v>
      </c>
      <c r="O161" s="57">
        <v>36000000</v>
      </c>
      <c r="P161" s="74" t="s">
        <v>650</v>
      </c>
      <c r="Q161" s="74" t="s">
        <v>650</v>
      </c>
      <c r="R161" s="71" t="s">
        <v>277</v>
      </c>
      <c r="S161" s="71" t="s">
        <v>651</v>
      </c>
      <c r="T161" s="75" t="s">
        <v>277</v>
      </c>
      <c r="U161" s="64">
        <v>45488</v>
      </c>
      <c r="V161" s="76" t="s">
        <v>658</v>
      </c>
      <c r="W161" s="77" t="s">
        <v>302</v>
      </c>
      <c r="X161" s="94" t="s">
        <v>340</v>
      </c>
      <c r="Y161" s="85">
        <v>45490</v>
      </c>
      <c r="Z161" s="79" t="s">
        <v>860</v>
      </c>
      <c r="AA161" s="85">
        <v>45490</v>
      </c>
      <c r="AB161" s="93">
        <v>27200000</v>
      </c>
      <c r="AC161" s="81">
        <v>8800000</v>
      </c>
      <c r="AD161" s="82">
        <v>1182</v>
      </c>
      <c r="AE161" s="86">
        <v>45498</v>
      </c>
      <c r="AF161" s="80">
        <v>27200000</v>
      </c>
      <c r="AG161" s="83">
        <f t="shared" si="11"/>
        <v>0</v>
      </c>
      <c r="AH161" s="82">
        <v>3777</v>
      </c>
      <c r="AI161" s="64">
        <v>45518</v>
      </c>
      <c r="AJ161" s="80">
        <v>27200000</v>
      </c>
      <c r="AK161" s="65">
        <f t="shared" si="12"/>
        <v>0</v>
      </c>
      <c r="AL161" s="80">
        <v>9200000</v>
      </c>
      <c r="AM161" s="65">
        <f t="shared" si="13"/>
        <v>18000000</v>
      </c>
      <c r="AN161" s="65">
        <f t="shared" si="14"/>
        <v>8800000</v>
      </c>
      <c r="AO161" s="71" t="s">
        <v>323</v>
      </c>
      <c r="AP161" s="71">
        <v>757</v>
      </c>
      <c r="AQ161" s="73" t="s">
        <v>861</v>
      </c>
      <c r="AR161" s="73"/>
    </row>
    <row r="162" spans="1:44" s="39" customFormat="1" ht="18.75" customHeight="1">
      <c r="A162" s="71">
        <v>59</v>
      </c>
      <c r="B162" s="72" t="s">
        <v>862</v>
      </c>
      <c r="C162" s="73" t="s">
        <v>272</v>
      </c>
      <c r="D162" s="73" t="s">
        <v>273</v>
      </c>
      <c r="E162" s="73" t="s">
        <v>274</v>
      </c>
      <c r="F162" s="73" t="s">
        <v>275</v>
      </c>
      <c r="G162" s="73" t="s">
        <v>287</v>
      </c>
      <c r="H162" s="73" t="s">
        <v>53</v>
      </c>
      <c r="I162" s="73" t="s">
        <v>54</v>
      </c>
      <c r="J162" s="114" t="s">
        <v>863</v>
      </c>
      <c r="K162" s="71" t="s">
        <v>55</v>
      </c>
      <c r="L162" s="71">
        <v>80121700</v>
      </c>
      <c r="M162" s="57">
        <v>6000000</v>
      </c>
      <c r="N162" s="71">
        <v>5</v>
      </c>
      <c r="O162" s="57">
        <v>30000000</v>
      </c>
      <c r="P162" s="74" t="s">
        <v>650</v>
      </c>
      <c r="Q162" s="74" t="s">
        <v>650</v>
      </c>
      <c r="R162" s="71" t="s">
        <v>277</v>
      </c>
      <c r="S162" s="71" t="s">
        <v>651</v>
      </c>
      <c r="T162" s="75" t="s">
        <v>277</v>
      </c>
      <c r="U162" s="64">
        <v>45488</v>
      </c>
      <c r="V162" s="76" t="s">
        <v>658</v>
      </c>
      <c r="W162" s="77" t="s">
        <v>302</v>
      </c>
      <c r="X162" s="94" t="s">
        <v>340</v>
      </c>
      <c r="Y162" s="85">
        <v>45490</v>
      </c>
      <c r="Z162" s="79" t="s">
        <v>864</v>
      </c>
      <c r="AA162" s="85">
        <v>45490</v>
      </c>
      <c r="AB162" s="93">
        <v>30000000</v>
      </c>
      <c r="AC162" s="81">
        <v>0</v>
      </c>
      <c r="AD162" s="82">
        <v>1183</v>
      </c>
      <c r="AE162" s="86">
        <v>45498</v>
      </c>
      <c r="AF162" s="80">
        <v>30000000</v>
      </c>
      <c r="AG162" s="83">
        <f t="shared" si="11"/>
        <v>0</v>
      </c>
      <c r="AH162" s="82">
        <v>3401</v>
      </c>
      <c r="AI162" s="64">
        <v>45506</v>
      </c>
      <c r="AJ162" s="80">
        <v>30000000</v>
      </c>
      <c r="AK162" s="65">
        <f t="shared" si="12"/>
        <v>0</v>
      </c>
      <c r="AL162" s="80">
        <v>11800000</v>
      </c>
      <c r="AM162" s="65">
        <f t="shared" si="13"/>
        <v>18200000</v>
      </c>
      <c r="AN162" s="65">
        <f t="shared" si="14"/>
        <v>0</v>
      </c>
      <c r="AO162" s="71" t="s">
        <v>323</v>
      </c>
      <c r="AP162" s="71">
        <v>594</v>
      </c>
      <c r="AQ162" s="73" t="s">
        <v>865</v>
      </c>
      <c r="AR162" s="73"/>
    </row>
    <row r="163" spans="1:44" s="39" customFormat="1" ht="18.75" customHeight="1">
      <c r="A163" s="71">
        <v>60</v>
      </c>
      <c r="B163" s="72" t="s">
        <v>866</v>
      </c>
      <c r="C163" s="73" t="s">
        <v>272</v>
      </c>
      <c r="D163" s="73" t="s">
        <v>273</v>
      </c>
      <c r="E163" s="73" t="s">
        <v>274</v>
      </c>
      <c r="F163" s="73" t="s">
        <v>275</v>
      </c>
      <c r="G163" s="73" t="s">
        <v>287</v>
      </c>
      <c r="H163" s="73" t="s">
        <v>95</v>
      </c>
      <c r="I163" s="73" t="s">
        <v>54</v>
      </c>
      <c r="J163" s="114" t="s">
        <v>867</v>
      </c>
      <c r="K163" s="71" t="s">
        <v>55</v>
      </c>
      <c r="L163" s="71">
        <v>80161500</v>
      </c>
      <c r="M163" s="57">
        <v>11000000</v>
      </c>
      <c r="N163" s="71">
        <v>5</v>
      </c>
      <c r="O163" s="57">
        <v>50674334</v>
      </c>
      <c r="P163" s="74" t="s">
        <v>650</v>
      </c>
      <c r="Q163" s="74" t="s">
        <v>650</v>
      </c>
      <c r="R163" s="71" t="s">
        <v>277</v>
      </c>
      <c r="S163" s="71" t="s">
        <v>651</v>
      </c>
      <c r="T163" s="75" t="s">
        <v>277</v>
      </c>
      <c r="U163" s="64">
        <v>45495</v>
      </c>
      <c r="V163" s="76">
        <v>202412000060763</v>
      </c>
      <c r="W163" s="77" t="s">
        <v>302</v>
      </c>
      <c r="X163" s="94" t="s">
        <v>65</v>
      </c>
      <c r="Y163" s="85">
        <v>45496</v>
      </c>
      <c r="Z163" s="79" t="s">
        <v>868</v>
      </c>
      <c r="AA163" s="85">
        <v>45496</v>
      </c>
      <c r="AB163" s="93">
        <v>49500000</v>
      </c>
      <c r="AC163" s="81">
        <v>1174334</v>
      </c>
      <c r="AD163" s="82">
        <v>1303</v>
      </c>
      <c r="AE163" s="86">
        <v>45503</v>
      </c>
      <c r="AF163" s="80">
        <v>49500000</v>
      </c>
      <c r="AG163" s="83">
        <f t="shared" si="11"/>
        <v>0</v>
      </c>
      <c r="AH163" s="82">
        <v>3923</v>
      </c>
      <c r="AI163" s="64">
        <v>45520</v>
      </c>
      <c r="AJ163" s="80">
        <v>49500000</v>
      </c>
      <c r="AK163" s="65">
        <f t="shared" si="12"/>
        <v>0</v>
      </c>
      <c r="AL163" s="80">
        <v>16500000</v>
      </c>
      <c r="AM163" s="65">
        <f t="shared" si="13"/>
        <v>33000000</v>
      </c>
      <c r="AN163" s="65">
        <f t="shared" si="14"/>
        <v>1174334</v>
      </c>
      <c r="AO163" s="71" t="s">
        <v>323</v>
      </c>
      <c r="AP163" s="71">
        <v>776</v>
      </c>
      <c r="AQ163" s="73" t="s">
        <v>869</v>
      </c>
      <c r="AR163" s="73" t="s">
        <v>714</v>
      </c>
    </row>
    <row r="164" spans="1:44" s="39" customFormat="1" ht="18.75" customHeight="1">
      <c r="A164" s="71">
        <v>61</v>
      </c>
      <c r="B164" s="72" t="s">
        <v>870</v>
      </c>
      <c r="C164" s="73" t="s">
        <v>272</v>
      </c>
      <c r="D164" s="73" t="s">
        <v>273</v>
      </c>
      <c r="E164" s="73" t="s">
        <v>274</v>
      </c>
      <c r="F164" s="73" t="s">
        <v>275</v>
      </c>
      <c r="G164" s="73" t="s">
        <v>287</v>
      </c>
      <c r="H164" s="73" t="s">
        <v>71</v>
      </c>
      <c r="I164" s="73" t="s">
        <v>54</v>
      </c>
      <c r="J164" s="114" t="s">
        <v>769</v>
      </c>
      <c r="K164" s="71" t="s">
        <v>55</v>
      </c>
      <c r="L164" s="71">
        <v>80161504</v>
      </c>
      <c r="M164" s="57">
        <v>3500000</v>
      </c>
      <c r="N164" s="71">
        <v>5</v>
      </c>
      <c r="O164" s="57">
        <v>17500000</v>
      </c>
      <c r="P164" s="74" t="s">
        <v>650</v>
      </c>
      <c r="Q164" s="74" t="s">
        <v>650</v>
      </c>
      <c r="R164" s="71" t="s">
        <v>277</v>
      </c>
      <c r="S164" s="71" t="s">
        <v>651</v>
      </c>
      <c r="T164" s="75" t="s">
        <v>277</v>
      </c>
      <c r="U164" s="64">
        <v>45488</v>
      </c>
      <c r="V164" s="76" t="s">
        <v>658</v>
      </c>
      <c r="W164" s="77" t="s">
        <v>302</v>
      </c>
      <c r="X164" s="94" t="s">
        <v>340</v>
      </c>
      <c r="Y164" s="85">
        <v>45490</v>
      </c>
      <c r="Z164" s="79" t="s">
        <v>871</v>
      </c>
      <c r="AA164" s="85">
        <v>45490</v>
      </c>
      <c r="AB164" s="93">
        <v>17500000</v>
      </c>
      <c r="AC164" s="81">
        <v>0</v>
      </c>
      <c r="AD164" s="82">
        <v>1185</v>
      </c>
      <c r="AE164" s="86">
        <v>45498</v>
      </c>
      <c r="AF164" s="80">
        <v>17500000</v>
      </c>
      <c r="AG164" s="83">
        <f t="shared" si="11"/>
        <v>0</v>
      </c>
      <c r="AH164" s="82">
        <v>3379</v>
      </c>
      <c r="AI164" s="64">
        <v>45506</v>
      </c>
      <c r="AJ164" s="80">
        <v>17500000</v>
      </c>
      <c r="AK164" s="65">
        <f t="shared" si="12"/>
        <v>0</v>
      </c>
      <c r="AL164" s="80">
        <v>6533333</v>
      </c>
      <c r="AM164" s="65">
        <f t="shared" si="13"/>
        <v>10966667</v>
      </c>
      <c r="AN164" s="65">
        <f t="shared" si="14"/>
        <v>0</v>
      </c>
      <c r="AO164" s="71" t="s">
        <v>320</v>
      </c>
      <c r="AP164" s="71">
        <v>577</v>
      </c>
      <c r="AQ164" s="73" t="s">
        <v>872</v>
      </c>
      <c r="AR164" s="73"/>
    </row>
    <row r="165" spans="1:44" s="39" customFormat="1" ht="18.75" customHeight="1">
      <c r="A165" s="71">
        <v>62</v>
      </c>
      <c r="B165" s="72" t="s">
        <v>873</v>
      </c>
      <c r="C165" s="73" t="s">
        <v>272</v>
      </c>
      <c r="D165" s="73" t="s">
        <v>273</v>
      </c>
      <c r="E165" s="73" t="s">
        <v>274</v>
      </c>
      <c r="F165" s="73" t="s">
        <v>280</v>
      </c>
      <c r="G165" s="73" t="s">
        <v>287</v>
      </c>
      <c r="H165" s="73" t="s">
        <v>285</v>
      </c>
      <c r="I165" s="73" t="s">
        <v>54</v>
      </c>
      <c r="J165" s="114" t="s">
        <v>874</v>
      </c>
      <c r="K165" s="71" t="s">
        <v>55</v>
      </c>
      <c r="L165" s="71">
        <v>81101500</v>
      </c>
      <c r="M165" s="57">
        <v>5500000</v>
      </c>
      <c r="N165" s="71">
        <v>5</v>
      </c>
      <c r="O165" s="57">
        <v>28031375</v>
      </c>
      <c r="P165" s="74" t="s">
        <v>650</v>
      </c>
      <c r="Q165" s="74" t="s">
        <v>650</v>
      </c>
      <c r="R165" s="71" t="s">
        <v>277</v>
      </c>
      <c r="S165" s="71" t="s">
        <v>651</v>
      </c>
      <c r="T165" s="75" t="s">
        <v>277</v>
      </c>
      <c r="U165" s="64">
        <v>45490</v>
      </c>
      <c r="V165" s="76">
        <v>202412000058783</v>
      </c>
      <c r="W165" s="77" t="s">
        <v>302</v>
      </c>
      <c r="X165" s="94" t="s">
        <v>340</v>
      </c>
      <c r="Y165" s="85">
        <v>45491</v>
      </c>
      <c r="Z165" s="79" t="s">
        <v>875</v>
      </c>
      <c r="AA165" s="85">
        <v>45491</v>
      </c>
      <c r="AB165" s="93">
        <v>26583333</v>
      </c>
      <c r="AC165" s="81">
        <v>1448042</v>
      </c>
      <c r="AD165" s="82">
        <v>1233</v>
      </c>
      <c r="AE165" s="86">
        <v>45499</v>
      </c>
      <c r="AF165" s="80">
        <v>26583333</v>
      </c>
      <c r="AG165" s="83">
        <f t="shared" si="11"/>
        <v>0</v>
      </c>
      <c r="AH165" s="82">
        <v>3438</v>
      </c>
      <c r="AI165" s="64">
        <v>45507</v>
      </c>
      <c r="AJ165" s="80">
        <v>26583333</v>
      </c>
      <c r="AK165" s="65">
        <f t="shared" si="12"/>
        <v>0</v>
      </c>
      <c r="AL165" s="80">
        <v>10266667</v>
      </c>
      <c r="AM165" s="65">
        <f t="shared" si="13"/>
        <v>16316666</v>
      </c>
      <c r="AN165" s="65">
        <f t="shared" si="14"/>
        <v>1448042</v>
      </c>
      <c r="AO165" s="71" t="s">
        <v>323</v>
      </c>
      <c r="AP165" s="71">
        <v>619</v>
      </c>
      <c r="AQ165" s="73" t="s">
        <v>876</v>
      </c>
      <c r="AR165" s="73"/>
    </row>
    <row r="166" spans="1:44" s="39" customFormat="1" ht="18.75" customHeight="1">
      <c r="A166" s="71">
        <v>63</v>
      </c>
      <c r="B166" s="72" t="s">
        <v>877</v>
      </c>
      <c r="C166" s="73" t="s">
        <v>272</v>
      </c>
      <c r="D166" s="73" t="s">
        <v>273</v>
      </c>
      <c r="E166" s="73" t="s">
        <v>274</v>
      </c>
      <c r="F166" s="73" t="s">
        <v>275</v>
      </c>
      <c r="G166" s="73" t="s">
        <v>287</v>
      </c>
      <c r="H166" s="73" t="s">
        <v>95</v>
      </c>
      <c r="I166" s="73" t="s">
        <v>54</v>
      </c>
      <c r="J166" s="114" t="s">
        <v>737</v>
      </c>
      <c r="K166" s="71" t="s">
        <v>55</v>
      </c>
      <c r="L166" s="71">
        <v>84111500</v>
      </c>
      <c r="M166" s="57">
        <v>6000000</v>
      </c>
      <c r="N166" s="71">
        <v>5</v>
      </c>
      <c r="O166" s="57">
        <v>30000000</v>
      </c>
      <c r="P166" s="74" t="s">
        <v>650</v>
      </c>
      <c r="Q166" s="74" t="s">
        <v>650</v>
      </c>
      <c r="R166" s="71" t="s">
        <v>277</v>
      </c>
      <c r="S166" s="71" t="s">
        <v>651</v>
      </c>
      <c r="T166" s="75" t="s">
        <v>277</v>
      </c>
      <c r="U166" s="64">
        <v>45488</v>
      </c>
      <c r="V166" s="76" t="s">
        <v>658</v>
      </c>
      <c r="W166" s="77" t="s">
        <v>302</v>
      </c>
      <c r="X166" s="94" t="s">
        <v>340</v>
      </c>
      <c r="Y166" s="85">
        <v>45490</v>
      </c>
      <c r="Z166" s="79" t="s">
        <v>878</v>
      </c>
      <c r="AA166" s="85">
        <v>45490</v>
      </c>
      <c r="AB166" s="93">
        <v>30000000</v>
      </c>
      <c r="AC166" s="81">
        <v>0</v>
      </c>
      <c r="AD166" s="82">
        <v>1187</v>
      </c>
      <c r="AE166" s="86">
        <v>45498</v>
      </c>
      <c r="AF166" s="80">
        <v>30000000</v>
      </c>
      <c r="AG166" s="83">
        <f t="shared" si="11"/>
        <v>0</v>
      </c>
      <c r="AH166" s="82">
        <v>3356</v>
      </c>
      <c r="AI166" s="64">
        <v>45504</v>
      </c>
      <c r="AJ166" s="80">
        <v>30000000</v>
      </c>
      <c r="AK166" s="65">
        <f t="shared" si="12"/>
        <v>0</v>
      </c>
      <c r="AL166" s="80">
        <v>12000000</v>
      </c>
      <c r="AM166" s="65">
        <f t="shared" si="13"/>
        <v>18000000</v>
      </c>
      <c r="AN166" s="65">
        <f t="shared" si="14"/>
        <v>0</v>
      </c>
      <c r="AO166" s="71" t="s">
        <v>323</v>
      </c>
      <c r="AP166" s="71">
        <v>535</v>
      </c>
      <c r="AQ166" s="73" t="s">
        <v>879</v>
      </c>
      <c r="AR166" s="73"/>
    </row>
    <row r="167" spans="1:44" s="39" customFormat="1" ht="18.75" customHeight="1">
      <c r="A167" s="71">
        <v>64</v>
      </c>
      <c r="B167" s="72" t="s">
        <v>880</v>
      </c>
      <c r="C167" s="73" t="s">
        <v>272</v>
      </c>
      <c r="D167" s="73" t="s">
        <v>273</v>
      </c>
      <c r="E167" s="73" t="s">
        <v>274</v>
      </c>
      <c r="F167" s="73" t="s">
        <v>275</v>
      </c>
      <c r="G167" s="73" t="s">
        <v>287</v>
      </c>
      <c r="H167" s="73" t="s">
        <v>53</v>
      </c>
      <c r="I167" s="73" t="s">
        <v>54</v>
      </c>
      <c r="J167" s="114" t="s">
        <v>881</v>
      </c>
      <c r="K167" s="71" t="s">
        <v>55</v>
      </c>
      <c r="L167" s="71">
        <v>80121700</v>
      </c>
      <c r="M167" s="57">
        <v>10600000</v>
      </c>
      <c r="N167" s="71">
        <v>5</v>
      </c>
      <c r="O167" s="57">
        <v>53000000</v>
      </c>
      <c r="P167" s="74" t="s">
        <v>650</v>
      </c>
      <c r="Q167" s="74" t="s">
        <v>650</v>
      </c>
      <c r="R167" s="71" t="s">
        <v>277</v>
      </c>
      <c r="S167" s="71" t="s">
        <v>651</v>
      </c>
      <c r="T167" s="75" t="s">
        <v>277</v>
      </c>
      <c r="U167" s="64">
        <v>45495</v>
      </c>
      <c r="V167" s="76">
        <v>202412000060763</v>
      </c>
      <c r="W167" s="77" t="s">
        <v>302</v>
      </c>
      <c r="X167" s="94" t="s">
        <v>65</v>
      </c>
      <c r="Y167" s="85">
        <v>45496</v>
      </c>
      <c r="Z167" s="79" t="s">
        <v>882</v>
      </c>
      <c r="AA167" s="85">
        <v>45496</v>
      </c>
      <c r="AB167" s="93">
        <v>53000000</v>
      </c>
      <c r="AC167" s="81">
        <v>0</v>
      </c>
      <c r="AD167" s="82">
        <v>1304</v>
      </c>
      <c r="AE167" s="86">
        <v>45503</v>
      </c>
      <c r="AF167" s="80">
        <v>53000000</v>
      </c>
      <c r="AG167" s="83">
        <f t="shared" si="11"/>
        <v>0</v>
      </c>
      <c r="AH167" s="82">
        <v>3789</v>
      </c>
      <c r="AI167" s="64">
        <v>45519</v>
      </c>
      <c r="AJ167" s="80">
        <v>53000000</v>
      </c>
      <c r="AK167" s="65">
        <f t="shared" si="12"/>
        <v>0</v>
      </c>
      <c r="AL167" s="80">
        <v>26853333</v>
      </c>
      <c r="AM167" s="65">
        <f t="shared" si="13"/>
        <v>26146667</v>
      </c>
      <c r="AN167" s="65">
        <f t="shared" si="14"/>
        <v>0</v>
      </c>
      <c r="AO167" s="71" t="s">
        <v>323</v>
      </c>
      <c r="AP167" s="71">
        <v>763</v>
      </c>
      <c r="AQ167" s="73" t="s">
        <v>883</v>
      </c>
      <c r="AR167" s="73"/>
    </row>
    <row r="168" spans="1:44" s="39" customFormat="1" ht="18.75" customHeight="1">
      <c r="A168" s="71">
        <v>65</v>
      </c>
      <c r="B168" s="72" t="s">
        <v>884</v>
      </c>
      <c r="C168" s="73" t="s">
        <v>272</v>
      </c>
      <c r="D168" s="73" t="s">
        <v>273</v>
      </c>
      <c r="E168" s="73" t="s">
        <v>274</v>
      </c>
      <c r="F168" s="73" t="s">
        <v>275</v>
      </c>
      <c r="G168" s="73" t="s">
        <v>287</v>
      </c>
      <c r="H168" s="73" t="s">
        <v>53</v>
      </c>
      <c r="I168" s="73" t="s">
        <v>54</v>
      </c>
      <c r="J168" s="114" t="s">
        <v>808</v>
      </c>
      <c r="K168" s="71" t="s">
        <v>55</v>
      </c>
      <c r="L168" s="71">
        <v>80121700</v>
      </c>
      <c r="M168" s="57">
        <v>4280000</v>
      </c>
      <c r="N168" s="71">
        <v>5</v>
      </c>
      <c r="O168" s="57">
        <v>21114667</v>
      </c>
      <c r="P168" s="74" t="s">
        <v>650</v>
      </c>
      <c r="Q168" s="74" t="s">
        <v>650</v>
      </c>
      <c r="R168" s="71" t="s">
        <v>277</v>
      </c>
      <c r="S168" s="71" t="s">
        <v>651</v>
      </c>
      <c r="T168" s="75" t="s">
        <v>277</v>
      </c>
      <c r="U168" s="64">
        <v>45488</v>
      </c>
      <c r="V168" s="76" t="s">
        <v>658</v>
      </c>
      <c r="W168" s="77" t="s">
        <v>302</v>
      </c>
      <c r="X168" s="94" t="s">
        <v>340</v>
      </c>
      <c r="Y168" s="85">
        <v>45490</v>
      </c>
      <c r="Z168" s="79" t="s">
        <v>885</v>
      </c>
      <c r="AA168" s="85">
        <v>45490</v>
      </c>
      <c r="AB168" s="93">
        <v>21114667</v>
      </c>
      <c r="AC168" s="81">
        <v>0</v>
      </c>
      <c r="AD168" s="82">
        <v>1188</v>
      </c>
      <c r="AE168" s="86">
        <v>45498</v>
      </c>
      <c r="AF168" s="80">
        <v>21114667</v>
      </c>
      <c r="AG168" s="83">
        <f t="shared" si="11"/>
        <v>0</v>
      </c>
      <c r="AH168" s="82">
        <v>3406</v>
      </c>
      <c r="AI168" s="64">
        <v>45506</v>
      </c>
      <c r="AJ168" s="80">
        <v>21114667</v>
      </c>
      <c r="AK168" s="65">
        <f t="shared" si="12"/>
        <v>0</v>
      </c>
      <c r="AL168" s="80">
        <v>7989333</v>
      </c>
      <c r="AM168" s="65">
        <f t="shared" si="13"/>
        <v>13125334</v>
      </c>
      <c r="AN168" s="65">
        <f t="shared" si="14"/>
        <v>0</v>
      </c>
      <c r="AO168" s="71" t="s">
        <v>323</v>
      </c>
      <c r="AP168" s="71">
        <v>591</v>
      </c>
      <c r="AQ168" s="73" t="s">
        <v>886</v>
      </c>
      <c r="AR168" s="73"/>
    </row>
    <row r="169" spans="1:44" s="39" customFormat="1" ht="18.75" customHeight="1">
      <c r="A169" s="71">
        <v>66</v>
      </c>
      <c r="B169" s="72" t="s">
        <v>887</v>
      </c>
      <c r="C169" s="73" t="s">
        <v>272</v>
      </c>
      <c r="D169" s="73" t="s">
        <v>273</v>
      </c>
      <c r="E169" s="73" t="s">
        <v>274</v>
      </c>
      <c r="F169" s="73" t="s">
        <v>275</v>
      </c>
      <c r="G169" s="73" t="s">
        <v>287</v>
      </c>
      <c r="H169" s="73" t="s">
        <v>95</v>
      </c>
      <c r="I169" s="73" t="s">
        <v>54</v>
      </c>
      <c r="J169" s="114" t="s">
        <v>888</v>
      </c>
      <c r="K169" s="71" t="s">
        <v>64</v>
      </c>
      <c r="L169" s="71" t="s">
        <v>65</v>
      </c>
      <c r="M169" s="57">
        <v>0</v>
      </c>
      <c r="N169" s="74">
        <v>0</v>
      </c>
      <c r="O169" s="57">
        <f>298784738-298784738</f>
        <v>0</v>
      </c>
      <c r="P169" s="74" t="s">
        <v>78</v>
      </c>
      <c r="Q169" s="74" t="s">
        <v>78</v>
      </c>
      <c r="R169" s="71" t="s">
        <v>277</v>
      </c>
      <c r="S169" s="71" t="s">
        <v>651</v>
      </c>
      <c r="T169" s="75" t="s">
        <v>277</v>
      </c>
      <c r="U169" s="64">
        <v>45495</v>
      </c>
      <c r="V169" s="76">
        <v>202412000060763</v>
      </c>
      <c r="W169" s="77" t="s">
        <v>302</v>
      </c>
      <c r="X169" s="94" t="s">
        <v>65</v>
      </c>
      <c r="Y169" s="85"/>
      <c r="Z169" s="79"/>
      <c r="AA169" s="85"/>
      <c r="AB169" s="93"/>
      <c r="AC169" s="81">
        <v>0</v>
      </c>
      <c r="AD169" s="82"/>
      <c r="AE169" s="86"/>
      <c r="AF169" s="80"/>
      <c r="AG169" s="83">
        <f t="shared" si="11"/>
        <v>0</v>
      </c>
      <c r="AH169" s="82"/>
      <c r="AI169" s="64"/>
      <c r="AJ169" s="80"/>
      <c r="AK169" s="65">
        <f t="shared" si="12"/>
        <v>0</v>
      </c>
      <c r="AL169" s="80"/>
      <c r="AM169" s="65">
        <f t="shared" si="13"/>
        <v>0</v>
      </c>
      <c r="AN169" s="65">
        <f t="shared" si="14"/>
        <v>0</v>
      </c>
      <c r="AO169" s="82"/>
      <c r="AP169" s="82"/>
      <c r="AQ169" s="84"/>
      <c r="AR169" s="73" t="s">
        <v>889</v>
      </c>
    </row>
    <row r="170" spans="1:44" s="39" customFormat="1" ht="18.75" customHeight="1">
      <c r="A170" s="71">
        <v>67</v>
      </c>
      <c r="B170" s="72" t="s">
        <v>890</v>
      </c>
      <c r="C170" s="73" t="s">
        <v>272</v>
      </c>
      <c r="D170" s="73" t="s">
        <v>273</v>
      </c>
      <c r="E170" s="73" t="s">
        <v>274</v>
      </c>
      <c r="F170" s="73" t="s">
        <v>275</v>
      </c>
      <c r="G170" s="73" t="s">
        <v>287</v>
      </c>
      <c r="H170" s="73" t="s">
        <v>71</v>
      </c>
      <c r="I170" s="73" t="s">
        <v>54</v>
      </c>
      <c r="J170" s="114" t="s">
        <v>769</v>
      </c>
      <c r="K170" s="71" t="s">
        <v>55</v>
      </c>
      <c r="L170" s="71">
        <v>80161504</v>
      </c>
      <c r="M170" s="57">
        <v>3500000</v>
      </c>
      <c r="N170" s="71">
        <v>5</v>
      </c>
      <c r="O170" s="57">
        <v>15050000</v>
      </c>
      <c r="P170" s="74" t="s">
        <v>650</v>
      </c>
      <c r="Q170" s="74" t="s">
        <v>650</v>
      </c>
      <c r="R170" s="71" t="s">
        <v>277</v>
      </c>
      <c r="S170" s="71" t="s">
        <v>651</v>
      </c>
      <c r="T170" s="75" t="s">
        <v>277</v>
      </c>
      <c r="U170" s="64">
        <v>45488</v>
      </c>
      <c r="V170" s="76" t="s">
        <v>658</v>
      </c>
      <c r="W170" s="77" t="s">
        <v>302</v>
      </c>
      <c r="X170" s="94" t="s">
        <v>340</v>
      </c>
      <c r="Y170" s="85">
        <v>45490</v>
      </c>
      <c r="Z170" s="79" t="s">
        <v>891</v>
      </c>
      <c r="AA170" s="85">
        <v>45490</v>
      </c>
      <c r="AB170" s="93">
        <v>15050000</v>
      </c>
      <c r="AC170" s="81">
        <v>0</v>
      </c>
      <c r="AD170" s="82">
        <v>1163</v>
      </c>
      <c r="AE170" s="86">
        <v>45498</v>
      </c>
      <c r="AF170" s="80">
        <v>15050000</v>
      </c>
      <c r="AG170" s="83">
        <f t="shared" si="11"/>
        <v>0</v>
      </c>
      <c r="AH170" s="82">
        <v>4013</v>
      </c>
      <c r="AI170" s="64">
        <v>45526</v>
      </c>
      <c r="AJ170" s="80">
        <v>15050000</v>
      </c>
      <c r="AK170" s="65">
        <f t="shared" si="12"/>
        <v>0</v>
      </c>
      <c r="AL170" s="80">
        <v>4550000</v>
      </c>
      <c r="AM170" s="65">
        <f t="shared" si="13"/>
        <v>10500000</v>
      </c>
      <c r="AN170" s="65">
        <f t="shared" si="14"/>
        <v>0</v>
      </c>
      <c r="AO170" s="71" t="s">
        <v>320</v>
      </c>
      <c r="AP170" s="71">
        <v>800</v>
      </c>
      <c r="AQ170" s="73" t="s">
        <v>892</v>
      </c>
      <c r="AR170" s="73"/>
    </row>
    <row r="171" spans="1:44" s="39" customFormat="1" ht="18.75" customHeight="1">
      <c r="A171" s="71">
        <v>68</v>
      </c>
      <c r="B171" s="72" t="s">
        <v>893</v>
      </c>
      <c r="C171" s="73" t="s">
        <v>272</v>
      </c>
      <c r="D171" s="73" t="s">
        <v>273</v>
      </c>
      <c r="E171" s="73" t="s">
        <v>274</v>
      </c>
      <c r="F171" s="73" t="s">
        <v>275</v>
      </c>
      <c r="G171" s="73" t="s">
        <v>287</v>
      </c>
      <c r="H171" s="73" t="s">
        <v>71</v>
      </c>
      <c r="I171" s="73" t="s">
        <v>54</v>
      </c>
      <c r="J171" s="114" t="s">
        <v>769</v>
      </c>
      <c r="K171" s="71" t="s">
        <v>55</v>
      </c>
      <c r="L171" s="71">
        <v>80161504</v>
      </c>
      <c r="M171" s="57">
        <v>3530000</v>
      </c>
      <c r="N171" s="71">
        <v>5</v>
      </c>
      <c r="O171" s="57">
        <v>17061667</v>
      </c>
      <c r="P171" s="74" t="s">
        <v>56</v>
      </c>
      <c r="Q171" s="74" t="s">
        <v>56</v>
      </c>
      <c r="R171" s="71" t="s">
        <v>277</v>
      </c>
      <c r="S171" s="71" t="s">
        <v>651</v>
      </c>
      <c r="T171" s="75" t="s">
        <v>277</v>
      </c>
      <c r="U171" s="64">
        <v>45490</v>
      </c>
      <c r="V171" s="76">
        <v>202412000058783</v>
      </c>
      <c r="W171" s="77" t="s">
        <v>302</v>
      </c>
      <c r="X171" s="94" t="s">
        <v>340</v>
      </c>
      <c r="Y171" s="85">
        <v>45491</v>
      </c>
      <c r="Z171" s="79" t="s">
        <v>894</v>
      </c>
      <c r="AA171" s="85">
        <v>45491</v>
      </c>
      <c r="AB171" s="93">
        <v>17061667</v>
      </c>
      <c r="AC171" s="81">
        <v>0</v>
      </c>
      <c r="AD171" s="82">
        <v>1250</v>
      </c>
      <c r="AE171" s="86">
        <v>45501</v>
      </c>
      <c r="AF171" s="80">
        <v>17061667</v>
      </c>
      <c r="AG171" s="83">
        <f t="shared" si="11"/>
        <v>0</v>
      </c>
      <c r="AH171" s="82">
        <v>3403</v>
      </c>
      <c r="AI171" s="64">
        <v>45506</v>
      </c>
      <c r="AJ171" s="80">
        <v>17061667</v>
      </c>
      <c r="AK171" s="65">
        <f t="shared" si="12"/>
        <v>0</v>
      </c>
      <c r="AL171" s="80">
        <v>6236333</v>
      </c>
      <c r="AM171" s="65">
        <f t="shared" si="13"/>
        <v>10825334</v>
      </c>
      <c r="AN171" s="65">
        <f t="shared" si="14"/>
        <v>0</v>
      </c>
      <c r="AO171" s="71" t="s">
        <v>323</v>
      </c>
      <c r="AP171" s="71">
        <v>590</v>
      </c>
      <c r="AQ171" s="73" t="s">
        <v>895</v>
      </c>
      <c r="AR171" s="73"/>
    </row>
    <row r="172" spans="1:44" s="39" customFormat="1" ht="18.75" customHeight="1">
      <c r="A172" s="71">
        <v>69</v>
      </c>
      <c r="B172" s="72" t="s">
        <v>896</v>
      </c>
      <c r="C172" s="73" t="s">
        <v>272</v>
      </c>
      <c r="D172" s="73" t="s">
        <v>273</v>
      </c>
      <c r="E172" s="73" t="s">
        <v>274</v>
      </c>
      <c r="F172" s="73" t="s">
        <v>275</v>
      </c>
      <c r="G172" s="73" t="s">
        <v>287</v>
      </c>
      <c r="H172" s="73" t="s">
        <v>94</v>
      </c>
      <c r="I172" s="73" t="s">
        <v>54</v>
      </c>
      <c r="J172" s="114" t="s">
        <v>897</v>
      </c>
      <c r="K172" s="71" t="s">
        <v>64</v>
      </c>
      <c r="L172" s="71" t="s">
        <v>65</v>
      </c>
      <c r="M172" s="57">
        <v>0</v>
      </c>
      <c r="N172" s="74">
        <v>0</v>
      </c>
      <c r="O172" s="57">
        <f>298784738-298784738</f>
        <v>0</v>
      </c>
      <c r="P172" s="74" t="s">
        <v>78</v>
      </c>
      <c r="Q172" s="74" t="s">
        <v>78</v>
      </c>
      <c r="R172" s="71" t="s">
        <v>277</v>
      </c>
      <c r="S172" s="71" t="s">
        <v>651</v>
      </c>
      <c r="T172" s="75" t="s">
        <v>277</v>
      </c>
      <c r="U172" s="64"/>
      <c r="V172" s="76"/>
      <c r="W172" s="77"/>
      <c r="X172" s="94"/>
      <c r="Y172" s="85"/>
      <c r="Z172" s="79"/>
      <c r="AA172" s="85"/>
      <c r="AB172" s="93"/>
      <c r="AC172" s="81">
        <v>0</v>
      </c>
      <c r="AD172" s="82"/>
      <c r="AE172" s="86"/>
      <c r="AF172" s="80"/>
      <c r="AG172" s="83">
        <f t="shared" si="11"/>
        <v>0</v>
      </c>
      <c r="AH172" s="82"/>
      <c r="AI172" s="64"/>
      <c r="AJ172" s="80"/>
      <c r="AK172" s="65">
        <f t="shared" si="12"/>
        <v>0</v>
      </c>
      <c r="AL172" s="80"/>
      <c r="AM172" s="65">
        <f t="shared" si="13"/>
        <v>0</v>
      </c>
      <c r="AN172" s="65">
        <f t="shared" si="14"/>
        <v>0</v>
      </c>
      <c r="AO172" s="82"/>
      <c r="AP172" s="82"/>
      <c r="AQ172" s="84"/>
      <c r="AR172" s="73"/>
    </row>
    <row r="173" spans="1:44" s="39" customFormat="1" ht="18.75" customHeight="1">
      <c r="A173" s="71">
        <v>70</v>
      </c>
      <c r="B173" s="72" t="s">
        <v>898</v>
      </c>
      <c r="C173" s="73" t="s">
        <v>272</v>
      </c>
      <c r="D173" s="73" t="s">
        <v>273</v>
      </c>
      <c r="E173" s="73" t="s">
        <v>274</v>
      </c>
      <c r="F173" s="73" t="s">
        <v>278</v>
      </c>
      <c r="G173" s="73" t="s">
        <v>287</v>
      </c>
      <c r="H173" s="73" t="s">
        <v>71</v>
      </c>
      <c r="I173" s="73" t="s">
        <v>54</v>
      </c>
      <c r="J173" s="114" t="s">
        <v>657</v>
      </c>
      <c r="K173" s="71" t="s">
        <v>55</v>
      </c>
      <c r="L173" s="71">
        <v>93141500</v>
      </c>
      <c r="M173" s="57">
        <v>5230000</v>
      </c>
      <c r="N173" s="71">
        <v>5</v>
      </c>
      <c r="O173" s="57">
        <v>26150000</v>
      </c>
      <c r="P173" s="74" t="s">
        <v>650</v>
      </c>
      <c r="Q173" s="74" t="s">
        <v>650</v>
      </c>
      <c r="R173" s="71" t="s">
        <v>277</v>
      </c>
      <c r="S173" s="71" t="s">
        <v>651</v>
      </c>
      <c r="T173" s="75" t="s">
        <v>277</v>
      </c>
      <c r="U173" s="64">
        <v>45495</v>
      </c>
      <c r="V173" s="76">
        <v>202412000060763</v>
      </c>
      <c r="W173" s="77" t="s">
        <v>302</v>
      </c>
      <c r="X173" s="94" t="s">
        <v>65</v>
      </c>
      <c r="Y173" s="85">
        <v>45496</v>
      </c>
      <c r="Z173" s="79" t="s">
        <v>899</v>
      </c>
      <c r="AA173" s="85">
        <v>45496</v>
      </c>
      <c r="AB173" s="93">
        <v>26150000</v>
      </c>
      <c r="AC173" s="81">
        <v>0</v>
      </c>
      <c r="AD173" s="82">
        <v>1224</v>
      </c>
      <c r="AE173" s="86">
        <v>45499</v>
      </c>
      <c r="AF173" s="80">
        <v>0</v>
      </c>
      <c r="AG173" s="83">
        <f t="shared" si="11"/>
        <v>26150000</v>
      </c>
      <c r="AH173" s="82"/>
      <c r="AI173" s="64"/>
      <c r="AJ173" s="80"/>
      <c r="AK173" s="65">
        <f t="shared" si="12"/>
        <v>0</v>
      </c>
      <c r="AL173" s="80"/>
      <c r="AM173" s="65">
        <f t="shared" si="13"/>
        <v>0</v>
      </c>
      <c r="AN173" s="65">
        <f t="shared" si="14"/>
        <v>26150000</v>
      </c>
      <c r="AO173" s="82"/>
      <c r="AP173" s="82"/>
      <c r="AQ173" s="84"/>
      <c r="AR173" s="73"/>
    </row>
    <row r="174" spans="1:44" s="39" customFormat="1" ht="18.75" customHeight="1">
      <c r="A174" s="71">
        <v>71</v>
      </c>
      <c r="B174" s="72" t="s">
        <v>900</v>
      </c>
      <c r="C174" s="73" t="s">
        <v>272</v>
      </c>
      <c r="D174" s="73" t="s">
        <v>273</v>
      </c>
      <c r="E174" s="73" t="s">
        <v>274</v>
      </c>
      <c r="F174" s="73" t="s">
        <v>275</v>
      </c>
      <c r="G174" s="73" t="s">
        <v>287</v>
      </c>
      <c r="H174" s="73" t="s">
        <v>285</v>
      </c>
      <c r="I174" s="73" t="s">
        <v>54</v>
      </c>
      <c r="J174" s="114" t="s">
        <v>901</v>
      </c>
      <c r="K174" s="71" t="s">
        <v>55</v>
      </c>
      <c r="L174" s="71">
        <v>80161500</v>
      </c>
      <c r="M174" s="57">
        <v>10000000</v>
      </c>
      <c r="N174" s="71">
        <v>5</v>
      </c>
      <c r="O174" s="57">
        <v>50000000</v>
      </c>
      <c r="P174" s="74" t="s">
        <v>650</v>
      </c>
      <c r="Q174" s="74" t="s">
        <v>650</v>
      </c>
      <c r="R174" s="71" t="s">
        <v>277</v>
      </c>
      <c r="S174" s="71" t="s">
        <v>651</v>
      </c>
      <c r="T174" s="75" t="s">
        <v>277</v>
      </c>
      <c r="U174" s="64">
        <v>45488</v>
      </c>
      <c r="V174" s="76" t="s">
        <v>658</v>
      </c>
      <c r="W174" s="77" t="s">
        <v>302</v>
      </c>
      <c r="X174" s="94" t="s">
        <v>340</v>
      </c>
      <c r="Y174" s="85">
        <v>45490</v>
      </c>
      <c r="Z174" s="79" t="s">
        <v>902</v>
      </c>
      <c r="AA174" s="85">
        <v>45503</v>
      </c>
      <c r="AB174" s="93">
        <v>50000000</v>
      </c>
      <c r="AC174" s="81">
        <v>0</v>
      </c>
      <c r="AD174" s="82">
        <v>1318</v>
      </c>
      <c r="AE174" s="86">
        <v>45504</v>
      </c>
      <c r="AF174" s="80">
        <v>50000000</v>
      </c>
      <c r="AG174" s="83">
        <f t="shared" si="11"/>
        <v>0</v>
      </c>
      <c r="AH174" s="82">
        <v>3399</v>
      </c>
      <c r="AI174" s="64">
        <v>45506</v>
      </c>
      <c r="AJ174" s="80">
        <v>50000000</v>
      </c>
      <c r="AK174" s="65">
        <f t="shared" si="12"/>
        <v>0</v>
      </c>
      <c r="AL174" s="80">
        <v>19666667</v>
      </c>
      <c r="AM174" s="65">
        <f t="shared" si="13"/>
        <v>30333333</v>
      </c>
      <c r="AN174" s="65">
        <f t="shared" si="14"/>
        <v>0</v>
      </c>
      <c r="AO174" s="71" t="s">
        <v>323</v>
      </c>
      <c r="AP174" s="71">
        <v>553</v>
      </c>
      <c r="AQ174" s="73" t="s">
        <v>903</v>
      </c>
      <c r="AR174" s="73" t="s">
        <v>904</v>
      </c>
    </row>
    <row r="175" spans="1:44" s="39" customFormat="1" ht="18.75" customHeight="1">
      <c r="A175" s="71">
        <v>72</v>
      </c>
      <c r="B175" s="72" t="s">
        <v>905</v>
      </c>
      <c r="C175" s="73" t="s">
        <v>272</v>
      </c>
      <c r="D175" s="73" t="s">
        <v>273</v>
      </c>
      <c r="E175" s="73" t="s">
        <v>274</v>
      </c>
      <c r="F175" s="73" t="s">
        <v>280</v>
      </c>
      <c r="G175" s="73" t="s">
        <v>287</v>
      </c>
      <c r="H175" s="73" t="s">
        <v>285</v>
      </c>
      <c r="I175" s="73" t="s">
        <v>54</v>
      </c>
      <c r="J175" s="114" t="s">
        <v>753</v>
      </c>
      <c r="K175" s="71" t="s">
        <v>55</v>
      </c>
      <c r="L175" s="71">
        <v>81101500</v>
      </c>
      <c r="M175" s="57">
        <v>5510000</v>
      </c>
      <c r="N175" s="71">
        <v>5</v>
      </c>
      <c r="O175" s="57">
        <v>27550000</v>
      </c>
      <c r="P175" s="74" t="s">
        <v>56</v>
      </c>
      <c r="Q175" s="74" t="s">
        <v>56</v>
      </c>
      <c r="R175" s="71" t="s">
        <v>277</v>
      </c>
      <c r="S175" s="71" t="s">
        <v>651</v>
      </c>
      <c r="T175" s="75" t="s">
        <v>277</v>
      </c>
      <c r="U175" s="64">
        <v>45495</v>
      </c>
      <c r="V175" s="76">
        <v>202412000060763</v>
      </c>
      <c r="W175" s="77" t="s">
        <v>302</v>
      </c>
      <c r="X175" s="94" t="s">
        <v>65</v>
      </c>
      <c r="Y175" s="85">
        <v>45496</v>
      </c>
      <c r="Z175" s="79" t="s">
        <v>906</v>
      </c>
      <c r="AA175" s="85">
        <v>45496</v>
      </c>
      <c r="AB175" s="93">
        <v>27550000</v>
      </c>
      <c r="AC175" s="81">
        <v>0</v>
      </c>
      <c r="AD175" s="82">
        <v>1210</v>
      </c>
      <c r="AE175" s="86">
        <v>45499</v>
      </c>
      <c r="AF175" s="80">
        <v>27550000</v>
      </c>
      <c r="AG175" s="83">
        <f t="shared" si="11"/>
        <v>0</v>
      </c>
      <c r="AH175" s="82">
        <v>3994</v>
      </c>
      <c r="AI175" s="64">
        <v>45524</v>
      </c>
      <c r="AJ175" s="80">
        <v>27550000</v>
      </c>
      <c r="AK175" s="65">
        <f t="shared" si="12"/>
        <v>0</v>
      </c>
      <c r="AL175" s="80">
        <v>7530333</v>
      </c>
      <c r="AM175" s="65">
        <f t="shared" si="13"/>
        <v>20019667</v>
      </c>
      <c r="AN175" s="65">
        <f t="shared" si="14"/>
        <v>0</v>
      </c>
      <c r="AO175" s="71" t="s">
        <v>323</v>
      </c>
      <c r="AP175" s="71">
        <v>792</v>
      </c>
      <c r="AQ175" s="73" t="s">
        <v>907</v>
      </c>
      <c r="AR175" s="73"/>
    </row>
    <row r="176" spans="1:44" s="39" customFormat="1" ht="18.75" customHeight="1">
      <c r="A176" s="71">
        <v>73</v>
      </c>
      <c r="B176" s="72" t="s">
        <v>908</v>
      </c>
      <c r="C176" s="73" t="s">
        <v>272</v>
      </c>
      <c r="D176" s="73" t="s">
        <v>273</v>
      </c>
      <c r="E176" s="73" t="s">
        <v>274</v>
      </c>
      <c r="F176" s="73" t="s">
        <v>275</v>
      </c>
      <c r="G176" s="73" t="s">
        <v>287</v>
      </c>
      <c r="H176" s="73" t="s">
        <v>53</v>
      </c>
      <c r="I176" s="73" t="s">
        <v>54</v>
      </c>
      <c r="J176" s="114" t="s">
        <v>649</v>
      </c>
      <c r="K176" s="71" t="s">
        <v>55</v>
      </c>
      <c r="L176" s="71">
        <v>80121703</v>
      </c>
      <c r="M176" s="57">
        <v>5500000</v>
      </c>
      <c r="N176" s="71">
        <v>5</v>
      </c>
      <c r="O176" s="57">
        <v>26583333</v>
      </c>
      <c r="P176" s="74" t="s">
        <v>650</v>
      </c>
      <c r="Q176" s="74" t="s">
        <v>650</v>
      </c>
      <c r="R176" s="71" t="s">
        <v>277</v>
      </c>
      <c r="S176" s="71" t="s">
        <v>651</v>
      </c>
      <c r="T176" s="75" t="s">
        <v>277</v>
      </c>
      <c r="U176" s="64">
        <v>45490</v>
      </c>
      <c r="V176" s="76">
        <v>202412000058783</v>
      </c>
      <c r="W176" s="77" t="s">
        <v>302</v>
      </c>
      <c r="X176" s="94" t="s">
        <v>340</v>
      </c>
      <c r="Y176" s="85">
        <v>45491</v>
      </c>
      <c r="Z176" s="79" t="s">
        <v>909</v>
      </c>
      <c r="AA176" s="85">
        <v>45491</v>
      </c>
      <c r="AB176" s="93">
        <v>26583333</v>
      </c>
      <c r="AC176" s="81">
        <v>0</v>
      </c>
      <c r="AD176" s="82">
        <v>1251</v>
      </c>
      <c r="AE176" s="86">
        <v>45501</v>
      </c>
      <c r="AF176" s="80">
        <v>26583333</v>
      </c>
      <c r="AG176" s="83">
        <f t="shared" si="11"/>
        <v>0</v>
      </c>
      <c r="AH176" s="82">
        <v>3481</v>
      </c>
      <c r="AI176" s="64">
        <v>45512</v>
      </c>
      <c r="AJ176" s="80">
        <v>26583333</v>
      </c>
      <c r="AK176" s="65">
        <f t="shared" si="12"/>
        <v>0</v>
      </c>
      <c r="AL176" s="80">
        <v>8983333</v>
      </c>
      <c r="AM176" s="65">
        <f t="shared" si="13"/>
        <v>17600000</v>
      </c>
      <c r="AN176" s="65">
        <f t="shared" si="14"/>
        <v>0</v>
      </c>
      <c r="AO176" s="71" t="s">
        <v>323</v>
      </c>
      <c r="AP176" s="71">
        <v>643</v>
      </c>
      <c r="AQ176" s="73" t="s">
        <v>910</v>
      </c>
      <c r="AR176" s="73"/>
    </row>
    <row r="177" spans="1:44" s="39" customFormat="1" ht="18.75" customHeight="1">
      <c r="A177" s="71">
        <v>74</v>
      </c>
      <c r="B177" s="72" t="s">
        <v>911</v>
      </c>
      <c r="C177" s="73" t="s">
        <v>272</v>
      </c>
      <c r="D177" s="73" t="s">
        <v>273</v>
      </c>
      <c r="E177" s="73" t="s">
        <v>274</v>
      </c>
      <c r="F177" s="73" t="s">
        <v>275</v>
      </c>
      <c r="G177" s="73" t="s">
        <v>287</v>
      </c>
      <c r="H177" s="73" t="s">
        <v>53</v>
      </c>
      <c r="I177" s="73" t="s">
        <v>54</v>
      </c>
      <c r="J177" s="114" t="s">
        <v>649</v>
      </c>
      <c r="K177" s="71" t="s">
        <v>55</v>
      </c>
      <c r="L177" s="71">
        <v>80121700</v>
      </c>
      <c r="M177" s="57">
        <v>6000000</v>
      </c>
      <c r="N177" s="71">
        <v>5</v>
      </c>
      <c r="O177" s="57">
        <v>30000000</v>
      </c>
      <c r="P177" s="74" t="s">
        <v>650</v>
      </c>
      <c r="Q177" s="74" t="s">
        <v>650</v>
      </c>
      <c r="R177" s="71" t="s">
        <v>277</v>
      </c>
      <c r="S177" s="71" t="s">
        <v>651</v>
      </c>
      <c r="T177" s="75" t="s">
        <v>277</v>
      </c>
      <c r="U177" s="64">
        <v>45495</v>
      </c>
      <c r="V177" s="76">
        <v>202412000060763</v>
      </c>
      <c r="W177" s="77" t="s">
        <v>302</v>
      </c>
      <c r="X177" s="94" t="s">
        <v>65</v>
      </c>
      <c r="Y177" s="85">
        <v>45496</v>
      </c>
      <c r="Z177" s="79" t="s">
        <v>912</v>
      </c>
      <c r="AA177" s="85">
        <v>45496</v>
      </c>
      <c r="AB177" s="93">
        <v>29600000</v>
      </c>
      <c r="AC177" s="81">
        <v>400000</v>
      </c>
      <c r="AD177" s="82">
        <v>1191</v>
      </c>
      <c r="AE177" s="86">
        <v>45498</v>
      </c>
      <c r="AF177" s="80">
        <v>29600000</v>
      </c>
      <c r="AG177" s="83">
        <f t="shared" si="11"/>
        <v>0</v>
      </c>
      <c r="AH177" s="82">
        <v>3770</v>
      </c>
      <c r="AI177" s="64">
        <v>45518</v>
      </c>
      <c r="AJ177" s="80">
        <v>29600000</v>
      </c>
      <c r="AK177" s="65">
        <f t="shared" si="12"/>
        <v>0</v>
      </c>
      <c r="AL177" s="80">
        <v>8200000</v>
      </c>
      <c r="AM177" s="65">
        <f t="shared" si="13"/>
        <v>21400000</v>
      </c>
      <c r="AN177" s="65">
        <f t="shared" si="14"/>
        <v>400000</v>
      </c>
      <c r="AO177" s="71" t="s">
        <v>323</v>
      </c>
      <c r="AP177" s="71">
        <v>756</v>
      </c>
      <c r="AQ177" s="73" t="s">
        <v>913</v>
      </c>
      <c r="AR177" s="73" t="s">
        <v>714</v>
      </c>
    </row>
    <row r="178" spans="1:44" s="39" customFormat="1" ht="18.75" customHeight="1">
      <c r="A178" s="71">
        <v>75</v>
      </c>
      <c r="B178" s="72" t="s">
        <v>914</v>
      </c>
      <c r="C178" s="73" t="s">
        <v>272</v>
      </c>
      <c r="D178" s="73" t="s">
        <v>273</v>
      </c>
      <c r="E178" s="73" t="s">
        <v>274</v>
      </c>
      <c r="F178" s="73" t="s">
        <v>275</v>
      </c>
      <c r="G178" s="73" t="s">
        <v>287</v>
      </c>
      <c r="H178" s="73" t="s">
        <v>71</v>
      </c>
      <c r="I178" s="73" t="s">
        <v>54</v>
      </c>
      <c r="J178" s="114" t="s">
        <v>769</v>
      </c>
      <c r="K178" s="71" t="s">
        <v>55</v>
      </c>
      <c r="L178" s="71">
        <v>80161504</v>
      </c>
      <c r="M178" s="57">
        <v>3500000</v>
      </c>
      <c r="N178" s="71">
        <v>5</v>
      </c>
      <c r="O178" s="57">
        <v>16683333</v>
      </c>
      <c r="P178" s="74" t="s">
        <v>56</v>
      </c>
      <c r="Q178" s="74" t="s">
        <v>56</v>
      </c>
      <c r="R178" s="71" t="s">
        <v>277</v>
      </c>
      <c r="S178" s="71" t="s">
        <v>651</v>
      </c>
      <c r="T178" s="75" t="s">
        <v>277</v>
      </c>
      <c r="U178" s="64">
        <v>45490</v>
      </c>
      <c r="V178" s="76">
        <v>202412000058783</v>
      </c>
      <c r="W178" s="77" t="s">
        <v>302</v>
      </c>
      <c r="X178" s="94" t="s">
        <v>340</v>
      </c>
      <c r="Y178" s="85">
        <v>45491</v>
      </c>
      <c r="Z178" s="79" t="s">
        <v>915</v>
      </c>
      <c r="AA178" s="85">
        <v>45491</v>
      </c>
      <c r="AB178" s="93">
        <v>16333333</v>
      </c>
      <c r="AC178" s="81">
        <v>350000</v>
      </c>
      <c r="AD178" s="82">
        <v>1252</v>
      </c>
      <c r="AE178" s="86">
        <v>45501</v>
      </c>
      <c r="AF178" s="80">
        <v>16333333</v>
      </c>
      <c r="AG178" s="83">
        <f t="shared" si="11"/>
        <v>0</v>
      </c>
      <c r="AH178" s="82">
        <v>3702</v>
      </c>
      <c r="AI178" s="64">
        <v>45516</v>
      </c>
      <c r="AJ178" s="80">
        <v>16333333</v>
      </c>
      <c r="AK178" s="65">
        <f t="shared" si="12"/>
        <v>0</v>
      </c>
      <c r="AL178" s="80">
        <v>5716667</v>
      </c>
      <c r="AM178" s="65">
        <f t="shared" si="13"/>
        <v>10616666</v>
      </c>
      <c r="AN178" s="65">
        <f t="shared" si="14"/>
        <v>350000</v>
      </c>
      <c r="AO178" s="71" t="s">
        <v>320</v>
      </c>
      <c r="AP178" s="71">
        <v>684</v>
      </c>
      <c r="AQ178" s="73" t="s">
        <v>916</v>
      </c>
      <c r="AR178" s="73"/>
    </row>
    <row r="179" spans="1:44" s="39" customFormat="1" ht="18.75" customHeight="1">
      <c r="A179" s="71">
        <v>76</v>
      </c>
      <c r="B179" s="72" t="s">
        <v>917</v>
      </c>
      <c r="C179" s="73" t="s">
        <v>272</v>
      </c>
      <c r="D179" s="73" t="s">
        <v>273</v>
      </c>
      <c r="E179" s="73" t="s">
        <v>274</v>
      </c>
      <c r="F179" s="73" t="s">
        <v>275</v>
      </c>
      <c r="G179" s="73" t="s">
        <v>287</v>
      </c>
      <c r="H179" s="73" t="s">
        <v>71</v>
      </c>
      <c r="I179" s="73" t="s">
        <v>54</v>
      </c>
      <c r="J179" s="114" t="s">
        <v>657</v>
      </c>
      <c r="K179" s="71" t="s">
        <v>55</v>
      </c>
      <c r="L179" s="71">
        <v>93141506</v>
      </c>
      <c r="M179" s="57">
        <v>5500000</v>
      </c>
      <c r="N179" s="71">
        <v>5</v>
      </c>
      <c r="O179" s="57">
        <v>27500000</v>
      </c>
      <c r="P179" s="74" t="s">
        <v>650</v>
      </c>
      <c r="Q179" s="74" t="s">
        <v>650</v>
      </c>
      <c r="R179" s="71" t="s">
        <v>277</v>
      </c>
      <c r="S179" s="71" t="s">
        <v>651</v>
      </c>
      <c r="T179" s="75" t="s">
        <v>277</v>
      </c>
      <c r="U179" s="64">
        <v>45488</v>
      </c>
      <c r="V179" s="76" t="s">
        <v>658</v>
      </c>
      <c r="W179" s="77" t="s">
        <v>302</v>
      </c>
      <c r="X179" s="94" t="s">
        <v>340</v>
      </c>
      <c r="Y179" s="85">
        <v>45490</v>
      </c>
      <c r="Z179" s="79" t="s">
        <v>918</v>
      </c>
      <c r="AA179" s="85">
        <v>45490</v>
      </c>
      <c r="AB179" s="93">
        <v>27500000</v>
      </c>
      <c r="AC179" s="81">
        <v>0</v>
      </c>
      <c r="AD179" s="82">
        <v>1219</v>
      </c>
      <c r="AE179" s="86">
        <v>45499</v>
      </c>
      <c r="AF179" s="80">
        <v>0</v>
      </c>
      <c r="AG179" s="83">
        <f t="shared" si="11"/>
        <v>27500000</v>
      </c>
      <c r="AH179" s="82"/>
      <c r="AI179" s="64"/>
      <c r="AJ179" s="80"/>
      <c r="AK179" s="65">
        <f t="shared" si="12"/>
        <v>0</v>
      </c>
      <c r="AL179" s="80"/>
      <c r="AM179" s="65">
        <f t="shared" si="13"/>
        <v>0</v>
      </c>
      <c r="AN179" s="65">
        <f t="shared" si="14"/>
        <v>27500000</v>
      </c>
      <c r="AO179" s="82"/>
      <c r="AP179" s="82"/>
      <c r="AQ179" s="84"/>
      <c r="AR179" s="73"/>
    </row>
    <row r="180" spans="1:44" s="39" customFormat="1" ht="18.75" customHeight="1">
      <c r="A180" s="71">
        <v>77</v>
      </c>
      <c r="B180" s="72" t="s">
        <v>919</v>
      </c>
      <c r="C180" s="73" t="s">
        <v>272</v>
      </c>
      <c r="D180" s="73" t="s">
        <v>273</v>
      </c>
      <c r="E180" s="73" t="s">
        <v>274</v>
      </c>
      <c r="F180" s="73" t="s">
        <v>275</v>
      </c>
      <c r="G180" s="73" t="s">
        <v>287</v>
      </c>
      <c r="H180" s="73" t="s">
        <v>285</v>
      </c>
      <c r="I180" s="73" t="s">
        <v>54</v>
      </c>
      <c r="J180" s="114" t="s">
        <v>657</v>
      </c>
      <c r="K180" s="71" t="s">
        <v>55</v>
      </c>
      <c r="L180" s="71">
        <v>81101508</v>
      </c>
      <c r="M180" s="57">
        <v>5500000</v>
      </c>
      <c r="N180" s="71">
        <v>5</v>
      </c>
      <c r="O180" s="57">
        <v>27500000</v>
      </c>
      <c r="P180" s="74" t="s">
        <v>650</v>
      </c>
      <c r="Q180" s="74" t="s">
        <v>650</v>
      </c>
      <c r="R180" s="71" t="s">
        <v>277</v>
      </c>
      <c r="S180" s="71" t="s">
        <v>651</v>
      </c>
      <c r="T180" s="75" t="s">
        <v>277</v>
      </c>
      <c r="U180" s="64">
        <v>45495</v>
      </c>
      <c r="V180" s="76">
        <v>202412000060763</v>
      </c>
      <c r="W180" s="77" t="s">
        <v>302</v>
      </c>
      <c r="X180" s="94" t="s">
        <v>65</v>
      </c>
      <c r="Y180" s="85">
        <v>45496</v>
      </c>
      <c r="Z180" s="79" t="s">
        <v>920</v>
      </c>
      <c r="AA180" s="85">
        <v>45496</v>
      </c>
      <c r="AB180" s="93">
        <v>27500000</v>
      </c>
      <c r="AC180" s="81">
        <v>0</v>
      </c>
      <c r="AD180" s="82">
        <v>1225</v>
      </c>
      <c r="AE180" s="86">
        <v>45499</v>
      </c>
      <c r="AF180" s="80">
        <v>27500000</v>
      </c>
      <c r="AG180" s="83">
        <f t="shared" si="11"/>
        <v>0</v>
      </c>
      <c r="AH180" s="82">
        <v>3928</v>
      </c>
      <c r="AI180" s="64">
        <v>45520</v>
      </c>
      <c r="AJ180" s="80">
        <v>27500000</v>
      </c>
      <c r="AK180" s="65">
        <f t="shared" si="12"/>
        <v>0</v>
      </c>
      <c r="AL180" s="80">
        <v>7516667</v>
      </c>
      <c r="AM180" s="65">
        <f t="shared" si="13"/>
        <v>19983333</v>
      </c>
      <c r="AN180" s="65">
        <f t="shared" si="14"/>
        <v>0</v>
      </c>
      <c r="AO180" s="71" t="s">
        <v>323</v>
      </c>
      <c r="AP180" s="71">
        <v>771</v>
      </c>
      <c r="AQ180" s="73" t="s">
        <v>921</v>
      </c>
      <c r="AR180" s="73"/>
    </row>
    <row r="181" spans="1:44" s="39" customFormat="1" ht="18.75" customHeight="1">
      <c r="A181" s="71">
        <v>78</v>
      </c>
      <c r="B181" s="72" t="s">
        <v>922</v>
      </c>
      <c r="C181" s="73" t="s">
        <v>272</v>
      </c>
      <c r="D181" s="73" t="s">
        <v>273</v>
      </c>
      <c r="E181" s="73" t="s">
        <v>274</v>
      </c>
      <c r="F181" s="73" t="s">
        <v>275</v>
      </c>
      <c r="G181" s="73" t="s">
        <v>287</v>
      </c>
      <c r="H181" s="73" t="s">
        <v>95</v>
      </c>
      <c r="I181" s="73" t="s">
        <v>54</v>
      </c>
      <c r="J181" s="114" t="s">
        <v>737</v>
      </c>
      <c r="K181" s="71" t="s">
        <v>55</v>
      </c>
      <c r="L181" s="71">
        <v>84111500</v>
      </c>
      <c r="M181" s="57">
        <v>7770000</v>
      </c>
      <c r="N181" s="71">
        <v>5</v>
      </c>
      <c r="O181" s="57">
        <v>26936000</v>
      </c>
      <c r="P181" s="74" t="s">
        <v>56</v>
      </c>
      <c r="Q181" s="74" t="s">
        <v>56</v>
      </c>
      <c r="R181" s="71" t="s">
        <v>277</v>
      </c>
      <c r="S181" s="71" t="s">
        <v>651</v>
      </c>
      <c r="T181" s="75" t="s">
        <v>277</v>
      </c>
      <c r="U181" s="64">
        <v>45490</v>
      </c>
      <c r="V181" s="76">
        <v>202412000058783</v>
      </c>
      <c r="W181" s="77" t="s">
        <v>302</v>
      </c>
      <c r="X181" s="94" t="s">
        <v>340</v>
      </c>
      <c r="Y181" s="85">
        <v>45491</v>
      </c>
      <c r="Z181" s="79" t="s">
        <v>923</v>
      </c>
      <c r="AA181" s="85">
        <v>45491</v>
      </c>
      <c r="AB181" s="93">
        <v>26936000</v>
      </c>
      <c r="AC181" s="81">
        <v>0</v>
      </c>
      <c r="AD181" s="82">
        <v>1253</v>
      </c>
      <c r="AE181" s="86">
        <v>45501</v>
      </c>
      <c r="AF181" s="80">
        <v>26936000</v>
      </c>
      <c r="AG181" s="83">
        <f t="shared" si="11"/>
        <v>0</v>
      </c>
      <c r="AH181" s="82">
        <v>4262</v>
      </c>
      <c r="AI181" s="64">
        <v>45551</v>
      </c>
      <c r="AJ181" s="80">
        <v>26936000</v>
      </c>
      <c r="AK181" s="65">
        <f t="shared" si="12"/>
        <v>0</v>
      </c>
      <c r="AL181" s="80">
        <v>3626000</v>
      </c>
      <c r="AM181" s="65">
        <f t="shared" si="13"/>
        <v>23310000</v>
      </c>
      <c r="AN181" s="65">
        <f t="shared" si="14"/>
        <v>0</v>
      </c>
      <c r="AO181" s="71" t="s">
        <v>323</v>
      </c>
      <c r="AP181" s="71">
        <v>870</v>
      </c>
      <c r="AQ181" s="73" t="s">
        <v>924</v>
      </c>
      <c r="AR181" s="73" t="s">
        <v>925</v>
      </c>
    </row>
    <row r="182" spans="1:44" s="39" customFormat="1" ht="18.75" customHeight="1">
      <c r="A182" s="71">
        <v>79</v>
      </c>
      <c r="B182" s="72" t="s">
        <v>926</v>
      </c>
      <c r="C182" s="73" t="s">
        <v>272</v>
      </c>
      <c r="D182" s="73" t="s">
        <v>273</v>
      </c>
      <c r="E182" s="73" t="s">
        <v>274</v>
      </c>
      <c r="F182" s="73" t="s">
        <v>275</v>
      </c>
      <c r="G182" s="73" t="s">
        <v>287</v>
      </c>
      <c r="H182" s="73" t="s">
        <v>94</v>
      </c>
      <c r="I182" s="73" t="s">
        <v>54</v>
      </c>
      <c r="J182" s="114" t="s">
        <v>927</v>
      </c>
      <c r="K182" s="71" t="s">
        <v>55</v>
      </c>
      <c r="L182" s="71">
        <v>81101500</v>
      </c>
      <c r="M182" s="57">
        <v>8233000</v>
      </c>
      <c r="N182" s="71">
        <v>5</v>
      </c>
      <c r="O182" s="57">
        <v>41165000</v>
      </c>
      <c r="P182" s="74" t="s">
        <v>56</v>
      </c>
      <c r="Q182" s="74" t="s">
        <v>56</v>
      </c>
      <c r="R182" s="71" t="s">
        <v>277</v>
      </c>
      <c r="S182" s="71" t="s">
        <v>651</v>
      </c>
      <c r="T182" s="75" t="s">
        <v>277</v>
      </c>
      <c r="U182" s="64">
        <v>45495</v>
      </c>
      <c r="V182" s="76">
        <v>202412000060763</v>
      </c>
      <c r="W182" s="77" t="s">
        <v>302</v>
      </c>
      <c r="X182" s="94" t="s">
        <v>65</v>
      </c>
      <c r="Y182" s="85">
        <v>45496</v>
      </c>
      <c r="Z182" s="79" t="s">
        <v>928</v>
      </c>
      <c r="AA182" s="85">
        <v>45496</v>
      </c>
      <c r="AB182" s="93">
        <v>41165000</v>
      </c>
      <c r="AC182" s="81">
        <v>0</v>
      </c>
      <c r="AD182" s="82">
        <v>1208</v>
      </c>
      <c r="AE182" s="86">
        <v>45499</v>
      </c>
      <c r="AF182" s="80">
        <v>41165000</v>
      </c>
      <c r="AG182" s="83">
        <f t="shared" si="11"/>
        <v>0</v>
      </c>
      <c r="AH182" s="82">
        <v>3938</v>
      </c>
      <c r="AI182" s="64">
        <v>45520</v>
      </c>
      <c r="AJ182" s="80">
        <v>41165000</v>
      </c>
      <c r="AK182" s="65">
        <f t="shared" si="12"/>
        <v>0</v>
      </c>
      <c r="AL182" s="80">
        <v>12349500</v>
      </c>
      <c r="AM182" s="65">
        <f t="shared" si="13"/>
        <v>28815500</v>
      </c>
      <c r="AN182" s="65">
        <f t="shared" si="14"/>
        <v>0</v>
      </c>
      <c r="AO182" s="71" t="s">
        <v>323</v>
      </c>
      <c r="AP182" s="71">
        <v>772</v>
      </c>
      <c r="AQ182" s="73" t="s">
        <v>929</v>
      </c>
      <c r="AR182" s="73"/>
    </row>
    <row r="183" spans="1:44" s="39" customFormat="1" ht="18.75" customHeight="1">
      <c r="A183" s="71">
        <v>80</v>
      </c>
      <c r="B183" s="72" t="s">
        <v>930</v>
      </c>
      <c r="C183" s="73" t="s">
        <v>272</v>
      </c>
      <c r="D183" s="73" t="s">
        <v>273</v>
      </c>
      <c r="E183" s="73" t="s">
        <v>274</v>
      </c>
      <c r="F183" s="73" t="s">
        <v>278</v>
      </c>
      <c r="G183" s="73" t="s">
        <v>287</v>
      </c>
      <c r="H183" s="73" t="s">
        <v>71</v>
      </c>
      <c r="I183" s="73" t="s">
        <v>54</v>
      </c>
      <c r="J183" s="114" t="s">
        <v>769</v>
      </c>
      <c r="K183" s="71" t="s">
        <v>64</v>
      </c>
      <c r="L183" s="71" t="s">
        <v>65</v>
      </c>
      <c r="M183" s="57">
        <v>0</v>
      </c>
      <c r="N183" s="74">
        <v>0</v>
      </c>
      <c r="O183" s="57">
        <f>298784738-298784738</f>
        <v>0</v>
      </c>
      <c r="P183" s="74" t="s">
        <v>78</v>
      </c>
      <c r="Q183" s="74" t="s">
        <v>78</v>
      </c>
      <c r="R183" s="71" t="s">
        <v>277</v>
      </c>
      <c r="S183" s="71" t="s">
        <v>651</v>
      </c>
      <c r="T183" s="75" t="s">
        <v>277</v>
      </c>
      <c r="U183" s="64"/>
      <c r="V183" s="76"/>
      <c r="W183" s="77"/>
      <c r="X183" s="94"/>
      <c r="Y183" s="85"/>
      <c r="Z183" s="79"/>
      <c r="AA183" s="85"/>
      <c r="AB183" s="93"/>
      <c r="AC183" s="81">
        <v>0</v>
      </c>
      <c r="AD183" s="82"/>
      <c r="AE183" s="86"/>
      <c r="AF183" s="80"/>
      <c r="AG183" s="83">
        <f t="shared" si="11"/>
        <v>0</v>
      </c>
      <c r="AH183" s="82"/>
      <c r="AI183" s="64"/>
      <c r="AJ183" s="80"/>
      <c r="AK183" s="65">
        <f t="shared" si="12"/>
        <v>0</v>
      </c>
      <c r="AL183" s="80"/>
      <c r="AM183" s="65">
        <f t="shared" si="13"/>
        <v>0</v>
      </c>
      <c r="AN183" s="65">
        <f t="shared" si="14"/>
        <v>0</v>
      </c>
      <c r="AO183" s="82"/>
      <c r="AP183" s="82"/>
      <c r="AQ183" s="84"/>
      <c r="AR183" s="73"/>
    </row>
    <row r="184" spans="1:44" s="39" customFormat="1" ht="18.75" customHeight="1">
      <c r="A184" s="71">
        <v>81</v>
      </c>
      <c r="B184" s="72" t="s">
        <v>931</v>
      </c>
      <c r="C184" s="73" t="s">
        <v>272</v>
      </c>
      <c r="D184" s="73" t="s">
        <v>273</v>
      </c>
      <c r="E184" s="73" t="s">
        <v>274</v>
      </c>
      <c r="F184" s="73" t="s">
        <v>275</v>
      </c>
      <c r="G184" s="73" t="s">
        <v>287</v>
      </c>
      <c r="H184" s="73" t="s">
        <v>72</v>
      </c>
      <c r="I184" s="73" t="s">
        <v>54</v>
      </c>
      <c r="J184" s="114" t="s">
        <v>932</v>
      </c>
      <c r="K184" s="71" t="s">
        <v>55</v>
      </c>
      <c r="L184" s="71">
        <v>80161504</v>
      </c>
      <c r="M184" s="57">
        <v>3460000</v>
      </c>
      <c r="N184" s="71">
        <v>5.5</v>
      </c>
      <c r="O184" s="57">
        <v>17992000</v>
      </c>
      <c r="P184" s="74" t="s">
        <v>56</v>
      </c>
      <c r="Q184" s="74" t="s">
        <v>56</v>
      </c>
      <c r="R184" s="71" t="s">
        <v>277</v>
      </c>
      <c r="S184" s="71" t="s">
        <v>651</v>
      </c>
      <c r="T184" s="75" t="s">
        <v>277</v>
      </c>
      <c r="U184" s="64">
        <v>45490</v>
      </c>
      <c r="V184" s="76">
        <v>202412000058783</v>
      </c>
      <c r="W184" s="77" t="s">
        <v>302</v>
      </c>
      <c r="X184" s="94" t="s">
        <v>340</v>
      </c>
      <c r="Y184" s="85">
        <v>45491</v>
      </c>
      <c r="Z184" s="79" t="s">
        <v>933</v>
      </c>
      <c r="AA184" s="85">
        <v>45491</v>
      </c>
      <c r="AB184" s="93">
        <v>17992000</v>
      </c>
      <c r="AC184" s="81">
        <v>0</v>
      </c>
      <c r="AD184" s="82">
        <v>1254</v>
      </c>
      <c r="AE184" s="86">
        <v>45501</v>
      </c>
      <c r="AF184" s="80">
        <v>17992000</v>
      </c>
      <c r="AG184" s="83">
        <f t="shared" si="11"/>
        <v>0</v>
      </c>
      <c r="AH184" s="82">
        <v>3694</v>
      </c>
      <c r="AI184" s="64">
        <v>45516</v>
      </c>
      <c r="AJ184" s="80">
        <v>17992000</v>
      </c>
      <c r="AK184" s="65">
        <f t="shared" si="12"/>
        <v>0</v>
      </c>
      <c r="AL184" s="80">
        <v>5651333</v>
      </c>
      <c r="AM184" s="65">
        <f t="shared" si="13"/>
        <v>12340667</v>
      </c>
      <c r="AN184" s="65">
        <f t="shared" si="14"/>
        <v>0</v>
      </c>
      <c r="AO184" s="71" t="s">
        <v>320</v>
      </c>
      <c r="AP184" s="71">
        <v>687</v>
      </c>
      <c r="AQ184" s="73" t="s">
        <v>934</v>
      </c>
      <c r="AR184" s="73"/>
    </row>
    <row r="185" spans="1:44" s="39" customFormat="1" ht="18.75" customHeight="1">
      <c r="A185" s="71">
        <v>82</v>
      </c>
      <c r="B185" s="72" t="s">
        <v>935</v>
      </c>
      <c r="C185" s="73" t="s">
        <v>272</v>
      </c>
      <c r="D185" s="73" t="s">
        <v>273</v>
      </c>
      <c r="E185" s="73" t="s">
        <v>274</v>
      </c>
      <c r="F185" s="73" t="s">
        <v>275</v>
      </c>
      <c r="G185" s="73" t="s">
        <v>287</v>
      </c>
      <c r="H185" s="73" t="s">
        <v>72</v>
      </c>
      <c r="I185" s="73" t="s">
        <v>54</v>
      </c>
      <c r="J185" s="114" t="s">
        <v>936</v>
      </c>
      <c r="K185" s="71" t="s">
        <v>55</v>
      </c>
      <c r="L185" s="71">
        <v>80161504</v>
      </c>
      <c r="M185" s="57">
        <v>2570000</v>
      </c>
      <c r="N185" s="71">
        <v>5.5</v>
      </c>
      <c r="O185" s="57">
        <v>14135000</v>
      </c>
      <c r="P185" s="74" t="s">
        <v>650</v>
      </c>
      <c r="Q185" s="74" t="s">
        <v>650</v>
      </c>
      <c r="R185" s="71" t="s">
        <v>277</v>
      </c>
      <c r="S185" s="71" t="s">
        <v>651</v>
      </c>
      <c r="T185" s="75" t="s">
        <v>277</v>
      </c>
      <c r="U185" s="64">
        <v>45495</v>
      </c>
      <c r="V185" s="76">
        <v>202412000060763</v>
      </c>
      <c r="W185" s="77" t="s">
        <v>302</v>
      </c>
      <c r="X185" s="94" t="s">
        <v>65</v>
      </c>
      <c r="Y185" s="85">
        <v>45520</v>
      </c>
      <c r="Z185" s="79" t="s">
        <v>937</v>
      </c>
      <c r="AA185" s="85">
        <v>45520</v>
      </c>
      <c r="AB185" s="93">
        <v>14135000</v>
      </c>
      <c r="AC185" s="81">
        <v>0</v>
      </c>
      <c r="AD185" s="82">
        <v>1449</v>
      </c>
      <c r="AE185" s="86">
        <v>45524</v>
      </c>
      <c r="AF185" s="80">
        <v>12079000</v>
      </c>
      <c r="AG185" s="83">
        <f t="shared" si="11"/>
        <v>2056000</v>
      </c>
      <c r="AH185" s="82">
        <v>4025</v>
      </c>
      <c r="AI185" s="64">
        <v>45531</v>
      </c>
      <c r="AJ185" s="80">
        <v>12079000</v>
      </c>
      <c r="AK185" s="65">
        <f t="shared" si="12"/>
        <v>0</v>
      </c>
      <c r="AL185" s="80">
        <v>2912667</v>
      </c>
      <c r="AM185" s="65">
        <f t="shared" si="13"/>
        <v>9166333</v>
      </c>
      <c r="AN185" s="65">
        <f t="shared" si="14"/>
        <v>2056000</v>
      </c>
      <c r="AO185" s="71" t="s">
        <v>320</v>
      </c>
      <c r="AP185" s="71">
        <v>804</v>
      </c>
      <c r="AQ185" s="73" t="s">
        <v>938</v>
      </c>
      <c r="AR185" s="73" t="s">
        <v>939</v>
      </c>
    </row>
    <row r="186" spans="1:44" s="39" customFormat="1" ht="18.75" customHeight="1">
      <c r="A186" s="71">
        <v>83</v>
      </c>
      <c r="B186" s="72" t="s">
        <v>940</v>
      </c>
      <c r="C186" s="73" t="s">
        <v>272</v>
      </c>
      <c r="D186" s="73" t="s">
        <v>273</v>
      </c>
      <c r="E186" s="73" t="s">
        <v>274</v>
      </c>
      <c r="F186" s="73" t="s">
        <v>278</v>
      </c>
      <c r="G186" s="73" t="s">
        <v>287</v>
      </c>
      <c r="H186" s="73" t="s">
        <v>71</v>
      </c>
      <c r="I186" s="73" t="s">
        <v>54</v>
      </c>
      <c r="J186" s="114" t="s">
        <v>657</v>
      </c>
      <c r="K186" s="71" t="s">
        <v>55</v>
      </c>
      <c r="L186" s="71">
        <v>93141500</v>
      </c>
      <c r="M186" s="57">
        <v>5230000</v>
      </c>
      <c r="N186" s="71">
        <v>5</v>
      </c>
      <c r="O186" s="57">
        <v>26150000</v>
      </c>
      <c r="P186" s="74" t="s">
        <v>650</v>
      </c>
      <c r="Q186" s="74" t="s">
        <v>650</v>
      </c>
      <c r="R186" s="71" t="s">
        <v>277</v>
      </c>
      <c r="S186" s="71" t="s">
        <v>651</v>
      </c>
      <c r="T186" s="75" t="s">
        <v>277</v>
      </c>
      <c r="U186" s="64">
        <v>45488</v>
      </c>
      <c r="V186" s="76" t="s">
        <v>658</v>
      </c>
      <c r="W186" s="77" t="s">
        <v>302</v>
      </c>
      <c r="X186" s="94" t="s">
        <v>340</v>
      </c>
      <c r="Y186" s="85">
        <v>45490</v>
      </c>
      <c r="Z186" s="79" t="s">
        <v>941</v>
      </c>
      <c r="AA186" s="85">
        <v>45490</v>
      </c>
      <c r="AB186" s="93">
        <v>26150000</v>
      </c>
      <c r="AC186" s="81">
        <v>0</v>
      </c>
      <c r="AD186" s="82">
        <v>1220</v>
      </c>
      <c r="AE186" s="86">
        <v>45499</v>
      </c>
      <c r="AF186" s="80">
        <v>26150000</v>
      </c>
      <c r="AG186" s="83">
        <f t="shared" si="11"/>
        <v>0</v>
      </c>
      <c r="AH186" s="82">
        <v>3597</v>
      </c>
      <c r="AI186" s="64">
        <v>45513</v>
      </c>
      <c r="AJ186" s="80">
        <v>26150000</v>
      </c>
      <c r="AK186" s="65">
        <f t="shared" si="12"/>
        <v>0</v>
      </c>
      <c r="AL186" s="80">
        <v>8542333</v>
      </c>
      <c r="AM186" s="65">
        <f t="shared" si="13"/>
        <v>17607667</v>
      </c>
      <c r="AN186" s="65">
        <f t="shared" si="14"/>
        <v>0</v>
      </c>
      <c r="AO186" s="71" t="s">
        <v>323</v>
      </c>
      <c r="AP186" s="71">
        <v>680</v>
      </c>
      <c r="AQ186" s="73" t="s">
        <v>942</v>
      </c>
      <c r="AR186" s="73"/>
    </row>
    <row r="187" spans="1:44" s="39" customFormat="1" ht="18.75" customHeight="1">
      <c r="A187" s="71">
        <v>84</v>
      </c>
      <c r="B187" s="72" t="s">
        <v>943</v>
      </c>
      <c r="C187" s="73" t="s">
        <v>272</v>
      </c>
      <c r="D187" s="73" t="s">
        <v>273</v>
      </c>
      <c r="E187" s="73" t="s">
        <v>274</v>
      </c>
      <c r="F187" s="73" t="s">
        <v>278</v>
      </c>
      <c r="G187" s="73" t="s">
        <v>287</v>
      </c>
      <c r="H187" s="73" t="s">
        <v>71</v>
      </c>
      <c r="I187" s="73" t="s">
        <v>54</v>
      </c>
      <c r="J187" s="114" t="s">
        <v>655</v>
      </c>
      <c r="K187" s="71" t="s">
        <v>55</v>
      </c>
      <c r="L187" s="71">
        <v>93141500</v>
      </c>
      <c r="M187" s="57">
        <v>7485000</v>
      </c>
      <c r="N187" s="71">
        <v>5</v>
      </c>
      <c r="O187" s="57">
        <v>37425000</v>
      </c>
      <c r="P187" s="74" t="s">
        <v>650</v>
      </c>
      <c r="Q187" s="74" t="s">
        <v>650</v>
      </c>
      <c r="R187" s="71" t="s">
        <v>277</v>
      </c>
      <c r="S187" s="71" t="s">
        <v>651</v>
      </c>
      <c r="T187" s="75" t="s">
        <v>277</v>
      </c>
      <c r="U187" s="64">
        <v>45488</v>
      </c>
      <c r="V187" s="76" t="s">
        <v>658</v>
      </c>
      <c r="W187" s="77" t="s">
        <v>302</v>
      </c>
      <c r="X187" s="94" t="s">
        <v>340</v>
      </c>
      <c r="Y187" s="85">
        <v>45490</v>
      </c>
      <c r="Z187" s="79" t="s">
        <v>944</v>
      </c>
      <c r="AA187" s="85">
        <v>45490</v>
      </c>
      <c r="AB187" s="93">
        <v>37425000</v>
      </c>
      <c r="AC187" s="81">
        <v>0</v>
      </c>
      <c r="AD187" s="82">
        <v>1221</v>
      </c>
      <c r="AE187" s="86">
        <v>45499</v>
      </c>
      <c r="AF187" s="80">
        <v>37425000</v>
      </c>
      <c r="AG187" s="83">
        <f t="shared" si="11"/>
        <v>0</v>
      </c>
      <c r="AH187" s="82">
        <v>3734</v>
      </c>
      <c r="AI187" s="64">
        <v>45517</v>
      </c>
      <c r="AJ187" s="80">
        <v>37425000</v>
      </c>
      <c r="AK187" s="65">
        <f t="shared" si="12"/>
        <v>0</v>
      </c>
      <c r="AL187" s="80">
        <v>11726500</v>
      </c>
      <c r="AM187" s="65">
        <f t="shared" si="13"/>
        <v>25698500</v>
      </c>
      <c r="AN187" s="65">
        <f t="shared" si="14"/>
        <v>0</v>
      </c>
      <c r="AO187" s="71" t="s">
        <v>323</v>
      </c>
      <c r="AP187" s="71">
        <v>722</v>
      </c>
      <c r="AQ187" s="73" t="s">
        <v>945</v>
      </c>
      <c r="AR187" s="73"/>
    </row>
    <row r="188" spans="1:44" s="39" customFormat="1" ht="18.75" customHeight="1">
      <c r="A188" s="71">
        <v>85</v>
      </c>
      <c r="B188" s="72" t="s">
        <v>946</v>
      </c>
      <c r="C188" s="73" t="s">
        <v>272</v>
      </c>
      <c r="D188" s="73" t="s">
        <v>273</v>
      </c>
      <c r="E188" s="73" t="s">
        <v>274</v>
      </c>
      <c r="F188" s="73" t="s">
        <v>280</v>
      </c>
      <c r="G188" s="73" t="s">
        <v>287</v>
      </c>
      <c r="H188" s="73" t="s">
        <v>285</v>
      </c>
      <c r="I188" s="73" t="s">
        <v>54</v>
      </c>
      <c r="J188" s="114" t="s">
        <v>753</v>
      </c>
      <c r="K188" s="71" t="s">
        <v>55</v>
      </c>
      <c r="L188" s="71">
        <v>81101500</v>
      </c>
      <c r="M188" s="57">
        <v>4500000</v>
      </c>
      <c r="N188" s="71">
        <v>5</v>
      </c>
      <c r="O188" s="57">
        <v>22500000</v>
      </c>
      <c r="P188" s="74" t="s">
        <v>650</v>
      </c>
      <c r="Q188" s="74" t="s">
        <v>650</v>
      </c>
      <c r="R188" s="71" t="s">
        <v>277</v>
      </c>
      <c r="S188" s="71" t="s">
        <v>651</v>
      </c>
      <c r="T188" s="75" t="s">
        <v>277</v>
      </c>
      <c r="U188" s="64">
        <v>45495</v>
      </c>
      <c r="V188" s="76">
        <v>202412000060763</v>
      </c>
      <c r="W188" s="77" t="s">
        <v>302</v>
      </c>
      <c r="X188" s="94" t="s">
        <v>65</v>
      </c>
      <c r="Y188" s="85">
        <v>45496</v>
      </c>
      <c r="Z188" s="79" t="s">
        <v>947</v>
      </c>
      <c r="AA188" s="85">
        <v>45496</v>
      </c>
      <c r="AB188" s="93">
        <v>22500000</v>
      </c>
      <c r="AC188" s="81">
        <v>0</v>
      </c>
      <c r="AD188" s="82">
        <v>1194</v>
      </c>
      <c r="AE188" s="86">
        <v>45498</v>
      </c>
      <c r="AF188" s="80">
        <v>22500000</v>
      </c>
      <c r="AG188" s="83">
        <f t="shared" si="11"/>
        <v>0</v>
      </c>
      <c r="AH188" s="82">
        <v>3786</v>
      </c>
      <c r="AI188" s="64">
        <v>45519</v>
      </c>
      <c r="AJ188" s="80">
        <v>22500000</v>
      </c>
      <c r="AK188" s="65">
        <f t="shared" si="12"/>
        <v>0</v>
      </c>
      <c r="AL188" s="80">
        <v>6750000</v>
      </c>
      <c r="AM188" s="65">
        <f t="shared" si="13"/>
        <v>15750000</v>
      </c>
      <c r="AN188" s="65">
        <f t="shared" si="14"/>
        <v>0</v>
      </c>
      <c r="AO188" s="71" t="s">
        <v>323</v>
      </c>
      <c r="AP188" s="71">
        <v>765</v>
      </c>
      <c r="AQ188" s="73" t="s">
        <v>948</v>
      </c>
      <c r="AR188" s="73"/>
    </row>
    <row r="189" spans="1:44" s="39" customFormat="1" ht="18.75" customHeight="1">
      <c r="A189" s="71">
        <v>86</v>
      </c>
      <c r="B189" s="72" t="s">
        <v>949</v>
      </c>
      <c r="C189" s="73" t="s">
        <v>272</v>
      </c>
      <c r="D189" s="73" t="s">
        <v>273</v>
      </c>
      <c r="E189" s="73" t="s">
        <v>274</v>
      </c>
      <c r="F189" s="73" t="s">
        <v>280</v>
      </c>
      <c r="G189" s="73" t="s">
        <v>287</v>
      </c>
      <c r="H189" s="73" t="s">
        <v>285</v>
      </c>
      <c r="I189" s="73" t="s">
        <v>54</v>
      </c>
      <c r="J189" s="114" t="s">
        <v>753</v>
      </c>
      <c r="K189" s="71" t="s">
        <v>55</v>
      </c>
      <c r="L189" s="71">
        <v>81101500</v>
      </c>
      <c r="M189" s="57">
        <v>5000000</v>
      </c>
      <c r="N189" s="71">
        <v>5</v>
      </c>
      <c r="O189" s="57">
        <v>25000000</v>
      </c>
      <c r="P189" s="74" t="s">
        <v>650</v>
      </c>
      <c r="Q189" s="74" t="s">
        <v>650</v>
      </c>
      <c r="R189" s="71" t="s">
        <v>277</v>
      </c>
      <c r="S189" s="71" t="s">
        <v>651</v>
      </c>
      <c r="T189" s="75" t="s">
        <v>277</v>
      </c>
      <c r="U189" s="64">
        <v>45488</v>
      </c>
      <c r="V189" s="76" t="s">
        <v>658</v>
      </c>
      <c r="W189" s="77" t="s">
        <v>302</v>
      </c>
      <c r="X189" s="94" t="s">
        <v>340</v>
      </c>
      <c r="Y189" s="85">
        <v>45490</v>
      </c>
      <c r="Z189" s="79" t="s">
        <v>950</v>
      </c>
      <c r="AA189" s="85">
        <v>45490</v>
      </c>
      <c r="AB189" s="93">
        <v>25000000</v>
      </c>
      <c r="AC189" s="81">
        <v>0</v>
      </c>
      <c r="AD189" s="82">
        <v>1222</v>
      </c>
      <c r="AE189" s="86">
        <v>45499</v>
      </c>
      <c r="AF189" s="80">
        <v>25000000</v>
      </c>
      <c r="AG189" s="83">
        <f t="shared" si="11"/>
        <v>0</v>
      </c>
      <c r="AH189" s="82">
        <v>3388</v>
      </c>
      <c r="AI189" s="64">
        <v>45506</v>
      </c>
      <c r="AJ189" s="80">
        <v>25000000</v>
      </c>
      <c r="AK189" s="65">
        <f t="shared" si="12"/>
        <v>0</v>
      </c>
      <c r="AL189" s="80">
        <v>9833333</v>
      </c>
      <c r="AM189" s="65">
        <f t="shared" si="13"/>
        <v>15166667</v>
      </c>
      <c r="AN189" s="65">
        <f t="shared" si="14"/>
        <v>0</v>
      </c>
      <c r="AO189" s="71" t="s">
        <v>323</v>
      </c>
      <c r="AP189" s="71">
        <v>585</v>
      </c>
      <c r="AQ189" s="73" t="s">
        <v>951</v>
      </c>
      <c r="AR189" s="73"/>
    </row>
    <row r="190" spans="1:44" s="39" customFormat="1" ht="18.75" customHeight="1">
      <c r="A190" s="71">
        <v>87</v>
      </c>
      <c r="B190" s="72" t="s">
        <v>952</v>
      </c>
      <c r="C190" s="73" t="s">
        <v>272</v>
      </c>
      <c r="D190" s="73" t="s">
        <v>273</v>
      </c>
      <c r="E190" s="73" t="s">
        <v>274</v>
      </c>
      <c r="F190" s="73" t="s">
        <v>275</v>
      </c>
      <c r="G190" s="73" t="s">
        <v>287</v>
      </c>
      <c r="H190" s="73" t="s">
        <v>285</v>
      </c>
      <c r="I190" s="73" t="s">
        <v>54</v>
      </c>
      <c r="J190" s="114" t="s">
        <v>953</v>
      </c>
      <c r="K190" s="71" t="s">
        <v>55</v>
      </c>
      <c r="L190" s="71">
        <v>81101500</v>
      </c>
      <c r="M190" s="57">
        <v>8500000</v>
      </c>
      <c r="N190" s="71">
        <v>5</v>
      </c>
      <c r="O190" s="57">
        <v>42500000</v>
      </c>
      <c r="P190" s="74" t="s">
        <v>650</v>
      </c>
      <c r="Q190" s="74" t="s">
        <v>650</v>
      </c>
      <c r="R190" s="71" t="s">
        <v>277</v>
      </c>
      <c r="S190" s="71" t="s">
        <v>651</v>
      </c>
      <c r="T190" s="75" t="s">
        <v>277</v>
      </c>
      <c r="U190" s="64">
        <v>45488</v>
      </c>
      <c r="V190" s="76" t="s">
        <v>658</v>
      </c>
      <c r="W190" s="77" t="s">
        <v>302</v>
      </c>
      <c r="X190" s="94" t="s">
        <v>340</v>
      </c>
      <c r="Y190" s="85">
        <v>45490</v>
      </c>
      <c r="Z190" s="79" t="s">
        <v>954</v>
      </c>
      <c r="AA190" s="85">
        <v>45490</v>
      </c>
      <c r="AB190" s="93">
        <v>42500000</v>
      </c>
      <c r="AC190" s="81">
        <v>0</v>
      </c>
      <c r="AD190" s="82">
        <v>1223</v>
      </c>
      <c r="AE190" s="86">
        <v>45499</v>
      </c>
      <c r="AF190" s="80">
        <v>42500000</v>
      </c>
      <c r="AG190" s="83">
        <f t="shared" si="11"/>
        <v>0</v>
      </c>
      <c r="AH190" s="82">
        <v>3596</v>
      </c>
      <c r="AI190" s="64">
        <v>45513</v>
      </c>
      <c r="AJ190" s="80">
        <v>42500000</v>
      </c>
      <c r="AK190" s="65">
        <f t="shared" si="12"/>
        <v>0</v>
      </c>
      <c r="AL190" s="80">
        <v>13600000</v>
      </c>
      <c r="AM190" s="65">
        <f t="shared" si="13"/>
        <v>28900000</v>
      </c>
      <c r="AN190" s="65">
        <f t="shared" si="14"/>
        <v>0</v>
      </c>
      <c r="AO190" s="71" t="s">
        <v>323</v>
      </c>
      <c r="AP190" s="71">
        <v>672</v>
      </c>
      <c r="AQ190" s="73" t="s">
        <v>955</v>
      </c>
      <c r="AR190" s="73"/>
    </row>
    <row r="191" spans="1:44" s="39" customFormat="1" ht="18.75" customHeight="1">
      <c r="A191" s="71">
        <v>88</v>
      </c>
      <c r="B191" s="72" t="s">
        <v>956</v>
      </c>
      <c r="C191" s="73" t="s">
        <v>272</v>
      </c>
      <c r="D191" s="73" t="s">
        <v>273</v>
      </c>
      <c r="E191" s="73" t="s">
        <v>274</v>
      </c>
      <c r="F191" s="73" t="s">
        <v>275</v>
      </c>
      <c r="G191" s="73" t="s">
        <v>287</v>
      </c>
      <c r="H191" s="73" t="s">
        <v>285</v>
      </c>
      <c r="I191" s="73" t="s">
        <v>54</v>
      </c>
      <c r="J191" s="114" t="s">
        <v>957</v>
      </c>
      <c r="K191" s="71" t="s">
        <v>55</v>
      </c>
      <c r="L191" s="71">
        <v>81101500</v>
      </c>
      <c r="M191" s="57">
        <v>6800000</v>
      </c>
      <c r="N191" s="71">
        <v>5</v>
      </c>
      <c r="O191" s="57">
        <v>23573333</v>
      </c>
      <c r="P191" s="74" t="s">
        <v>650</v>
      </c>
      <c r="Q191" s="74" t="s">
        <v>650</v>
      </c>
      <c r="R191" s="71" t="s">
        <v>277</v>
      </c>
      <c r="S191" s="71" t="s">
        <v>651</v>
      </c>
      <c r="T191" s="75" t="s">
        <v>277</v>
      </c>
      <c r="U191" s="64">
        <v>45490</v>
      </c>
      <c r="V191" s="76">
        <v>202412000058783</v>
      </c>
      <c r="W191" s="77" t="s">
        <v>302</v>
      </c>
      <c r="X191" s="94" t="s">
        <v>340</v>
      </c>
      <c r="Y191" s="85">
        <v>45491</v>
      </c>
      <c r="Z191" s="79" t="s">
        <v>958</v>
      </c>
      <c r="AA191" s="85">
        <v>45491</v>
      </c>
      <c r="AB191" s="93">
        <v>23573333</v>
      </c>
      <c r="AC191" s="81">
        <v>0</v>
      </c>
      <c r="AD191" s="82">
        <v>1255</v>
      </c>
      <c r="AE191" s="86">
        <v>45501</v>
      </c>
      <c r="AF191" s="80">
        <v>23573333</v>
      </c>
      <c r="AG191" s="83">
        <f t="shared" si="11"/>
        <v>0</v>
      </c>
      <c r="AH191" s="82">
        <v>4263</v>
      </c>
      <c r="AI191" s="64">
        <v>45551</v>
      </c>
      <c r="AJ191" s="80">
        <v>23573333</v>
      </c>
      <c r="AK191" s="65">
        <f t="shared" si="12"/>
        <v>0</v>
      </c>
      <c r="AL191" s="80">
        <v>3173333</v>
      </c>
      <c r="AM191" s="65">
        <f t="shared" si="13"/>
        <v>20400000</v>
      </c>
      <c r="AN191" s="65">
        <f t="shared" si="14"/>
        <v>0</v>
      </c>
      <c r="AO191" s="71" t="s">
        <v>323</v>
      </c>
      <c r="AP191" s="71">
        <v>873</v>
      </c>
      <c r="AQ191" s="73" t="s">
        <v>959</v>
      </c>
      <c r="AR191" s="73" t="s">
        <v>714</v>
      </c>
    </row>
    <row r="192" spans="1:44" s="39" customFormat="1" ht="18.75" customHeight="1">
      <c r="A192" s="71">
        <v>89</v>
      </c>
      <c r="B192" s="72" t="s">
        <v>960</v>
      </c>
      <c r="C192" s="73" t="s">
        <v>272</v>
      </c>
      <c r="D192" s="73" t="s">
        <v>273</v>
      </c>
      <c r="E192" s="73" t="s">
        <v>274</v>
      </c>
      <c r="F192" s="73" t="s">
        <v>275</v>
      </c>
      <c r="G192" s="73" t="s">
        <v>287</v>
      </c>
      <c r="H192" s="73" t="s">
        <v>285</v>
      </c>
      <c r="I192" s="73" t="s">
        <v>54</v>
      </c>
      <c r="J192" s="114" t="s">
        <v>961</v>
      </c>
      <c r="K192" s="71" t="s">
        <v>55</v>
      </c>
      <c r="L192" s="71">
        <v>81101500</v>
      </c>
      <c r="M192" s="57">
        <v>6800000</v>
      </c>
      <c r="N192" s="71">
        <v>5</v>
      </c>
      <c r="O192" s="57">
        <v>34000000</v>
      </c>
      <c r="P192" s="74" t="s">
        <v>650</v>
      </c>
      <c r="Q192" s="74" t="s">
        <v>650</v>
      </c>
      <c r="R192" s="71" t="s">
        <v>277</v>
      </c>
      <c r="S192" s="71" t="s">
        <v>651</v>
      </c>
      <c r="T192" s="75" t="s">
        <v>277</v>
      </c>
      <c r="U192" s="64">
        <v>45488</v>
      </c>
      <c r="V192" s="76" t="s">
        <v>658</v>
      </c>
      <c r="W192" s="77" t="s">
        <v>302</v>
      </c>
      <c r="X192" s="94" t="s">
        <v>340</v>
      </c>
      <c r="Y192" s="85">
        <v>45490</v>
      </c>
      <c r="Z192" s="79" t="s">
        <v>962</v>
      </c>
      <c r="AA192" s="85">
        <v>45490</v>
      </c>
      <c r="AB192" s="93">
        <v>34000000</v>
      </c>
      <c r="AC192" s="81">
        <v>0</v>
      </c>
      <c r="AD192" s="82">
        <v>1226</v>
      </c>
      <c r="AE192" s="86">
        <v>45499</v>
      </c>
      <c r="AF192" s="80">
        <v>34000000</v>
      </c>
      <c r="AG192" s="83">
        <f t="shared" si="11"/>
        <v>0</v>
      </c>
      <c r="AH192" s="82">
        <v>3381</v>
      </c>
      <c r="AI192" s="64">
        <v>45506</v>
      </c>
      <c r="AJ192" s="80">
        <v>34000000</v>
      </c>
      <c r="AK192" s="65">
        <f t="shared" si="12"/>
        <v>0</v>
      </c>
      <c r="AL192" s="80">
        <v>13373333</v>
      </c>
      <c r="AM192" s="65">
        <f t="shared" si="13"/>
        <v>20626667</v>
      </c>
      <c r="AN192" s="65">
        <f t="shared" si="14"/>
        <v>0</v>
      </c>
      <c r="AO192" s="71" t="s">
        <v>323</v>
      </c>
      <c r="AP192" s="71">
        <v>581</v>
      </c>
      <c r="AQ192" s="73" t="s">
        <v>963</v>
      </c>
      <c r="AR192" s="73"/>
    </row>
    <row r="193" spans="1:44" s="39" customFormat="1" ht="18.75" customHeight="1">
      <c r="A193" s="71">
        <v>90</v>
      </c>
      <c r="B193" s="72" t="s">
        <v>964</v>
      </c>
      <c r="C193" s="73" t="s">
        <v>272</v>
      </c>
      <c r="D193" s="73" t="s">
        <v>273</v>
      </c>
      <c r="E193" s="73" t="s">
        <v>274</v>
      </c>
      <c r="F193" s="73" t="s">
        <v>275</v>
      </c>
      <c r="G193" s="73" t="s">
        <v>287</v>
      </c>
      <c r="H193" s="73" t="s">
        <v>285</v>
      </c>
      <c r="I193" s="73" t="s">
        <v>54</v>
      </c>
      <c r="J193" s="114" t="s">
        <v>965</v>
      </c>
      <c r="K193" s="71" t="s">
        <v>55</v>
      </c>
      <c r="L193" s="71">
        <v>81111500</v>
      </c>
      <c r="M193" s="57">
        <v>5500000</v>
      </c>
      <c r="N193" s="71">
        <v>5</v>
      </c>
      <c r="O193" s="57">
        <v>27500000</v>
      </c>
      <c r="P193" s="74" t="s">
        <v>650</v>
      </c>
      <c r="Q193" s="74" t="s">
        <v>650</v>
      </c>
      <c r="R193" s="71" t="s">
        <v>277</v>
      </c>
      <c r="S193" s="71" t="s">
        <v>651</v>
      </c>
      <c r="T193" s="75" t="s">
        <v>277</v>
      </c>
      <c r="U193" s="64">
        <v>45495</v>
      </c>
      <c r="V193" s="76">
        <v>202412000060763</v>
      </c>
      <c r="W193" s="77" t="s">
        <v>302</v>
      </c>
      <c r="X193" s="94" t="s">
        <v>65</v>
      </c>
      <c r="Y193" s="85">
        <v>45496</v>
      </c>
      <c r="Z193" s="79" t="s">
        <v>966</v>
      </c>
      <c r="AA193" s="85">
        <v>45496</v>
      </c>
      <c r="AB193" s="93">
        <v>27500000</v>
      </c>
      <c r="AC193" s="81">
        <v>0</v>
      </c>
      <c r="AD193" s="82">
        <v>1205</v>
      </c>
      <c r="AE193" s="86">
        <v>45499</v>
      </c>
      <c r="AF193" s="80">
        <v>27500000</v>
      </c>
      <c r="AG193" s="83">
        <f t="shared" si="11"/>
        <v>0</v>
      </c>
      <c r="AH193" s="82">
        <v>3925</v>
      </c>
      <c r="AI193" s="64">
        <v>45520</v>
      </c>
      <c r="AJ193" s="80">
        <v>27500000</v>
      </c>
      <c r="AK193" s="65">
        <f t="shared" si="12"/>
        <v>0</v>
      </c>
      <c r="AL193" s="80">
        <v>8250000</v>
      </c>
      <c r="AM193" s="65">
        <f t="shared" si="13"/>
        <v>19250000</v>
      </c>
      <c r="AN193" s="65">
        <f t="shared" si="14"/>
        <v>0</v>
      </c>
      <c r="AO193" s="71" t="s">
        <v>323</v>
      </c>
      <c r="AP193" s="71">
        <v>762</v>
      </c>
      <c r="AQ193" s="73" t="s">
        <v>967</v>
      </c>
      <c r="AR193" s="73"/>
    </row>
    <row r="194" spans="1:44" s="39" customFormat="1" ht="18.75" customHeight="1">
      <c r="A194" s="71">
        <v>91</v>
      </c>
      <c r="B194" s="72" t="s">
        <v>968</v>
      </c>
      <c r="C194" s="73" t="s">
        <v>272</v>
      </c>
      <c r="D194" s="73" t="s">
        <v>273</v>
      </c>
      <c r="E194" s="73" t="s">
        <v>274</v>
      </c>
      <c r="F194" s="73" t="s">
        <v>275</v>
      </c>
      <c r="G194" s="73" t="s">
        <v>287</v>
      </c>
      <c r="H194" s="73" t="s">
        <v>53</v>
      </c>
      <c r="I194" s="73" t="s">
        <v>54</v>
      </c>
      <c r="J194" s="114" t="s">
        <v>769</v>
      </c>
      <c r="K194" s="71" t="s">
        <v>55</v>
      </c>
      <c r="L194" s="71">
        <v>80161504</v>
      </c>
      <c r="M194" s="57">
        <v>2900000</v>
      </c>
      <c r="N194" s="71">
        <v>5</v>
      </c>
      <c r="O194" s="57">
        <v>14500000</v>
      </c>
      <c r="P194" s="74" t="s">
        <v>650</v>
      </c>
      <c r="Q194" s="74" t="s">
        <v>650</v>
      </c>
      <c r="R194" s="71" t="s">
        <v>277</v>
      </c>
      <c r="S194" s="71" t="s">
        <v>651</v>
      </c>
      <c r="T194" s="75" t="s">
        <v>277</v>
      </c>
      <c r="U194" s="64">
        <v>45488</v>
      </c>
      <c r="V194" s="76" t="s">
        <v>658</v>
      </c>
      <c r="W194" s="77" t="s">
        <v>302</v>
      </c>
      <c r="X194" s="94" t="s">
        <v>340</v>
      </c>
      <c r="Y194" s="85">
        <v>45490</v>
      </c>
      <c r="Z194" s="79" t="s">
        <v>969</v>
      </c>
      <c r="AA194" s="85">
        <v>45490</v>
      </c>
      <c r="AB194" s="93">
        <v>14500000</v>
      </c>
      <c r="AC194" s="81">
        <v>0</v>
      </c>
      <c r="AD194" s="82">
        <v>1227</v>
      </c>
      <c r="AE194" s="86">
        <v>45499</v>
      </c>
      <c r="AF194" s="80">
        <v>14500000</v>
      </c>
      <c r="AG194" s="83">
        <f t="shared" si="11"/>
        <v>0</v>
      </c>
      <c r="AH194" s="82">
        <v>3595</v>
      </c>
      <c r="AI194" s="64">
        <v>45513</v>
      </c>
      <c r="AJ194" s="80">
        <v>14500000</v>
      </c>
      <c r="AK194" s="65">
        <f t="shared" si="12"/>
        <v>0</v>
      </c>
      <c r="AL194" s="80">
        <v>4736667</v>
      </c>
      <c r="AM194" s="65">
        <f t="shared" si="13"/>
        <v>9763333</v>
      </c>
      <c r="AN194" s="65">
        <f t="shared" si="14"/>
        <v>0</v>
      </c>
      <c r="AO194" s="71" t="s">
        <v>320</v>
      </c>
      <c r="AP194" s="71">
        <v>683</v>
      </c>
      <c r="AQ194" s="73" t="s">
        <v>970</v>
      </c>
      <c r="AR194" s="73"/>
    </row>
    <row r="195" spans="1:44" s="39" customFormat="1" ht="18.75" customHeight="1">
      <c r="A195" s="71">
        <v>92</v>
      </c>
      <c r="B195" s="72" t="s">
        <v>971</v>
      </c>
      <c r="C195" s="73" t="s">
        <v>272</v>
      </c>
      <c r="D195" s="73" t="s">
        <v>273</v>
      </c>
      <c r="E195" s="73" t="s">
        <v>274</v>
      </c>
      <c r="F195" s="73" t="s">
        <v>275</v>
      </c>
      <c r="G195" s="73" t="s">
        <v>287</v>
      </c>
      <c r="H195" s="73" t="s">
        <v>72</v>
      </c>
      <c r="I195" s="73" t="s">
        <v>54</v>
      </c>
      <c r="J195" s="114" t="s">
        <v>749</v>
      </c>
      <c r="K195" s="71" t="s">
        <v>55</v>
      </c>
      <c r="L195" s="71">
        <v>80161504</v>
      </c>
      <c r="M195" s="57">
        <v>3500000</v>
      </c>
      <c r="N195" s="71">
        <v>5</v>
      </c>
      <c r="O195" s="57">
        <v>17500000</v>
      </c>
      <c r="P195" s="74" t="s">
        <v>56</v>
      </c>
      <c r="Q195" s="74" t="s">
        <v>56</v>
      </c>
      <c r="R195" s="71" t="s">
        <v>277</v>
      </c>
      <c r="S195" s="71" t="s">
        <v>651</v>
      </c>
      <c r="T195" s="75" t="s">
        <v>277</v>
      </c>
      <c r="U195" s="64">
        <v>45495</v>
      </c>
      <c r="V195" s="76">
        <v>202412000060763</v>
      </c>
      <c r="W195" s="77" t="s">
        <v>302</v>
      </c>
      <c r="X195" s="94" t="s">
        <v>65</v>
      </c>
      <c r="Y195" s="85">
        <v>45496</v>
      </c>
      <c r="Z195" s="79" t="s">
        <v>972</v>
      </c>
      <c r="AA195" s="85">
        <v>45496</v>
      </c>
      <c r="AB195" s="93">
        <v>17500000</v>
      </c>
      <c r="AC195" s="81">
        <v>0</v>
      </c>
      <c r="AD195" s="82">
        <v>1229</v>
      </c>
      <c r="AE195" s="86">
        <v>45499</v>
      </c>
      <c r="AF195" s="80">
        <v>17500000</v>
      </c>
      <c r="AG195" s="83">
        <f t="shared" si="11"/>
        <v>0</v>
      </c>
      <c r="AH195" s="82">
        <v>3787</v>
      </c>
      <c r="AI195" s="64">
        <v>45519</v>
      </c>
      <c r="AJ195" s="80">
        <v>17500000</v>
      </c>
      <c r="AK195" s="65">
        <f t="shared" si="12"/>
        <v>0</v>
      </c>
      <c r="AL195" s="80">
        <v>4783333</v>
      </c>
      <c r="AM195" s="65">
        <f t="shared" si="13"/>
        <v>12716667</v>
      </c>
      <c r="AN195" s="65">
        <f t="shared" si="14"/>
        <v>0</v>
      </c>
      <c r="AO195" s="71" t="s">
        <v>320</v>
      </c>
      <c r="AP195" s="71">
        <v>766</v>
      </c>
      <c r="AQ195" s="73" t="s">
        <v>973</v>
      </c>
      <c r="AR195" s="73"/>
    </row>
    <row r="196" spans="1:44" s="39" customFormat="1" ht="18.75" customHeight="1">
      <c r="A196" s="71">
        <v>93</v>
      </c>
      <c r="B196" s="72" t="s">
        <v>974</v>
      </c>
      <c r="C196" s="73" t="s">
        <v>272</v>
      </c>
      <c r="D196" s="73" t="s">
        <v>273</v>
      </c>
      <c r="E196" s="73" t="s">
        <v>274</v>
      </c>
      <c r="F196" s="73" t="s">
        <v>275</v>
      </c>
      <c r="G196" s="73" t="s">
        <v>287</v>
      </c>
      <c r="H196" s="73" t="s">
        <v>94</v>
      </c>
      <c r="I196" s="73" t="s">
        <v>54</v>
      </c>
      <c r="J196" s="114" t="s">
        <v>975</v>
      </c>
      <c r="K196" s="71" t="s">
        <v>55</v>
      </c>
      <c r="L196" s="71">
        <v>80161500</v>
      </c>
      <c r="M196" s="57">
        <v>8000000</v>
      </c>
      <c r="N196" s="71">
        <v>5</v>
      </c>
      <c r="O196" s="57">
        <v>40000000</v>
      </c>
      <c r="P196" s="74" t="s">
        <v>650</v>
      </c>
      <c r="Q196" s="74" t="s">
        <v>650</v>
      </c>
      <c r="R196" s="71" t="s">
        <v>277</v>
      </c>
      <c r="S196" s="71" t="s">
        <v>651</v>
      </c>
      <c r="T196" s="75" t="s">
        <v>277</v>
      </c>
      <c r="U196" s="64">
        <v>45495</v>
      </c>
      <c r="V196" s="76">
        <v>202412000060763</v>
      </c>
      <c r="W196" s="77" t="s">
        <v>302</v>
      </c>
      <c r="X196" s="94" t="s">
        <v>65</v>
      </c>
      <c r="Y196" s="85">
        <v>45496</v>
      </c>
      <c r="Z196" s="79" t="s">
        <v>976</v>
      </c>
      <c r="AA196" s="85">
        <v>45496</v>
      </c>
      <c r="AB196" s="93">
        <v>7466667</v>
      </c>
      <c r="AC196" s="81">
        <v>32533333</v>
      </c>
      <c r="AD196" s="82">
        <v>1216</v>
      </c>
      <c r="AE196" s="86">
        <v>45499</v>
      </c>
      <c r="AF196" s="80">
        <v>7466667</v>
      </c>
      <c r="AG196" s="83">
        <f t="shared" si="11"/>
        <v>0</v>
      </c>
      <c r="AH196" s="82">
        <v>3732</v>
      </c>
      <c r="AI196" s="64">
        <v>45517</v>
      </c>
      <c r="AJ196" s="80">
        <v>7466667</v>
      </c>
      <c r="AK196" s="65">
        <f t="shared" si="12"/>
        <v>0</v>
      </c>
      <c r="AL196" s="80">
        <v>7466667</v>
      </c>
      <c r="AM196" s="65">
        <f t="shared" si="13"/>
        <v>0</v>
      </c>
      <c r="AN196" s="65">
        <f t="shared" si="14"/>
        <v>32533333</v>
      </c>
      <c r="AO196" s="71" t="s">
        <v>323</v>
      </c>
      <c r="AP196" s="71">
        <v>730</v>
      </c>
      <c r="AQ196" s="73" t="s">
        <v>977</v>
      </c>
      <c r="AR196" s="73"/>
    </row>
    <row r="197" spans="1:44" s="39" customFormat="1" ht="18.75" customHeight="1">
      <c r="A197" s="71">
        <v>94</v>
      </c>
      <c r="B197" s="72" t="s">
        <v>978</v>
      </c>
      <c r="C197" s="73" t="s">
        <v>272</v>
      </c>
      <c r="D197" s="73" t="s">
        <v>273</v>
      </c>
      <c r="E197" s="73" t="s">
        <v>274</v>
      </c>
      <c r="F197" s="73" t="s">
        <v>278</v>
      </c>
      <c r="G197" s="73" t="s">
        <v>287</v>
      </c>
      <c r="H197" s="73" t="s">
        <v>71</v>
      </c>
      <c r="I197" s="73" t="s">
        <v>54</v>
      </c>
      <c r="J197" s="114" t="s">
        <v>979</v>
      </c>
      <c r="K197" s="71" t="s">
        <v>55</v>
      </c>
      <c r="L197" s="71">
        <v>81101500</v>
      </c>
      <c r="M197" s="57">
        <v>6000000</v>
      </c>
      <c r="N197" s="71">
        <v>5</v>
      </c>
      <c r="O197" s="57">
        <v>30000000</v>
      </c>
      <c r="P197" s="74" t="s">
        <v>56</v>
      </c>
      <c r="Q197" s="74" t="s">
        <v>56</v>
      </c>
      <c r="R197" s="71" t="s">
        <v>277</v>
      </c>
      <c r="S197" s="71" t="s">
        <v>651</v>
      </c>
      <c r="T197" s="75" t="s">
        <v>277</v>
      </c>
      <c r="U197" s="64">
        <v>45495</v>
      </c>
      <c r="V197" s="76">
        <v>202412000060763</v>
      </c>
      <c r="W197" s="77" t="s">
        <v>302</v>
      </c>
      <c r="X197" s="94" t="s">
        <v>65</v>
      </c>
      <c r="Y197" s="85">
        <v>45496</v>
      </c>
      <c r="Z197" s="79" t="s">
        <v>980</v>
      </c>
      <c r="AA197" s="85">
        <v>45496</v>
      </c>
      <c r="AB197" s="93">
        <v>30000000</v>
      </c>
      <c r="AC197" s="81">
        <v>0</v>
      </c>
      <c r="AD197" s="82">
        <v>1228</v>
      </c>
      <c r="AE197" s="86">
        <v>45499</v>
      </c>
      <c r="AF197" s="80">
        <v>30000000</v>
      </c>
      <c r="AG197" s="83">
        <f t="shared" si="11"/>
        <v>0</v>
      </c>
      <c r="AH197" s="82">
        <v>3783</v>
      </c>
      <c r="AI197" s="64">
        <v>45519</v>
      </c>
      <c r="AJ197" s="80">
        <v>30000000</v>
      </c>
      <c r="AK197" s="65">
        <f t="shared" si="12"/>
        <v>0</v>
      </c>
      <c r="AL197" s="80">
        <v>9000000</v>
      </c>
      <c r="AM197" s="65">
        <f t="shared" si="13"/>
        <v>21000000</v>
      </c>
      <c r="AN197" s="65">
        <f t="shared" si="14"/>
        <v>0</v>
      </c>
      <c r="AO197" s="71" t="s">
        <v>323</v>
      </c>
      <c r="AP197" s="71">
        <v>773</v>
      </c>
      <c r="AQ197" s="73" t="s">
        <v>981</v>
      </c>
      <c r="AR197" s="73"/>
    </row>
    <row r="198" spans="1:44" s="39" customFormat="1" ht="18.75" customHeight="1">
      <c r="A198" s="71">
        <v>95</v>
      </c>
      <c r="B198" s="72" t="s">
        <v>982</v>
      </c>
      <c r="C198" s="73" t="s">
        <v>272</v>
      </c>
      <c r="D198" s="73" t="s">
        <v>273</v>
      </c>
      <c r="E198" s="73" t="s">
        <v>274</v>
      </c>
      <c r="F198" s="73" t="s">
        <v>280</v>
      </c>
      <c r="G198" s="73" t="s">
        <v>287</v>
      </c>
      <c r="H198" s="73" t="s">
        <v>285</v>
      </c>
      <c r="I198" s="73" t="s">
        <v>54</v>
      </c>
      <c r="J198" s="114" t="s">
        <v>753</v>
      </c>
      <c r="K198" s="71" t="s">
        <v>64</v>
      </c>
      <c r="L198" s="71" t="s">
        <v>65</v>
      </c>
      <c r="M198" s="57">
        <v>0</v>
      </c>
      <c r="N198" s="74">
        <v>0</v>
      </c>
      <c r="O198" s="57">
        <f>298784738-298784738</f>
        <v>0</v>
      </c>
      <c r="P198" s="74" t="s">
        <v>78</v>
      </c>
      <c r="Q198" s="74" t="s">
        <v>78</v>
      </c>
      <c r="R198" s="71" t="s">
        <v>277</v>
      </c>
      <c r="S198" s="71" t="s">
        <v>651</v>
      </c>
      <c r="T198" s="75" t="s">
        <v>277</v>
      </c>
      <c r="U198" s="64"/>
      <c r="V198" s="76"/>
      <c r="W198" s="77"/>
      <c r="X198" s="94"/>
      <c r="Y198" s="85"/>
      <c r="Z198" s="79"/>
      <c r="AA198" s="85"/>
      <c r="AB198" s="93"/>
      <c r="AC198" s="81">
        <v>0</v>
      </c>
      <c r="AD198" s="82"/>
      <c r="AE198" s="86"/>
      <c r="AF198" s="80"/>
      <c r="AG198" s="83">
        <f t="shared" si="11"/>
        <v>0</v>
      </c>
      <c r="AH198" s="82"/>
      <c r="AI198" s="64"/>
      <c r="AJ198" s="80"/>
      <c r="AK198" s="65">
        <f t="shared" si="12"/>
        <v>0</v>
      </c>
      <c r="AL198" s="80"/>
      <c r="AM198" s="65">
        <f t="shared" si="13"/>
        <v>0</v>
      </c>
      <c r="AN198" s="65">
        <f t="shared" si="14"/>
        <v>0</v>
      </c>
      <c r="AO198" s="82"/>
      <c r="AP198" s="82"/>
      <c r="AQ198" s="84"/>
      <c r="AR198" s="73"/>
    </row>
    <row r="199" spans="1:44" s="39" customFormat="1" ht="18.75" customHeight="1">
      <c r="A199" s="71">
        <v>96</v>
      </c>
      <c r="B199" s="72" t="s">
        <v>983</v>
      </c>
      <c r="C199" s="73" t="s">
        <v>272</v>
      </c>
      <c r="D199" s="73" t="s">
        <v>273</v>
      </c>
      <c r="E199" s="73" t="s">
        <v>274</v>
      </c>
      <c r="F199" s="73" t="s">
        <v>275</v>
      </c>
      <c r="G199" s="73" t="s">
        <v>287</v>
      </c>
      <c r="H199" s="73" t="s">
        <v>285</v>
      </c>
      <c r="I199" s="73" t="s">
        <v>54</v>
      </c>
      <c r="J199" s="114" t="s">
        <v>984</v>
      </c>
      <c r="K199" s="71" t="s">
        <v>55</v>
      </c>
      <c r="L199" s="71">
        <v>80161500</v>
      </c>
      <c r="M199" s="57">
        <v>3460000</v>
      </c>
      <c r="N199" s="71">
        <v>5.5</v>
      </c>
      <c r="O199" s="57">
        <v>14912917</v>
      </c>
      <c r="P199" s="74" t="s">
        <v>56</v>
      </c>
      <c r="Q199" s="74" t="s">
        <v>56</v>
      </c>
      <c r="R199" s="71" t="s">
        <v>277</v>
      </c>
      <c r="S199" s="71" t="s">
        <v>651</v>
      </c>
      <c r="T199" s="75" t="s">
        <v>277</v>
      </c>
      <c r="U199" s="64">
        <v>45495</v>
      </c>
      <c r="V199" s="76">
        <v>202412000060763</v>
      </c>
      <c r="W199" s="77" t="s">
        <v>302</v>
      </c>
      <c r="X199" s="94" t="s">
        <v>65</v>
      </c>
      <c r="Y199" s="85">
        <v>45496</v>
      </c>
      <c r="Z199" s="79" t="s">
        <v>985</v>
      </c>
      <c r="AA199" s="85">
        <v>45496</v>
      </c>
      <c r="AB199" s="93">
        <v>14532000</v>
      </c>
      <c r="AC199" s="81">
        <v>380917</v>
      </c>
      <c r="AD199" s="82">
        <v>1214</v>
      </c>
      <c r="AE199" s="86">
        <v>45499</v>
      </c>
      <c r="AF199" s="80">
        <v>14532000</v>
      </c>
      <c r="AG199" s="83">
        <f t="shared" si="11"/>
        <v>0</v>
      </c>
      <c r="AH199" s="82">
        <v>4156</v>
      </c>
      <c r="AI199" s="64">
        <v>45547</v>
      </c>
      <c r="AJ199" s="80">
        <v>14532000</v>
      </c>
      <c r="AK199" s="65">
        <f t="shared" si="12"/>
        <v>0</v>
      </c>
      <c r="AL199" s="80">
        <v>2191333</v>
      </c>
      <c r="AM199" s="65">
        <f t="shared" si="13"/>
        <v>12340667</v>
      </c>
      <c r="AN199" s="65">
        <f t="shared" si="14"/>
        <v>380917</v>
      </c>
      <c r="AO199" s="71" t="s">
        <v>323</v>
      </c>
      <c r="AP199" s="71">
        <v>865</v>
      </c>
      <c r="AQ199" s="73" t="s">
        <v>986</v>
      </c>
      <c r="AR199" s="73" t="s">
        <v>714</v>
      </c>
    </row>
    <row r="200" spans="1:44" s="39" customFormat="1" ht="18.75" customHeight="1">
      <c r="A200" s="71">
        <v>97</v>
      </c>
      <c r="B200" s="72" t="s">
        <v>987</v>
      </c>
      <c r="C200" s="73" t="s">
        <v>272</v>
      </c>
      <c r="D200" s="73" t="s">
        <v>273</v>
      </c>
      <c r="E200" s="73" t="s">
        <v>274</v>
      </c>
      <c r="F200" s="73" t="s">
        <v>275</v>
      </c>
      <c r="G200" s="73" t="s">
        <v>287</v>
      </c>
      <c r="H200" s="73" t="s">
        <v>285</v>
      </c>
      <c r="I200" s="73" t="s">
        <v>54</v>
      </c>
      <c r="J200" s="114" t="s">
        <v>988</v>
      </c>
      <c r="K200" s="71" t="s">
        <v>55</v>
      </c>
      <c r="L200" s="71">
        <v>81111500</v>
      </c>
      <c r="M200" s="57">
        <v>8500000</v>
      </c>
      <c r="N200" s="71">
        <v>5</v>
      </c>
      <c r="O200" s="57">
        <v>42500000</v>
      </c>
      <c r="P200" s="74" t="s">
        <v>650</v>
      </c>
      <c r="Q200" s="74" t="s">
        <v>650</v>
      </c>
      <c r="R200" s="71" t="s">
        <v>277</v>
      </c>
      <c r="S200" s="71" t="s">
        <v>651</v>
      </c>
      <c r="T200" s="75" t="s">
        <v>277</v>
      </c>
      <c r="U200" s="64">
        <v>45495</v>
      </c>
      <c r="V200" s="76">
        <v>202412000060763</v>
      </c>
      <c r="W200" s="77" t="s">
        <v>302</v>
      </c>
      <c r="X200" s="94" t="s">
        <v>65</v>
      </c>
      <c r="Y200" s="85">
        <v>45496</v>
      </c>
      <c r="Z200" s="79" t="s">
        <v>989</v>
      </c>
      <c r="AA200" s="85">
        <v>45496</v>
      </c>
      <c r="AB200" s="93">
        <v>42500000</v>
      </c>
      <c r="AC200" s="81">
        <v>0</v>
      </c>
      <c r="AD200" s="82">
        <v>1261</v>
      </c>
      <c r="AE200" s="86">
        <v>45501</v>
      </c>
      <c r="AF200" s="80">
        <v>42500000</v>
      </c>
      <c r="AG200" s="83">
        <f t="shared" si="11"/>
        <v>0</v>
      </c>
      <c r="AH200" s="82">
        <v>3921</v>
      </c>
      <c r="AI200" s="64">
        <v>45520</v>
      </c>
      <c r="AJ200" s="80">
        <v>42500000</v>
      </c>
      <c r="AK200" s="65">
        <f t="shared" si="12"/>
        <v>0</v>
      </c>
      <c r="AL200" s="80">
        <v>12750000</v>
      </c>
      <c r="AM200" s="65">
        <f t="shared" si="13"/>
        <v>29750000</v>
      </c>
      <c r="AN200" s="65">
        <f t="shared" si="14"/>
        <v>0</v>
      </c>
      <c r="AO200" s="71" t="s">
        <v>323</v>
      </c>
      <c r="AP200" s="71">
        <v>786</v>
      </c>
      <c r="AQ200" s="73" t="s">
        <v>990</v>
      </c>
      <c r="AR200" s="73"/>
    </row>
    <row r="201" spans="1:44" s="39" customFormat="1" ht="18.75" customHeight="1">
      <c r="A201" s="71">
        <v>98</v>
      </c>
      <c r="B201" s="72" t="s">
        <v>991</v>
      </c>
      <c r="C201" s="73" t="s">
        <v>272</v>
      </c>
      <c r="D201" s="73" t="s">
        <v>273</v>
      </c>
      <c r="E201" s="73" t="s">
        <v>274</v>
      </c>
      <c r="F201" s="73" t="s">
        <v>275</v>
      </c>
      <c r="G201" s="73" t="s">
        <v>287</v>
      </c>
      <c r="H201" s="73" t="s">
        <v>71</v>
      </c>
      <c r="I201" s="73" t="s">
        <v>54</v>
      </c>
      <c r="J201" s="114" t="s">
        <v>992</v>
      </c>
      <c r="K201" s="71" t="s">
        <v>55</v>
      </c>
      <c r="L201" s="71">
        <v>93141500</v>
      </c>
      <c r="M201" s="57">
        <v>3500000</v>
      </c>
      <c r="N201" s="71">
        <v>5</v>
      </c>
      <c r="O201" s="57">
        <v>17500000</v>
      </c>
      <c r="P201" s="74" t="s">
        <v>650</v>
      </c>
      <c r="Q201" s="74" t="s">
        <v>650</v>
      </c>
      <c r="R201" s="71" t="s">
        <v>277</v>
      </c>
      <c r="S201" s="71" t="s">
        <v>651</v>
      </c>
      <c r="T201" s="75" t="s">
        <v>277</v>
      </c>
      <c r="U201" s="64">
        <v>45491</v>
      </c>
      <c r="V201" s="76">
        <v>202412000059463</v>
      </c>
      <c r="W201" s="77" t="s">
        <v>302</v>
      </c>
      <c r="X201" s="94" t="s">
        <v>340</v>
      </c>
      <c r="Y201" s="85">
        <v>45495</v>
      </c>
      <c r="Z201" s="79" t="s">
        <v>993</v>
      </c>
      <c r="AA201" s="85">
        <v>45495</v>
      </c>
      <c r="AB201" s="93">
        <v>17500000</v>
      </c>
      <c r="AC201" s="81">
        <v>0</v>
      </c>
      <c r="AD201" s="82">
        <v>1199</v>
      </c>
      <c r="AE201" s="86">
        <v>45499</v>
      </c>
      <c r="AF201" s="80">
        <v>17500000</v>
      </c>
      <c r="AG201" s="83">
        <f t="shared" ref="AG201:AG264" si="15">AB201-AF201</f>
        <v>0</v>
      </c>
      <c r="AH201" s="82">
        <v>3357</v>
      </c>
      <c r="AI201" s="64">
        <v>45504</v>
      </c>
      <c r="AJ201" s="80">
        <v>17500000</v>
      </c>
      <c r="AK201" s="65">
        <f t="shared" ref="AK201:AK264" si="16">AF201-AJ201</f>
        <v>0</v>
      </c>
      <c r="AL201" s="80">
        <v>6533333</v>
      </c>
      <c r="AM201" s="65">
        <f t="shared" ref="AM201:AM264" si="17">AJ201-AL201</f>
        <v>10966667</v>
      </c>
      <c r="AN201" s="65">
        <f t="shared" ref="AN201:AN264" si="18">O201-AJ201</f>
        <v>0</v>
      </c>
      <c r="AO201" s="71" t="s">
        <v>323</v>
      </c>
      <c r="AP201" s="71">
        <v>550</v>
      </c>
      <c r="AQ201" s="73" t="s">
        <v>994</v>
      </c>
      <c r="AR201" s="73"/>
    </row>
    <row r="202" spans="1:44" s="39" customFormat="1" ht="18.75" customHeight="1">
      <c r="A202" s="71">
        <v>99</v>
      </c>
      <c r="B202" s="72" t="s">
        <v>995</v>
      </c>
      <c r="C202" s="73" t="s">
        <v>272</v>
      </c>
      <c r="D202" s="73" t="s">
        <v>273</v>
      </c>
      <c r="E202" s="73" t="s">
        <v>274</v>
      </c>
      <c r="F202" s="73" t="s">
        <v>275</v>
      </c>
      <c r="G202" s="73" t="s">
        <v>287</v>
      </c>
      <c r="H202" s="73" t="s">
        <v>71</v>
      </c>
      <c r="I202" s="73" t="s">
        <v>54</v>
      </c>
      <c r="J202" s="114" t="s">
        <v>657</v>
      </c>
      <c r="K202" s="71" t="s">
        <v>55</v>
      </c>
      <c r="L202" s="71">
        <v>93141500</v>
      </c>
      <c r="M202" s="57">
        <v>6000000</v>
      </c>
      <c r="N202" s="71">
        <v>5</v>
      </c>
      <c r="O202" s="57">
        <v>30000000</v>
      </c>
      <c r="P202" s="74" t="s">
        <v>56</v>
      </c>
      <c r="Q202" s="74" t="s">
        <v>56</v>
      </c>
      <c r="R202" s="71" t="s">
        <v>277</v>
      </c>
      <c r="S202" s="71" t="s">
        <v>651</v>
      </c>
      <c r="T202" s="75" t="s">
        <v>277</v>
      </c>
      <c r="U202" s="64">
        <v>45495</v>
      </c>
      <c r="V202" s="76">
        <v>202412000060763</v>
      </c>
      <c r="W202" s="77" t="s">
        <v>302</v>
      </c>
      <c r="X202" s="94" t="s">
        <v>65</v>
      </c>
      <c r="Y202" s="85">
        <v>45496</v>
      </c>
      <c r="Z202" s="79" t="s">
        <v>996</v>
      </c>
      <c r="AA202" s="85">
        <v>45496</v>
      </c>
      <c r="AB202" s="93">
        <v>30000000</v>
      </c>
      <c r="AC202" s="81">
        <v>0</v>
      </c>
      <c r="AD202" s="82">
        <v>1257</v>
      </c>
      <c r="AE202" s="86">
        <v>45501</v>
      </c>
      <c r="AF202" s="80">
        <v>30000000</v>
      </c>
      <c r="AG202" s="83">
        <f t="shared" si="15"/>
        <v>0</v>
      </c>
      <c r="AH202" s="82">
        <v>3905</v>
      </c>
      <c r="AI202" s="64">
        <v>45520</v>
      </c>
      <c r="AJ202" s="80">
        <v>30000000</v>
      </c>
      <c r="AK202" s="65">
        <f t="shared" si="16"/>
        <v>0</v>
      </c>
      <c r="AL202" s="80">
        <v>9000000</v>
      </c>
      <c r="AM202" s="65">
        <f t="shared" si="17"/>
        <v>21000000</v>
      </c>
      <c r="AN202" s="65">
        <f t="shared" si="18"/>
        <v>0</v>
      </c>
      <c r="AO202" s="71" t="s">
        <v>323</v>
      </c>
      <c r="AP202" s="71">
        <v>764</v>
      </c>
      <c r="AQ202" s="73" t="s">
        <v>997</v>
      </c>
      <c r="AR202" s="73"/>
    </row>
    <row r="203" spans="1:44" s="39" customFormat="1" ht="18.75" customHeight="1">
      <c r="A203" s="71">
        <v>100</v>
      </c>
      <c r="B203" s="72" t="s">
        <v>998</v>
      </c>
      <c r="C203" s="73" t="s">
        <v>272</v>
      </c>
      <c r="D203" s="73" t="s">
        <v>273</v>
      </c>
      <c r="E203" s="73" t="s">
        <v>274</v>
      </c>
      <c r="F203" s="73" t="s">
        <v>275</v>
      </c>
      <c r="G203" s="73" t="s">
        <v>287</v>
      </c>
      <c r="H203" s="73" t="s">
        <v>71</v>
      </c>
      <c r="I203" s="73" t="s">
        <v>54</v>
      </c>
      <c r="J203" s="114" t="s">
        <v>657</v>
      </c>
      <c r="K203" s="71" t="s">
        <v>55</v>
      </c>
      <c r="L203" s="71">
        <v>93141500</v>
      </c>
      <c r="M203" s="57">
        <v>5228000</v>
      </c>
      <c r="N203" s="71">
        <v>4</v>
      </c>
      <c r="O203" s="57">
        <v>20912000</v>
      </c>
      <c r="P203" s="74" t="s">
        <v>56</v>
      </c>
      <c r="Q203" s="74" t="s">
        <v>56</v>
      </c>
      <c r="R203" s="71" t="s">
        <v>277</v>
      </c>
      <c r="S203" s="71" t="s">
        <v>651</v>
      </c>
      <c r="T203" s="75" t="s">
        <v>277</v>
      </c>
      <c r="U203" s="64">
        <v>45490</v>
      </c>
      <c r="V203" s="76">
        <v>202412000058783</v>
      </c>
      <c r="W203" s="77" t="s">
        <v>302</v>
      </c>
      <c r="X203" s="94" t="s">
        <v>340</v>
      </c>
      <c r="Y203" s="85">
        <v>45491</v>
      </c>
      <c r="Z203" s="79" t="s">
        <v>999</v>
      </c>
      <c r="AA203" s="85">
        <v>45491</v>
      </c>
      <c r="AB203" s="93">
        <v>20048333</v>
      </c>
      <c r="AC203" s="81">
        <v>863667</v>
      </c>
      <c r="AD203" s="82">
        <v>1193</v>
      </c>
      <c r="AE203" s="86">
        <v>45498</v>
      </c>
      <c r="AF203" s="80">
        <v>20048333</v>
      </c>
      <c r="AG203" s="83">
        <f t="shared" si="15"/>
        <v>0</v>
      </c>
      <c r="AH203" s="82">
        <v>4126</v>
      </c>
      <c r="AI203" s="64">
        <v>45540</v>
      </c>
      <c r="AJ203" s="80">
        <v>20048333</v>
      </c>
      <c r="AK203" s="65">
        <f t="shared" si="16"/>
        <v>0</v>
      </c>
      <c r="AL203" s="80">
        <v>4358333</v>
      </c>
      <c r="AM203" s="65">
        <f t="shared" si="17"/>
        <v>15690000</v>
      </c>
      <c r="AN203" s="65">
        <f t="shared" si="18"/>
        <v>863667</v>
      </c>
      <c r="AO203" s="71" t="s">
        <v>323</v>
      </c>
      <c r="AP203" s="71">
        <v>843</v>
      </c>
      <c r="AQ203" s="73" t="s">
        <v>1000</v>
      </c>
      <c r="AR203" s="73" t="s">
        <v>714</v>
      </c>
    </row>
    <row r="204" spans="1:44" s="39" customFormat="1" ht="18.75" customHeight="1">
      <c r="A204" s="71">
        <v>101</v>
      </c>
      <c r="B204" s="72" t="s">
        <v>1001</v>
      </c>
      <c r="C204" s="73" t="s">
        <v>272</v>
      </c>
      <c r="D204" s="73" t="s">
        <v>273</v>
      </c>
      <c r="E204" s="73" t="s">
        <v>274</v>
      </c>
      <c r="F204" s="73" t="s">
        <v>275</v>
      </c>
      <c r="G204" s="73" t="s">
        <v>287</v>
      </c>
      <c r="H204" s="73" t="s">
        <v>71</v>
      </c>
      <c r="I204" s="73" t="s">
        <v>54</v>
      </c>
      <c r="J204" s="114" t="s">
        <v>769</v>
      </c>
      <c r="K204" s="71" t="s">
        <v>55</v>
      </c>
      <c r="L204" s="71">
        <v>80161504</v>
      </c>
      <c r="M204" s="57">
        <v>4500000</v>
      </c>
      <c r="N204" s="71">
        <v>5</v>
      </c>
      <c r="O204" s="57">
        <v>22500000</v>
      </c>
      <c r="P204" s="74" t="s">
        <v>650</v>
      </c>
      <c r="Q204" s="74" t="s">
        <v>650</v>
      </c>
      <c r="R204" s="71" t="s">
        <v>277</v>
      </c>
      <c r="S204" s="71" t="s">
        <v>651</v>
      </c>
      <c r="T204" s="75" t="s">
        <v>277</v>
      </c>
      <c r="U204" s="64">
        <v>45488</v>
      </c>
      <c r="V204" s="76" t="s">
        <v>658</v>
      </c>
      <c r="W204" s="77" t="s">
        <v>302</v>
      </c>
      <c r="X204" s="94" t="s">
        <v>340</v>
      </c>
      <c r="Y204" s="85">
        <v>45490</v>
      </c>
      <c r="Z204" s="79" t="s">
        <v>1002</v>
      </c>
      <c r="AA204" s="85">
        <v>45490</v>
      </c>
      <c r="AB204" s="93">
        <v>22500000</v>
      </c>
      <c r="AC204" s="81">
        <v>0</v>
      </c>
      <c r="AD204" s="82">
        <v>1206</v>
      </c>
      <c r="AE204" s="86">
        <v>45499</v>
      </c>
      <c r="AF204" s="80">
        <v>22500000</v>
      </c>
      <c r="AG204" s="83">
        <f t="shared" si="15"/>
        <v>0</v>
      </c>
      <c r="AH204" s="82">
        <v>3361</v>
      </c>
      <c r="AI204" s="64">
        <v>45505</v>
      </c>
      <c r="AJ204" s="80">
        <v>22500000</v>
      </c>
      <c r="AK204" s="65">
        <f t="shared" si="16"/>
        <v>0</v>
      </c>
      <c r="AL204" s="80">
        <v>8400000</v>
      </c>
      <c r="AM204" s="65">
        <f t="shared" si="17"/>
        <v>14100000</v>
      </c>
      <c r="AN204" s="65">
        <f t="shared" si="18"/>
        <v>0</v>
      </c>
      <c r="AO204" s="71" t="s">
        <v>320</v>
      </c>
      <c r="AP204" s="71">
        <v>559</v>
      </c>
      <c r="AQ204" s="73" t="s">
        <v>1003</v>
      </c>
      <c r="AR204" s="73"/>
    </row>
    <row r="205" spans="1:44" s="39" customFormat="1" ht="18.75" customHeight="1">
      <c r="A205" s="71">
        <v>102</v>
      </c>
      <c r="B205" s="72" t="s">
        <v>1004</v>
      </c>
      <c r="C205" s="73" t="s">
        <v>272</v>
      </c>
      <c r="D205" s="73" t="s">
        <v>273</v>
      </c>
      <c r="E205" s="73" t="s">
        <v>274</v>
      </c>
      <c r="F205" s="73" t="s">
        <v>275</v>
      </c>
      <c r="G205" s="73" t="s">
        <v>287</v>
      </c>
      <c r="H205" s="73" t="s">
        <v>95</v>
      </c>
      <c r="I205" s="73" t="s">
        <v>54</v>
      </c>
      <c r="J205" s="114" t="s">
        <v>727</v>
      </c>
      <c r="K205" s="71" t="s">
        <v>55</v>
      </c>
      <c r="L205" s="71">
        <v>84111500</v>
      </c>
      <c r="M205" s="57">
        <v>8000000</v>
      </c>
      <c r="N205" s="71">
        <v>4.5</v>
      </c>
      <c r="O205" s="57">
        <v>36000000</v>
      </c>
      <c r="P205" s="74" t="s">
        <v>56</v>
      </c>
      <c r="Q205" s="74" t="s">
        <v>56</v>
      </c>
      <c r="R205" s="71" t="s">
        <v>277</v>
      </c>
      <c r="S205" s="71" t="s">
        <v>651</v>
      </c>
      <c r="T205" s="75" t="s">
        <v>277</v>
      </c>
      <c r="U205" s="64">
        <v>45490</v>
      </c>
      <c r="V205" s="76">
        <v>202412000058783</v>
      </c>
      <c r="W205" s="77" t="s">
        <v>302</v>
      </c>
      <c r="X205" s="94" t="s">
        <v>340</v>
      </c>
      <c r="Y205" s="85">
        <v>45491</v>
      </c>
      <c r="Z205" s="79" t="s">
        <v>1005</v>
      </c>
      <c r="AA205" s="85">
        <v>45491</v>
      </c>
      <c r="AB205" s="93">
        <v>36000000</v>
      </c>
      <c r="AC205" s="81">
        <v>0</v>
      </c>
      <c r="AD205" s="82">
        <v>1195</v>
      </c>
      <c r="AE205" s="86">
        <v>45498</v>
      </c>
      <c r="AF205" s="80">
        <v>36000000</v>
      </c>
      <c r="AG205" s="83">
        <f t="shared" si="15"/>
        <v>0</v>
      </c>
      <c r="AH205" s="82">
        <v>4114</v>
      </c>
      <c r="AI205" s="64">
        <v>45538</v>
      </c>
      <c r="AJ205" s="80">
        <v>36000000</v>
      </c>
      <c r="AK205" s="65">
        <f t="shared" si="16"/>
        <v>0</v>
      </c>
      <c r="AL205" s="80">
        <v>7200000</v>
      </c>
      <c r="AM205" s="65">
        <f t="shared" si="17"/>
        <v>28800000</v>
      </c>
      <c r="AN205" s="65">
        <f t="shared" si="18"/>
        <v>0</v>
      </c>
      <c r="AO205" s="71" t="s">
        <v>323</v>
      </c>
      <c r="AP205" s="71">
        <v>841</v>
      </c>
      <c r="AQ205" s="73" t="s">
        <v>1006</v>
      </c>
      <c r="AR205" s="73"/>
    </row>
    <row r="206" spans="1:44" s="39" customFormat="1" ht="18.75" customHeight="1">
      <c r="A206" s="71">
        <v>103</v>
      </c>
      <c r="B206" s="72" t="s">
        <v>1007</v>
      </c>
      <c r="C206" s="73" t="s">
        <v>272</v>
      </c>
      <c r="D206" s="73" t="s">
        <v>273</v>
      </c>
      <c r="E206" s="73" t="s">
        <v>274</v>
      </c>
      <c r="F206" s="73" t="s">
        <v>275</v>
      </c>
      <c r="G206" s="73" t="s">
        <v>287</v>
      </c>
      <c r="H206" s="73" t="s">
        <v>95</v>
      </c>
      <c r="I206" s="73" t="s">
        <v>54</v>
      </c>
      <c r="J206" s="114" t="s">
        <v>1008</v>
      </c>
      <c r="K206" s="71" t="s">
        <v>55</v>
      </c>
      <c r="L206" s="71">
        <v>84111500</v>
      </c>
      <c r="M206" s="57">
        <v>4500000</v>
      </c>
      <c r="N206" s="71">
        <v>5</v>
      </c>
      <c r="O206" s="57">
        <v>20100000</v>
      </c>
      <c r="P206" s="74" t="s">
        <v>56</v>
      </c>
      <c r="Q206" s="74" t="s">
        <v>56</v>
      </c>
      <c r="R206" s="71" t="s">
        <v>277</v>
      </c>
      <c r="S206" s="71" t="s">
        <v>651</v>
      </c>
      <c r="T206" s="75" t="s">
        <v>277</v>
      </c>
      <c r="U206" s="64">
        <v>45490</v>
      </c>
      <c r="V206" s="76">
        <v>202412000058783</v>
      </c>
      <c r="W206" s="77" t="s">
        <v>302</v>
      </c>
      <c r="X206" s="94" t="s">
        <v>340</v>
      </c>
      <c r="Y206" s="85">
        <v>45491</v>
      </c>
      <c r="Z206" s="79" t="s">
        <v>1009</v>
      </c>
      <c r="AA206" s="85">
        <v>45491</v>
      </c>
      <c r="AB206" s="93">
        <v>16500000</v>
      </c>
      <c r="AC206" s="81">
        <v>3600000</v>
      </c>
      <c r="AD206" s="82">
        <v>1196</v>
      </c>
      <c r="AE206" s="86">
        <v>45498</v>
      </c>
      <c r="AF206" s="80">
        <v>16500000</v>
      </c>
      <c r="AG206" s="83">
        <f t="shared" si="15"/>
        <v>0</v>
      </c>
      <c r="AH206" s="82">
        <v>4144</v>
      </c>
      <c r="AI206" s="64">
        <v>45546</v>
      </c>
      <c r="AJ206" s="80">
        <v>16500000</v>
      </c>
      <c r="AK206" s="65">
        <f t="shared" si="16"/>
        <v>0</v>
      </c>
      <c r="AL206" s="80">
        <v>3000000</v>
      </c>
      <c r="AM206" s="65">
        <f t="shared" si="17"/>
        <v>13500000</v>
      </c>
      <c r="AN206" s="65">
        <f t="shared" si="18"/>
        <v>3600000</v>
      </c>
      <c r="AO206" s="71" t="s">
        <v>323</v>
      </c>
      <c r="AP206" s="71">
        <v>846</v>
      </c>
      <c r="AQ206" s="73" t="s">
        <v>1010</v>
      </c>
      <c r="AR206" s="73" t="s">
        <v>714</v>
      </c>
    </row>
    <row r="207" spans="1:44" s="39" customFormat="1" ht="18.75" customHeight="1">
      <c r="A207" s="71">
        <v>104</v>
      </c>
      <c r="B207" s="72" t="s">
        <v>1011</v>
      </c>
      <c r="C207" s="73" t="s">
        <v>272</v>
      </c>
      <c r="D207" s="73" t="s">
        <v>273</v>
      </c>
      <c r="E207" s="73" t="s">
        <v>274</v>
      </c>
      <c r="F207" s="73" t="s">
        <v>275</v>
      </c>
      <c r="G207" s="73" t="s">
        <v>287</v>
      </c>
      <c r="H207" s="73" t="s">
        <v>71</v>
      </c>
      <c r="I207" s="73" t="s">
        <v>54</v>
      </c>
      <c r="J207" s="114" t="s">
        <v>1012</v>
      </c>
      <c r="K207" s="71" t="s">
        <v>55</v>
      </c>
      <c r="L207" s="71">
        <v>80161504</v>
      </c>
      <c r="M207" s="57">
        <v>3500000</v>
      </c>
      <c r="N207" s="71">
        <v>4</v>
      </c>
      <c r="O207" s="57">
        <v>14000000</v>
      </c>
      <c r="P207" s="74" t="s">
        <v>56</v>
      </c>
      <c r="Q207" s="74" t="s">
        <v>56</v>
      </c>
      <c r="R207" s="71" t="s">
        <v>277</v>
      </c>
      <c r="S207" s="71" t="s">
        <v>651</v>
      </c>
      <c r="T207" s="75" t="s">
        <v>277</v>
      </c>
      <c r="U207" s="64">
        <v>45490</v>
      </c>
      <c r="V207" s="76">
        <v>202412000058783</v>
      </c>
      <c r="W207" s="77" t="s">
        <v>302</v>
      </c>
      <c r="X207" s="94" t="s">
        <v>340</v>
      </c>
      <c r="Y207" s="85">
        <v>45491</v>
      </c>
      <c r="Z207" s="79" t="s">
        <v>1013</v>
      </c>
      <c r="AA207" s="85">
        <v>45491</v>
      </c>
      <c r="AB207" s="93">
        <v>14000000</v>
      </c>
      <c r="AC207" s="81">
        <v>0</v>
      </c>
      <c r="AD207" s="82">
        <v>1197</v>
      </c>
      <c r="AE207" s="86">
        <v>45499</v>
      </c>
      <c r="AF207" s="80">
        <v>14000000</v>
      </c>
      <c r="AG207" s="83">
        <f t="shared" si="15"/>
        <v>0</v>
      </c>
      <c r="AH207" s="82">
        <v>3897</v>
      </c>
      <c r="AI207" s="64">
        <v>45520</v>
      </c>
      <c r="AJ207" s="80">
        <v>14000000</v>
      </c>
      <c r="AK207" s="65">
        <f t="shared" si="16"/>
        <v>0</v>
      </c>
      <c r="AL207" s="80">
        <v>4666667</v>
      </c>
      <c r="AM207" s="65">
        <f t="shared" si="17"/>
        <v>9333333</v>
      </c>
      <c r="AN207" s="65">
        <f t="shared" si="18"/>
        <v>0</v>
      </c>
      <c r="AO207" s="71" t="s">
        <v>320</v>
      </c>
      <c r="AP207" s="71">
        <v>780</v>
      </c>
      <c r="AQ207" s="73" t="s">
        <v>1014</v>
      </c>
      <c r="AR207" s="73"/>
    </row>
    <row r="208" spans="1:44" s="39" customFormat="1" ht="18.75" customHeight="1">
      <c r="A208" s="71">
        <v>105</v>
      </c>
      <c r="B208" s="72" t="s">
        <v>1015</v>
      </c>
      <c r="C208" s="73" t="s">
        <v>272</v>
      </c>
      <c r="D208" s="73" t="s">
        <v>273</v>
      </c>
      <c r="E208" s="73" t="s">
        <v>274</v>
      </c>
      <c r="F208" s="73" t="s">
        <v>275</v>
      </c>
      <c r="G208" s="73" t="s">
        <v>287</v>
      </c>
      <c r="H208" s="73" t="s">
        <v>71</v>
      </c>
      <c r="I208" s="73" t="s">
        <v>54</v>
      </c>
      <c r="J208" s="114" t="s">
        <v>1016</v>
      </c>
      <c r="K208" s="71" t="s">
        <v>55</v>
      </c>
      <c r="L208" s="71">
        <v>80121700</v>
      </c>
      <c r="M208" s="57">
        <v>7500000</v>
      </c>
      <c r="N208" s="71">
        <v>4</v>
      </c>
      <c r="O208" s="57">
        <v>30000000</v>
      </c>
      <c r="P208" s="74" t="s">
        <v>650</v>
      </c>
      <c r="Q208" s="74" t="s">
        <v>650</v>
      </c>
      <c r="R208" s="71" t="s">
        <v>277</v>
      </c>
      <c r="S208" s="71" t="s">
        <v>651</v>
      </c>
      <c r="T208" s="75" t="s">
        <v>277</v>
      </c>
      <c r="U208" s="64">
        <v>45488</v>
      </c>
      <c r="V208" s="76" t="s">
        <v>658</v>
      </c>
      <c r="W208" s="77" t="s">
        <v>302</v>
      </c>
      <c r="X208" s="94" t="s">
        <v>340</v>
      </c>
      <c r="Y208" s="85">
        <v>45490</v>
      </c>
      <c r="Z208" s="79" t="s">
        <v>1017</v>
      </c>
      <c r="AA208" s="85">
        <v>45490</v>
      </c>
      <c r="AB208" s="93">
        <v>30000000</v>
      </c>
      <c r="AC208" s="81">
        <v>0</v>
      </c>
      <c r="AD208" s="82">
        <v>1212</v>
      </c>
      <c r="AE208" s="86">
        <v>45499</v>
      </c>
      <c r="AF208" s="80">
        <v>30000000</v>
      </c>
      <c r="AG208" s="83">
        <f t="shared" si="15"/>
        <v>0</v>
      </c>
      <c r="AH208" s="82">
        <v>3478</v>
      </c>
      <c r="AI208" s="64">
        <v>45512</v>
      </c>
      <c r="AJ208" s="80">
        <v>30000000</v>
      </c>
      <c r="AK208" s="65">
        <f t="shared" si="16"/>
        <v>0</v>
      </c>
      <c r="AL208" s="80">
        <v>13250000</v>
      </c>
      <c r="AM208" s="65">
        <f t="shared" si="17"/>
        <v>16750000</v>
      </c>
      <c r="AN208" s="65">
        <f t="shared" si="18"/>
        <v>0</v>
      </c>
      <c r="AO208" s="71" t="s">
        <v>323</v>
      </c>
      <c r="AP208" s="71">
        <v>661</v>
      </c>
      <c r="AQ208" s="73" t="s">
        <v>1018</v>
      </c>
      <c r="AR208" s="73"/>
    </row>
    <row r="209" spans="1:44" s="39" customFormat="1" ht="18.75" customHeight="1">
      <c r="A209" s="71">
        <v>106</v>
      </c>
      <c r="B209" s="72" t="s">
        <v>1019</v>
      </c>
      <c r="C209" s="73" t="s">
        <v>272</v>
      </c>
      <c r="D209" s="73" t="s">
        <v>273</v>
      </c>
      <c r="E209" s="73" t="s">
        <v>274</v>
      </c>
      <c r="F209" s="73" t="s">
        <v>275</v>
      </c>
      <c r="G209" s="73" t="s">
        <v>287</v>
      </c>
      <c r="H209" s="73" t="s">
        <v>71</v>
      </c>
      <c r="I209" s="73" t="s">
        <v>54</v>
      </c>
      <c r="J209" s="114" t="s">
        <v>1020</v>
      </c>
      <c r="K209" s="71" t="s">
        <v>55</v>
      </c>
      <c r="L209" s="71">
        <v>93141506</v>
      </c>
      <c r="M209" s="57">
        <v>5230000</v>
      </c>
      <c r="N209" s="71">
        <v>4</v>
      </c>
      <c r="O209" s="57">
        <v>20920000</v>
      </c>
      <c r="P209" s="74" t="s">
        <v>56</v>
      </c>
      <c r="Q209" s="74" t="s">
        <v>56</v>
      </c>
      <c r="R209" s="71" t="s">
        <v>277</v>
      </c>
      <c r="S209" s="71" t="s">
        <v>651</v>
      </c>
      <c r="T209" s="75" t="s">
        <v>277</v>
      </c>
      <c r="U209" s="64">
        <v>45495</v>
      </c>
      <c r="V209" s="76">
        <v>202412000060763</v>
      </c>
      <c r="W209" s="77" t="s">
        <v>302</v>
      </c>
      <c r="X209" s="94" t="s">
        <v>65</v>
      </c>
      <c r="Y209" s="85">
        <v>45520</v>
      </c>
      <c r="Z209" s="79" t="s">
        <v>1021</v>
      </c>
      <c r="AA209" s="85">
        <v>45520</v>
      </c>
      <c r="AB209" s="93">
        <v>20920000</v>
      </c>
      <c r="AC209" s="81">
        <v>0</v>
      </c>
      <c r="AD209" s="82">
        <v>1450</v>
      </c>
      <c r="AE209" s="86">
        <v>45524</v>
      </c>
      <c r="AF209" s="80">
        <v>20920000</v>
      </c>
      <c r="AG209" s="83">
        <f t="shared" si="15"/>
        <v>0</v>
      </c>
      <c r="AH209" s="82">
        <v>4115</v>
      </c>
      <c r="AI209" s="64">
        <v>45538</v>
      </c>
      <c r="AJ209" s="80">
        <v>20920000</v>
      </c>
      <c r="AK209" s="65">
        <f t="shared" si="16"/>
        <v>0</v>
      </c>
      <c r="AL209" s="80">
        <v>4707000</v>
      </c>
      <c r="AM209" s="65">
        <f t="shared" si="17"/>
        <v>16213000</v>
      </c>
      <c r="AN209" s="65">
        <f t="shared" si="18"/>
        <v>0</v>
      </c>
      <c r="AO209" s="71" t="s">
        <v>323</v>
      </c>
      <c r="AP209" s="71">
        <v>842</v>
      </c>
      <c r="AQ209" s="73" t="s">
        <v>1022</v>
      </c>
      <c r="AR209" s="73" t="s">
        <v>1023</v>
      </c>
    </row>
    <row r="210" spans="1:44" s="39" customFormat="1" ht="18.75" customHeight="1">
      <c r="A210" s="71">
        <v>107</v>
      </c>
      <c r="B210" s="72" t="s">
        <v>1024</v>
      </c>
      <c r="C210" s="73" t="s">
        <v>272</v>
      </c>
      <c r="D210" s="73" t="s">
        <v>273</v>
      </c>
      <c r="E210" s="73" t="s">
        <v>274</v>
      </c>
      <c r="F210" s="73" t="s">
        <v>275</v>
      </c>
      <c r="G210" s="73" t="s">
        <v>287</v>
      </c>
      <c r="H210" s="73" t="s">
        <v>53</v>
      </c>
      <c r="I210" s="73" t="s">
        <v>54</v>
      </c>
      <c r="J210" s="114" t="s">
        <v>649</v>
      </c>
      <c r="K210" s="71" t="s">
        <v>55</v>
      </c>
      <c r="L210" s="71">
        <v>80121700</v>
      </c>
      <c r="M210" s="57">
        <v>7450000</v>
      </c>
      <c r="N210" s="71">
        <v>4</v>
      </c>
      <c r="O210" s="57">
        <v>29800000</v>
      </c>
      <c r="P210" s="74" t="s">
        <v>650</v>
      </c>
      <c r="Q210" s="74" t="s">
        <v>650</v>
      </c>
      <c r="R210" s="71" t="s">
        <v>277</v>
      </c>
      <c r="S210" s="71" t="s">
        <v>651</v>
      </c>
      <c r="T210" s="75" t="s">
        <v>277</v>
      </c>
      <c r="U210" s="64">
        <v>45495</v>
      </c>
      <c r="V210" s="76">
        <v>202412000060763</v>
      </c>
      <c r="W210" s="77" t="s">
        <v>302</v>
      </c>
      <c r="X210" s="94" t="s">
        <v>65</v>
      </c>
      <c r="Y210" s="85">
        <v>45496</v>
      </c>
      <c r="Z210" s="79" t="s">
        <v>1025</v>
      </c>
      <c r="AA210" s="85">
        <v>45496</v>
      </c>
      <c r="AB210" s="93">
        <v>29800000</v>
      </c>
      <c r="AC210" s="81">
        <v>0</v>
      </c>
      <c r="AD210" s="82">
        <v>1258</v>
      </c>
      <c r="AE210" s="86">
        <v>45501</v>
      </c>
      <c r="AF210" s="80">
        <v>29800000</v>
      </c>
      <c r="AG210" s="83">
        <f t="shared" si="15"/>
        <v>0</v>
      </c>
      <c r="AH210" s="82">
        <v>3997</v>
      </c>
      <c r="AI210" s="64">
        <v>45524</v>
      </c>
      <c r="AJ210" s="80">
        <v>29800000</v>
      </c>
      <c r="AK210" s="65">
        <f t="shared" si="16"/>
        <v>0</v>
      </c>
      <c r="AL210" s="80">
        <v>8691667</v>
      </c>
      <c r="AM210" s="65">
        <f t="shared" si="17"/>
        <v>21108333</v>
      </c>
      <c r="AN210" s="65">
        <f t="shared" si="18"/>
        <v>0</v>
      </c>
      <c r="AO210" s="71" t="s">
        <v>323</v>
      </c>
      <c r="AP210" s="71">
        <v>788</v>
      </c>
      <c r="AQ210" s="73" t="s">
        <v>1026</v>
      </c>
      <c r="AR210" s="73"/>
    </row>
    <row r="211" spans="1:44" s="39" customFormat="1" ht="18.75" customHeight="1">
      <c r="A211" s="71">
        <v>108</v>
      </c>
      <c r="B211" s="72" t="s">
        <v>1027</v>
      </c>
      <c r="C211" s="73" t="s">
        <v>272</v>
      </c>
      <c r="D211" s="73" t="s">
        <v>273</v>
      </c>
      <c r="E211" s="73" t="s">
        <v>274</v>
      </c>
      <c r="F211" s="73" t="s">
        <v>275</v>
      </c>
      <c r="G211" s="73" t="s">
        <v>287</v>
      </c>
      <c r="H211" s="73" t="s">
        <v>94</v>
      </c>
      <c r="I211" s="73" t="s">
        <v>54</v>
      </c>
      <c r="J211" s="114" t="s">
        <v>769</v>
      </c>
      <c r="K211" s="71" t="s">
        <v>55</v>
      </c>
      <c r="L211" s="71">
        <v>80161504</v>
      </c>
      <c r="M211" s="57">
        <v>2500000</v>
      </c>
      <c r="N211" s="71">
        <v>5</v>
      </c>
      <c r="O211" s="57">
        <v>12500000</v>
      </c>
      <c r="P211" s="74" t="s">
        <v>650</v>
      </c>
      <c r="Q211" s="74" t="s">
        <v>650</v>
      </c>
      <c r="R211" s="71" t="s">
        <v>277</v>
      </c>
      <c r="S211" s="71" t="s">
        <v>651</v>
      </c>
      <c r="T211" s="75" t="s">
        <v>277</v>
      </c>
      <c r="U211" s="64">
        <v>45488</v>
      </c>
      <c r="V211" s="76" t="s">
        <v>658</v>
      </c>
      <c r="W211" s="77" t="s">
        <v>302</v>
      </c>
      <c r="X211" s="94" t="s">
        <v>340</v>
      </c>
      <c r="Y211" s="85">
        <v>45490</v>
      </c>
      <c r="Z211" s="79" t="s">
        <v>1028</v>
      </c>
      <c r="AA211" s="85">
        <v>45490</v>
      </c>
      <c r="AB211" s="93">
        <v>12500000</v>
      </c>
      <c r="AC211" s="81">
        <v>0</v>
      </c>
      <c r="AD211" s="82">
        <v>1213</v>
      </c>
      <c r="AE211" s="86">
        <v>45499</v>
      </c>
      <c r="AF211" s="80">
        <v>12500000</v>
      </c>
      <c r="AG211" s="83">
        <f t="shared" si="15"/>
        <v>0</v>
      </c>
      <c r="AH211" s="82">
        <v>3418</v>
      </c>
      <c r="AI211" s="64">
        <v>45506</v>
      </c>
      <c r="AJ211" s="80">
        <v>12500000</v>
      </c>
      <c r="AK211" s="65">
        <f t="shared" si="16"/>
        <v>0</v>
      </c>
      <c r="AL211" s="80">
        <v>4416667</v>
      </c>
      <c r="AM211" s="65">
        <f t="shared" si="17"/>
        <v>8083333</v>
      </c>
      <c r="AN211" s="65">
        <f t="shared" si="18"/>
        <v>0</v>
      </c>
      <c r="AO211" s="71" t="s">
        <v>320</v>
      </c>
      <c r="AP211" s="71">
        <v>582</v>
      </c>
      <c r="AQ211" s="73" t="s">
        <v>1029</v>
      </c>
      <c r="AR211" s="73"/>
    </row>
    <row r="212" spans="1:44" s="39" customFormat="1" ht="18.75" customHeight="1">
      <c r="A212" s="71">
        <v>109</v>
      </c>
      <c r="B212" s="72" t="s">
        <v>1030</v>
      </c>
      <c r="C212" s="73" t="s">
        <v>272</v>
      </c>
      <c r="D212" s="73" t="s">
        <v>273</v>
      </c>
      <c r="E212" s="73" t="s">
        <v>274</v>
      </c>
      <c r="F212" s="73" t="s">
        <v>275</v>
      </c>
      <c r="G212" s="73" t="s">
        <v>287</v>
      </c>
      <c r="H212" s="73" t="s">
        <v>139</v>
      </c>
      <c r="I212" s="73" t="s">
        <v>54</v>
      </c>
      <c r="J212" s="114" t="s">
        <v>957</v>
      </c>
      <c r="K212" s="71" t="s">
        <v>55</v>
      </c>
      <c r="L212" s="71">
        <v>81101500</v>
      </c>
      <c r="M212" s="57">
        <v>6900000</v>
      </c>
      <c r="N212" s="71">
        <v>5</v>
      </c>
      <c r="O212" s="57">
        <v>34500000</v>
      </c>
      <c r="P212" s="74" t="s">
        <v>650</v>
      </c>
      <c r="Q212" s="74" t="s">
        <v>650</v>
      </c>
      <c r="R212" s="71" t="s">
        <v>277</v>
      </c>
      <c r="S212" s="71" t="s">
        <v>651</v>
      </c>
      <c r="T212" s="75" t="s">
        <v>277</v>
      </c>
      <c r="U212" s="64">
        <v>45488</v>
      </c>
      <c r="V212" s="76" t="s">
        <v>658</v>
      </c>
      <c r="W212" s="77" t="s">
        <v>302</v>
      </c>
      <c r="X212" s="94" t="s">
        <v>340</v>
      </c>
      <c r="Y212" s="85">
        <v>45490</v>
      </c>
      <c r="Z212" s="79" t="s">
        <v>1031</v>
      </c>
      <c r="AA212" s="85">
        <v>45490</v>
      </c>
      <c r="AB212" s="93">
        <v>34500000</v>
      </c>
      <c r="AC212" s="81">
        <v>0</v>
      </c>
      <c r="AD212" s="82">
        <v>1215</v>
      </c>
      <c r="AE212" s="86">
        <v>45499</v>
      </c>
      <c r="AF212" s="80">
        <v>34500000</v>
      </c>
      <c r="AG212" s="83">
        <f t="shared" si="15"/>
        <v>0</v>
      </c>
      <c r="AH212" s="82">
        <v>3696</v>
      </c>
      <c r="AI212" s="64">
        <v>45516</v>
      </c>
      <c r="AJ212" s="80">
        <v>34500000</v>
      </c>
      <c r="AK212" s="65">
        <f t="shared" si="16"/>
        <v>0</v>
      </c>
      <c r="AL212" s="80">
        <v>11270000</v>
      </c>
      <c r="AM212" s="65">
        <f t="shared" si="17"/>
        <v>23230000</v>
      </c>
      <c r="AN212" s="65">
        <f t="shared" si="18"/>
        <v>0</v>
      </c>
      <c r="AO212" s="71" t="s">
        <v>323</v>
      </c>
      <c r="AP212" s="71">
        <v>677</v>
      </c>
      <c r="AQ212" s="73" t="s">
        <v>1032</v>
      </c>
      <c r="AR212" s="73"/>
    </row>
    <row r="213" spans="1:44" s="39" customFormat="1" ht="18.75" customHeight="1">
      <c r="A213" s="71">
        <v>110</v>
      </c>
      <c r="B213" s="72" t="s">
        <v>1033</v>
      </c>
      <c r="C213" s="73" t="s">
        <v>272</v>
      </c>
      <c r="D213" s="73" t="s">
        <v>273</v>
      </c>
      <c r="E213" s="73" t="s">
        <v>274</v>
      </c>
      <c r="F213" s="73" t="s">
        <v>275</v>
      </c>
      <c r="G213" s="73" t="s">
        <v>287</v>
      </c>
      <c r="H213" s="73" t="s">
        <v>53</v>
      </c>
      <c r="I213" s="73" t="s">
        <v>54</v>
      </c>
      <c r="J213" s="114" t="s">
        <v>1034</v>
      </c>
      <c r="K213" s="71" t="s">
        <v>55</v>
      </c>
      <c r="L213" s="71">
        <v>80121703</v>
      </c>
      <c r="M213" s="57">
        <v>5930000</v>
      </c>
      <c r="N213" s="71">
        <v>5</v>
      </c>
      <c r="O213" s="57">
        <v>29650000</v>
      </c>
      <c r="P213" s="74" t="s">
        <v>650</v>
      </c>
      <c r="Q213" s="74" t="s">
        <v>650</v>
      </c>
      <c r="R213" s="71" t="s">
        <v>277</v>
      </c>
      <c r="S213" s="71" t="s">
        <v>651</v>
      </c>
      <c r="T213" s="75" t="s">
        <v>277</v>
      </c>
      <c r="U213" s="64">
        <v>45495</v>
      </c>
      <c r="V213" s="76">
        <v>202412000060763</v>
      </c>
      <c r="W213" s="77" t="s">
        <v>302</v>
      </c>
      <c r="X213" s="94" t="s">
        <v>65</v>
      </c>
      <c r="Y213" s="85">
        <v>45496</v>
      </c>
      <c r="Z213" s="79" t="s">
        <v>1035</v>
      </c>
      <c r="AA213" s="85">
        <v>45496</v>
      </c>
      <c r="AB213" s="93">
        <v>26685000</v>
      </c>
      <c r="AC213" s="81">
        <v>2965000</v>
      </c>
      <c r="AD213" s="82">
        <v>1259</v>
      </c>
      <c r="AE213" s="86">
        <v>45501</v>
      </c>
      <c r="AF213" s="80">
        <v>26685000</v>
      </c>
      <c r="AG213" s="83">
        <f t="shared" si="15"/>
        <v>0</v>
      </c>
      <c r="AH213" s="82">
        <v>3860</v>
      </c>
      <c r="AI213" s="64">
        <v>45519</v>
      </c>
      <c r="AJ213" s="80">
        <v>26685000</v>
      </c>
      <c r="AK213" s="65">
        <f t="shared" si="16"/>
        <v>0</v>
      </c>
      <c r="AL213" s="80">
        <v>8895000</v>
      </c>
      <c r="AM213" s="65">
        <f t="shared" si="17"/>
        <v>17790000</v>
      </c>
      <c r="AN213" s="65">
        <f t="shared" si="18"/>
        <v>2965000</v>
      </c>
      <c r="AO213" s="71" t="s">
        <v>323</v>
      </c>
      <c r="AP213" s="71">
        <v>758</v>
      </c>
      <c r="AQ213" s="73" t="s">
        <v>1036</v>
      </c>
      <c r="AR213" s="73"/>
    </row>
    <row r="214" spans="1:44" s="39" customFormat="1" ht="18.75" customHeight="1">
      <c r="A214" s="71">
        <v>111</v>
      </c>
      <c r="B214" s="72" t="s">
        <v>1037</v>
      </c>
      <c r="C214" s="73" t="s">
        <v>272</v>
      </c>
      <c r="D214" s="73" t="s">
        <v>273</v>
      </c>
      <c r="E214" s="73" t="s">
        <v>274</v>
      </c>
      <c r="F214" s="73" t="s">
        <v>275</v>
      </c>
      <c r="G214" s="73" t="s">
        <v>287</v>
      </c>
      <c r="H214" s="73" t="s">
        <v>53</v>
      </c>
      <c r="I214" s="73" t="s">
        <v>54</v>
      </c>
      <c r="J214" s="114" t="s">
        <v>649</v>
      </c>
      <c r="K214" s="71" t="s">
        <v>55</v>
      </c>
      <c r="L214" s="71">
        <v>80121700</v>
      </c>
      <c r="M214" s="57">
        <v>8000000</v>
      </c>
      <c r="N214" s="71">
        <v>5</v>
      </c>
      <c r="O214" s="57">
        <v>38666667</v>
      </c>
      <c r="P214" s="74" t="s">
        <v>650</v>
      </c>
      <c r="Q214" s="74" t="s">
        <v>650</v>
      </c>
      <c r="R214" s="71" t="s">
        <v>277</v>
      </c>
      <c r="S214" s="71" t="s">
        <v>651</v>
      </c>
      <c r="T214" s="75" t="s">
        <v>277</v>
      </c>
      <c r="U214" s="64">
        <v>45488</v>
      </c>
      <c r="V214" s="76" t="s">
        <v>658</v>
      </c>
      <c r="W214" s="77" t="s">
        <v>302</v>
      </c>
      <c r="X214" s="94" t="s">
        <v>340</v>
      </c>
      <c r="Y214" s="85">
        <v>45490</v>
      </c>
      <c r="Z214" s="79" t="s">
        <v>1038</v>
      </c>
      <c r="AA214" s="85">
        <v>45490</v>
      </c>
      <c r="AB214" s="93">
        <v>38666667</v>
      </c>
      <c r="AC214" s="81">
        <v>0</v>
      </c>
      <c r="AD214" s="82">
        <v>1217</v>
      </c>
      <c r="AE214" s="86">
        <v>45499</v>
      </c>
      <c r="AF214" s="80">
        <v>38666667</v>
      </c>
      <c r="AG214" s="83">
        <f t="shared" si="15"/>
        <v>0</v>
      </c>
      <c r="AH214" s="82">
        <v>3695</v>
      </c>
      <c r="AI214" s="64">
        <v>45516</v>
      </c>
      <c r="AJ214" s="80">
        <v>38666667</v>
      </c>
      <c r="AK214" s="65">
        <f t="shared" si="16"/>
        <v>0</v>
      </c>
      <c r="AL214" s="80">
        <v>5066667</v>
      </c>
      <c r="AM214" s="65">
        <f t="shared" si="17"/>
        <v>33600000</v>
      </c>
      <c r="AN214" s="65">
        <f t="shared" si="18"/>
        <v>0</v>
      </c>
      <c r="AO214" s="71" t="s">
        <v>323</v>
      </c>
      <c r="AP214" s="71">
        <v>678</v>
      </c>
      <c r="AQ214" s="73" t="s">
        <v>1039</v>
      </c>
      <c r="AR214" s="73"/>
    </row>
    <row r="215" spans="1:44" s="39" customFormat="1" ht="18.75" customHeight="1">
      <c r="A215" s="71">
        <v>112</v>
      </c>
      <c r="B215" s="72" t="s">
        <v>1040</v>
      </c>
      <c r="C215" s="73" t="s">
        <v>272</v>
      </c>
      <c r="D215" s="73" t="s">
        <v>273</v>
      </c>
      <c r="E215" s="73" t="s">
        <v>274</v>
      </c>
      <c r="F215" s="73" t="s">
        <v>275</v>
      </c>
      <c r="G215" s="73" t="s">
        <v>287</v>
      </c>
      <c r="H215" s="73" t="s">
        <v>71</v>
      </c>
      <c r="I215" s="73" t="s">
        <v>54</v>
      </c>
      <c r="J215" s="114" t="s">
        <v>769</v>
      </c>
      <c r="K215" s="71" t="s">
        <v>55</v>
      </c>
      <c r="L215" s="71">
        <v>80161504</v>
      </c>
      <c r="M215" s="57">
        <v>4500000</v>
      </c>
      <c r="N215" s="71">
        <v>5</v>
      </c>
      <c r="O215" s="57">
        <v>16914000</v>
      </c>
      <c r="P215" s="74" t="s">
        <v>650</v>
      </c>
      <c r="Q215" s="74" t="s">
        <v>650</v>
      </c>
      <c r="R215" s="71" t="s">
        <v>277</v>
      </c>
      <c r="S215" s="71" t="s">
        <v>651</v>
      </c>
      <c r="T215" s="75" t="s">
        <v>277</v>
      </c>
      <c r="U215" s="64">
        <v>45488</v>
      </c>
      <c r="V215" s="76" t="s">
        <v>658</v>
      </c>
      <c r="W215" s="77" t="s">
        <v>302</v>
      </c>
      <c r="X215" s="94" t="s">
        <v>340</v>
      </c>
      <c r="Y215" s="85">
        <v>45490</v>
      </c>
      <c r="Z215" s="79" t="s">
        <v>1041</v>
      </c>
      <c r="AA215" s="85">
        <v>45490</v>
      </c>
      <c r="AB215" s="93">
        <v>14466667</v>
      </c>
      <c r="AC215" s="81">
        <v>2447333</v>
      </c>
      <c r="AD215" s="82">
        <v>1218</v>
      </c>
      <c r="AE215" s="86">
        <v>45499</v>
      </c>
      <c r="AF215" s="80">
        <v>14466667</v>
      </c>
      <c r="AG215" s="83">
        <f t="shared" si="15"/>
        <v>0</v>
      </c>
      <c r="AH215" s="82">
        <v>4024</v>
      </c>
      <c r="AI215" s="64">
        <v>45531</v>
      </c>
      <c r="AJ215" s="80">
        <v>14466667</v>
      </c>
      <c r="AK215" s="65">
        <f t="shared" si="16"/>
        <v>0</v>
      </c>
      <c r="AL215" s="80">
        <v>3966667</v>
      </c>
      <c r="AM215" s="65">
        <f t="shared" si="17"/>
        <v>10500000</v>
      </c>
      <c r="AN215" s="65">
        <f t="shared" si="18"/>
        <v>2447333</v>
      </c>
      <c r="AO215" s="71" t="s">
        <v>320</v>
      </c>
      <c r="AP215" s="71">
        <v>805</v>
      </c>
      <c r="AQ215" s="73" t="s">
        <v>1042</v>
      </c>
      <c r="AR215" s="73" t="s">
        <v>1043</v>
      </c>
    </row>
    <row r="216" spans="1:44" s="39" customFormat="1" ht="18.75" customHeight="1">
      <c r="A216" s="71">
        <v>113</v>
      </c>
      <c r="B216" s="72" t="s">
        <v>1044</v>
      </c>
      <c r="C216" s="73" t="s">
        <v>272</v>
      </c>
      <c r="D216" s="73" t="s">
        <v>273</v>
      </c>
      <c r="E216" s="73" t="s">
        <v>274</v>
      </c>
      <c r="F216" s="73" t="s">
        <v>275</v>
      </c>
      <c r="G216" s="73" t="s">
        <v>287</v>
      </c>
      <c r="H216" s="73" t="s">
        <v>285</v>
      </c>
      <c r="I216" s="73" t="s">
        <v>54</v>
      </c>
      <c r="J216" s="114" t="s">
        <v>1045</v>
      </c>
      <c r="K216" s="71" t="s">
        <v>55</v>
      </c>
      <c r="L216" s="71">
        <v>80161500</v>
      </c>
      <c r="M216" s="57">
        <v>2910000</v>
      </c>
      <c r="N216" s="71">
        <v>4</v>
      </c>
      <c r="O216" s="57">
        <v>11640000</v>
      </c>
      <c r="P216" s="74" t="s">
        <v>56</v>
      </c>
      <c r="Q216" s="74" t="s">
        <v>56</v>
      </c>
      <c r="R216" s="71" t="s">
        <v>277</v>
      </c>
      <c r="S216" s="71" t="s">
        <v>651</v>
      </c>
      <c r="T216" s="75" t="s">
        <v>277</v>
      </c>
      <c r="U216" s="64">
        <v>45490</v>
      </c>
      <c r="V216" s="76">
        <v>202412000058783</v>
      </c>
      <c r="W216" s="77" t="s">
        <v>302</v>
      </c>
      <c r="X216" s="94" t="s">
        <v>340</v>
      </c>
      <c r="Y216" s="85">
        <v>45491</v>
      </c>
      <c r="Z216" s="79" t="s">
        <v>1046</v>
      </c>
      <c r="AA216" s="85">
        <v>45491</v>
      </c>
      <c r="AB216" s="93">
        <v>11640000</v>
      </c>
      <c r="AC216" s="81">
        <v>0</v>
      </c>
      <c r="AD216" s="82">
        <v>1198</v>
      </c>
      <c r="AE216" s="86">
        <v>45499</v>
      </c>
      <c r="AF216" s="80">
        <v>11636000</v>
      </c>
      <c r="AG216" s="83">
        <f t="shared" si="15"/>
        <v>4000</v>
      </c>
      <c r="AH216" s="82">
        <v>3778</v>
      </c>
      <c r="AI216" s="64">
        <v>45518</v>
      </c>
      <c r="AJ216" s="80">
        <v>11636000</v>
      </c>
      <c r="AK216" s="65">
        <f t="shared" si="16"/>
        <v>0</v>
      </c>
      <c r="AL216" s="80">
        <v>4557433</v>
      </c>
      <c r="AM216" s="65">
        <f t="shared" si="17"/>
        <v>7078567</v>
      </c>
      <c r="AN216" s="65">
        <f t="shared" si="18"/>
        <v>4000</v>
      </c>
      <c r="AO216" s="71" t="s">
        <v>320</v>
      </c>
      <c r="AP216" s="71">
        <v>735</v>
      </c>
      <c r="AQ216" s="73" t="s">
        <v>1047</v>
      </c>
      <c r="AR216" s="73"/>
    </row>
    <row r="217" spans="1:44" s="39" customFormat="1" ht="18.75" customHeight="1">
      <c r="A217" s="71">
        <v>114</v>
      </c>
      <c r="B217" s="72" t="s">
        <v>1048</v>
      </c>
      <c r="C217" s="73" t="s">
        <v>272</v>
      </c>
      <c r="D217" s="73" t="s">
        <v>273</v>
      </c>
      <c r="E217" s="73" t="s">
        <v>274</v>
      </c>
      <c r="F217" s="73" t="s">
        <v>275</v>
      </c>
      <c r="G217" s="73" t="s">
        <v>287</v>
      </c>
      <c r="H217" s="73" t="s">
        <v>285</v>
      </c>
      <c r="I217" s="73" t="s">
        <v>54</v>
      </c>
      <c r="J217" s="114" t="s">
        <v>1049</v>
      </c>
      <c r="K217" s="71" t="s">
        <v>55</v>
      </c>
      <c r="L217" s="71">
        <v>80161500</v>
      </c>
      <c r="M217" s="57">
        <v>2910000</v>
      </c>
      <c r="N217" s="71">
        <v>4</v>
      </c>
      <c r="O217" s="57">
        <v>11640000</v>
      </c>
      <c r="P217" s="74" t="s">
        <v>56</v>
      </c>
      <c r="Q217" s="74" t="s">
        <v>56</v>
      </c>
      <c r="R217" s="71" t="s">
        <v>277</v>
      </c>
      <c r="S217" s="71" t="s">
        <v>651</v>
      </c>
      <c r="T217" s="75" t="s">
        <v>277</v>
      </c>
      <c r="U217" s="64">
        <v>45490</v>
      </c>
      <c r="V217" s="76">
        <v>202412000058783</v>
      </c>
      <c r="W217" s="77" t="s">
        <v>302</v>
      </c>
      <c r="X217" s="94" t="s">
        <v>340</v>
      </c>
      <c r="Y217" s="85">
        <v>45491</v>
      </c>
      <c r="Z217" s="79" t="s">
        <v>1050</v>
      </c>
      <c r="AA217" s="85">
        <v>45491</v>
      </c>
      <c r="AB217" s="93">
        <v>11636000</v>
      </c>
      <c r="AC217" s="81">
        <v>4000</v>
      </c>
      <c r="AD217" s="82">
        <v>1264</v>
      </c>
      <c r="AE217" s="86">
        <v>45501</v>
      </c>
      <c r="AF217" s="80">
        <v>11636000</v>
      </c>
      <c r="AG217" s="83">
        <f t="shared" si="15"/>
        <v>0</v>
      </c>
      <c r="AH217" s="82">
        <v>3919</v>
      </c>
      <c r="AI217" s="64">
        <v>45520</v>
      </c>
      <c r="AJ217" s="80">
        <v>11636000</v>
      </c>
      <c r="AK217" s="65">
        <f t="shared" si="16"/>
        <v>0</v>
      </c>
      <c r="AL217" s="80">
        <v>4363500</v>
      </c>
      <c r="AM217" s="65">
        <f t="shared" si="17"/>
        <v>7272500</v>
      </c>
      <c r="AN217" s="65">
        <f t="shared" si="18"/>
        <v>4000</v>
      </c>
      <c r="AO217" s="71" t="s">
        <v>320</v>
      </c>
      <c r="AP217" s="71">
        <v>785</v>
      </c>
      <c r="AQ217" s="73" t="s">
        <v>1051</v>
      </c>
      <c r="AR217" s="73" t="s">
        <v>714</v>
      </c>
    </row>
    <row r="218" spans="1:44" s="39" customFormat="1" ht="18.75" customHeight="1">
      <c r="A218" s="71">
        <v>115</v>
      </c>
      <c r="B218" s="72" t="s">
        <v>1052</v>
      </c>
      <c r="C218" s="73" t="s">
        <v>272</v>
      </c>
      <c r="D218" s="73" t="s">
        <v>273</v>
      </c>
      <c r="E218" s="73" t="s">
        <v>274</v>
      </c>
      <c r="F218" s="73" t="s">
        <v>275</v>
      </c>
      <c r="G218" s="73" t="s">
        <v>287</v>
      </c>
      <c r="H218" s="73" t="s">
        <v>71</v>
      </c>
      <c r="I218" s="73" t="s">
        <v>54</v>
      </c>
      <c r="J218" s="114" t="s">
        <v>1053</v>
      </c>
      <c r="K218" s="71" t="s">
        <v>55</v>
      </c>
      <c r="L218" s="71">
        <v>93141500</v>
      </c>
      <c r="M218" s="57">
        <v>5000000</v>
      </c>
      <c r="N218" s="71">
        <v>5</v>
      </c>
      <c r="O218" s="57">
        <v>25000000</v>
      </c>
      <c r="P218" s="74" t="s">
        <v>56</v>
      </c>
      <c r="Q218" s="74" t="s">
        <v>56</v>
      </c>
      <c r="R218" s="71" t="s">
        <v>277</v>
      </c>
      <c r="S218" s="71" t="s">
        <v>651</v>
      </c>
      <c r="T218" s="75" t="s">
        <v>277</v>
      </c>
      <c r="U218" s="64">
        <v>45495</v>
      </c>
      <c r="V218" s="76">
        <v>202412000060763</v>
      </c>
      <c r="W218" s="77" t="s">
        <v>302</v>
      </c>
      <c r="X218" s="94" t="s">
        <v>65</v>
      </c>
      <c r="Y218" s="85">
        <v>45496</v>
      </c>
      <c r="Z218" s="79" t="s">
        <v>1054</v>
      </c>
      <c r="AA218" s="85">
        <v>45496</v>
      </c>
      <c r="AB218" s="93">
        <v>14833333</v>
      </c>
      <c r="AC218" s="81">
        <v>10166667</v>
      </c>
      <c r="AD218" s="82">
        <v>1263</v>
      </c>
      <c r="AE218" s="86">
        <v>45501</v>
      </c>
      <c r="AF218" s="80">
        <v>14833333</v>
      </c>
      <c r="AG218" s="83">
        <f t="shared" si="15"/>
        <v>0</v>
      </c>
      <c r="AH218" s="82">
        <v>4377</v>
      </c>
      <c r="AI218" s="64"/>
      <c r="AJ218" s="80">
        <v>14833333</v>
      </c>
      <c r="AK218" s="65">
        <f t="shared" si="16"/>
        <v>0</v>
      </c>
      <c r="AL218" s="80">
        <v>0</v>
      </c>
      <c r="AM218" s="65">
        <f t="shared" si="17"/>
        <v>14833333</v>
      </c>
      <c r="AN218" s="65">
        <f t="shared" si="18"/>
        <v>10166667</v>
      </c>
      <c r="AO218" s="71" t="s">
        <v>323</v>
      </c>
      <c r="AP218" s="71">
        <v>901</v>
      </c>
      <c r="AQ218" s="73" t="s">
        <v>1055</v>
      </c>
      <c r="AR218" s="73"/>
    </row>
    <row r="219" spans="1:44" s="39" customFormat="1" ht="18.75" customHeight="1">
      <c r="A219" s="71">
        <v>116</v>
      </c>
      <c r="B219" s="72" t="s">
        <v>1056</v>
      </c>
      <c r="C219" s="73" t="s">
        <v>272</v>
      </c>
      <c r="D219" s="73" t="s">
        <v>273</v>
      </c>
      <c r="E219" s="73" t="s">
        <v>274</v>
      </c>
      <c r="F219" s="73" t="s">
        <v>275</v>
      </c>
      <c r="G219" s="73" t="s">
        <v>287</v>
      </c>
      <c r="H219" s="73" t="s">
        <v>95</v>
      </c>
      <c r="I219" s="73" t="s">
        <v>54</v>
      </c>
      <c r="J219" s="114" t="s">
        <v>727</v>
      </c>
      <c r="K219" s="71" t="s">
        <v>55</v>
      </c>
      <c r="L219" s="71">
        <v>93141500</v>
      </c>
      <c r="M219" s="57">
        <v>5230000</v>
      </c>
      <c r="N219" s="71">
        <v>5</v>
      </c>
      <c r="O219" s="57">
        <v>26150000</v>
      </c>
      <c r="P219" s="74" t="s">
        <v>650</v>
      </c>
      <c r="Q219" s="74" t="s">
        <v>650</v>
      </c>
      <c r="R219" s="71" t="s">
        <v>277</v>
      </c>
      <c r="S219" s="71" t="s">
        <v>651</v>
      </c>
      <c r="T219" s="75" t="s">
        <v>277</v>
      </c>
      <c r="U219" s="64">
        <v>45490</v>
      </c>
      <c r="V219" s="76">
        <v>202412000058783</v>
      </c>
      <c r="W219" s="77" t="s">
        <v>302</v>
      </c>
      <c r="X219" s="94" t="s">
        <v>340</v>
      </c>
      <c r="Y219" s="85">
        <v>45491</v>
      </c>
      <c r="Z219" s="79" t="s">
        <v>1057</v>
      </c>
      <c r="AA219" s="85">
        <v>45491</v>
      </c>
      <c r="AB219" s="93">
        <v>23709333</v>
      </c>
      <c r="AC219" s="81">
        <v>2440667</v>
      </c>
      <c r="AD219" s="82">
        <v>1265</v>
      </c>
      <c r="AE219" s="86">
        <v>45501</v>
      </c>
      <c r="AF219" s="80">
        <v>23709333</v>
      </c>
      <c r="AG219" s="83">
        <f t="shared" si="15"/>
        <v>0</v>
      </c>
      <c r="AH219" s="82">
        <v>4076</v>
      </c>
      <c r="AI219" s="64">
        <v>45534</v>
      </c>
      <c r="AJ219" s="80">
        <v>23709333</v>
      </c>
      <c r="AK219" s="65">
        <f t="shared" si="16"/>
        <v>0</v>
      </c>
      <c r="AL219" s="80">
        <v>5055667</v>
      </c>
      <c r="AM219" s="65">
        <f t="shared" si="17"/>
        <v>18653666</v>
      </c>
      <c r="AN219" s="65">
        <f t="shared" si="18"/>
        <v>2440667</v>
      </c>
      <c r="AO219" s="71" t="s">
        <v>323</v>
      </c>
      <c r="AP219" s="71">
        <v>817</v>
      </c>
      <c r="AQ219" s="73" t="s">
        <v>1058</v>
      </c>
      <c r="AR219" s="73" t="s">
        <v>714</v>
      </c>
    </row>
    <row r="220" spans="1:44" s="39" customFormat="1" ht="18.75" customHeight="1">
      <c r="A220" s="71">
        <v>117</v>
      </c>
      <c r="B220" s="72" t="s">
        <v>1059</v>
      </c>
      <c r="C220" s="73" t="s">
        <v>272</v>
      </c>
      <c r="D220" s="73" t="s">
        <v>273</v>
      </c>
      <c r="E220" s="73" t="s">
        <v>274</v>
      </c>
      <c r="F220" s="73" t="s">
        <v>275</v>
      </c>
      <c r="G220" s="73" t="s">
        <v>287</v>
      </c>
      <c r="H220" s="73" t="s">
        <v>95</v>
      </c>
      <c r="I220" s="73" t="s">
        <v>54</v>
      </c>
      <c r="J220" s="114" t="s">
        <v>727</v>
      </c>
      <c r="K220" s="71" t="s">
        <v>55</v>
      </c>
      <c r="L220" s="71">
        <v>84111500</v>
      </c>
      <c r="M220" s="57">
        <v>5200000</v>
      </c>
      <c r="N220" s="71">
        <v>5</v>
      </c>
      <c r="O220" s="57">
        <v>26000000</v>
      </c>
      <c r="P220" s="74" t="s">
        <v>56</v>
      </c>
      <c r="Q220" s="74" t="s">
        <v>650</v>
      </c>
      <c r="R220" s="71" t="s">
        <v>277</v>
      </c>
      <c r="S220" s="71" t="s">
        <v>651</v>
      </c>
      <c r="T220" s="75" t="s">
        <v>277</v>
      </c>
      <c r="U220" s="64">
        <v>45495</v>
      </c>
      <c r="V220" s="76">
        <v>202412000060763</v>
      </c>
      <c r="W220" s="77" t="s">
        <v>302</v>
      </c>
      <c r="X220" s="94" t="s">
        <v>65</v>
      </c>
      <c r="Y220" s="85">
        <v>45496</v>
      </c>
      <c r="Z220" s="79" t="s">
        <v>1060</v>
      </c>
      <c r="AA220" s="85">
        <v>45496</v>
      </c>
      <c r="AB220" s="93">
        <v>25278333</v>
      </c>
      <c r="AC220" s="81">
        <v>721667</v>
      </c>
      <c r="AD220" s="82">
        <v>1260</v>
      </c>
      <c r="AE220" s="86">
        <v>45501</v>
      </c>
      <c r="AF220" s="80">
        <v>25278333</v>
      </c>
      <c r="AG220" s="83">
        <f t="shared" si="15"/>
        <v>0</v>
      </c>
      <c r="AH220" s="82">
        <v>3794</v>
      </c>
      <c r="AI220" s="64">
        <v>45519</v>
      </c>
      <c r="AJ220" s="80">
        <v>25278333</v>
      </c>
      <c r="AK220" s="65">
        <f t="shared" si="16"/>
        <v>0</v>
      </c>
      <c r="AL220" s="80">
        <v>8019333</v>
      </c>
      <c r="AM220" s="65">
        <f t="shared" si="17"/>
        <v>17259000</v>
      </c>
      <c r="AN220" s="65">
        <f t="shared" si="18"/>
        <v>721667</v>
      </c>
      <c r="AO220" s="71" t="s">
        <v>323</v>
      </c>
      <c r="AP220" s="71">
        <v>723</v>
      </c>
      <c r="AQ220" s="73" t="s">
        <v>1061</v>
      </c>
      <c r="AR220" s="73"/>
    </row>
    <row r="221" spans="1:44" s="39" customFormat="1" ht="18.75" customHeight="1">
      <c r="A221" s="71">
        <v>118</v>
      </c>
      <c r="B221" s="72" t="s">
        <v>1062</v>
      </c>
      <c r="C221" s="73" t="s">
        <v>272</v>
      </c>
      <c r="D221" s="73" t="s">
        <v>273</v>
      </c>
      <c r="E221" s="73" t="s">
        <v>274</v>
      </c>
      <c r="F221" s="73" t="s">
        <v>286</v>
      </c>
      <c r="G221" s="73" t="s">
        <v>276</v>
      </c>
      <c r="H221" s="73" t="s">
        <v>85</v>
      </c>
      <c r="I221" s="73" t="s">
        <v>54</v>
      </c>
      <c r="J221" s="114" t="s">
        <v>1063</v>
      </c>
      <c r="K221" s="71" t="s">
        <v>64</v>
      </c>
      <c r="L221" s="71" t="s">
        <v>65</v>
      </c>
      <c r="M221" s="57">
        <v>1425097248</v>
      </c>
      <c r="N221" s="71">
        <v>1</v>
      </c>
      <c r="O221" s="57">
        <v>1231615083</v>
      </c>
      <c r="P221" s="74" t="s">
        <v>650</v>
      </c>
      <c r="Q221" s="74" t="s">
        <v>650</v>
      </c>
      <c r="R221" s="71" t="s">
        <v>277</v>
      </c>
      <c r="S221" s="71" t="s">
        <v>651</v>
      </c>
      <c r="T221" s="75" t="s">
        <v>277</v>
      </c>
      <c r="U221" s="64">
        <v>45495</v>
      </c>
      <c r="V221" s="76">
        <v>202412000060523</v>
      </c>
      <c r="W221" s="77" t="s">
        <v>302</v>
      </c>
      <c r="X221" s="94" t="s">
        <v>65</v>
      </c>
      <c r="Y221" s="85">
        <v>45496</v>
      </c>
      <c r="Z221" s="79" t="s">
        <v>1064</v>
      </c>
      <c r="AA221" s="85">
        <v>45496</v>
      </c>
      <c r="AB221" s="93">
        <v>1231517835</v>
      </c>
      <c r="AC221" s="81">
        <v>97248</v>
      </c>
      <c r="AD221" s="82">
        <v>1211</v>
      </c>
      <c r="AE221" s="86">
        <v>45499</v>
      </c>
      <c r="AF221" s="80">
        <v>1231517835</v>
      </c>
      <c r="AG221" s="83">
        <f t="shared" si="15"/>
        <v>0</v>
      </c>
      <c r="AH221" s="82" t="s">
        <v>670</v>
      </c>
      <c r="AI221" s="64">
        <v>45519</v>
      </c>
      <c r="AJ221" s="80">
        <v>1096338003</v>
      </c>
      <c r="AK221" s="65">
        <f t="shared" si="16"/>
        <v>135179832</v>
      </c>
      <c r="AL221" s="80">
        <v>1089838003</v>
      </c>
      <c r="AM221" s="65">
        <f t="shared" si="17"/>
        <v>6500000</v>
      </c>
      <c r="AN221" s="65">
        <f t="shared" si="18"/>
        <v>135277080</v>
      </c>
      <c r="AO221" s="82" t="s">
        <v>531</v>
      </c>
      <c r="AP221" s="82" t="s">
        <v>671</v>
      </c>
      <c r="AQ221" s="84" t="s">
        <v>672</v>
      </c>
      <c r="AR221" s="73"/>
    </row>
    <row r="222" spans="1:44" s="39" customFormat="1" ht="18.75" customHeight="1">
      <c r="A222" s="71">
        <v>119</v>
      </c>
      <c r="B222" s="72" t="s">
        <v>1065</v>
      </c>
      <c r="C222" s="73" t="s">
        <v>272</v>
      </c>
      <c r="D222" s="73" t="s">
        <v>273</v>
      </c>
      <c r="E222" s="73" t="s">
        <v>274</v>
      </c>
      <c r="F222" s="73" t="s">
        <v>288</v>
      </c>
      <c r="G222" s="73" t="s">
        <v>276</v>
      </c>
      <c r="H222" s="73" t="s">
        <v>85</v>
      </c>
      <c r="I222" s="73" t="s">
        <v>54</v>
      </c>
      <c r="J222" s="114" t="s">
        <v>1066</v>
      </c>
      <c r="K222" s="71" t="s">
        <v>64</v>
      </c>
      <c r="L222" s="71" t="s">
        <v>65</v>
      </c>
      <c r="M222" s="57">
        <v>158344139</v>
      </c>
      <c r="N222" s="71">
        <v>1</v>
      </c>
      <c r="O222" s="57">
        <v>110344139</v>
      </c>
      <c r="P222" s="74" t="s">
        <v>650</v>
      </c>
      <c r="Q222" s="74" t="s">
        <v>650</v>
      </c>
      <c r="R222" s="71" t="s">
        <v>277</v>
      </c>
      <c r="S222" s="71" t="s">
        <v>651</v>
      </c>
      <c r="T222" s="75" t="s">
        <v>277</v>
      </c>
      <c r="U222" s="64">
        <v>45495</v>
      </c>
      <c r="V222" s="76">
        <v>202412000060523</v>
      </c>
      <c r="W222" s="77" t="s">
        <v>302</v>
      </c>
      <c r="X222" s="94" t="s">
        <v>65</v>
      </c>
      <c r="Y222" s="85">
        <v>45496</v>
      </c>
      <c r="Z222" s="79" t="s">
        <v>1067</v>
      </c>
      <c r="AA222" s="85">
        <v>45496</v>
      </c>
      <c r="AB222" s="93">
        <v>110000000</v>
      </c>
      <c r="AC222" s="81">
        <v>344139</v>
      </c>
      <c r="AD222" s="82">
        <v>1204</v>
      </c>
      <c r="AE222" s="86">
        <v>45499</v>
      </c>
      <c r="AF222" s="80">
        <v>110000000</v>
      </c>
      <c r="AG222" s="83">
        <f t="shared" si="15"/>
        <v>0</v>
      </c>
      <c r="AH222" s="82" t="s">
        <v>670</v>
      </c>
      <c r="AI222" s="64">
        <v>45537</v>
      </c>
      <c r="AJ222" s="80">
        <v>67460000</v>
      </c>
      <c r="AK222" s="65">
        <f t="shared" si="16"/>
        <v>42540000</v>
      </c>
      <c r="AL222" s="80">
        <v>67459992</v>
      </c>
      <c r="AM222" s="65">
        <f t="shared" si="17"/>
        <v>8</v>
      </c>
      <c r="AN222" s="65">
        <f t="shared" si="18"/>
        <v>42884139</v>
      </c>
      <c r="AO222" s="82" t="s">
        <v>531</v>
      </c>
      <c r="AP222" s="82" t="s">
        <v>671</v>
      </c>
      <c r="AQ222" s="84" t="s">
        <v>672</v>
      </c>
      <c r="AR222" s="73"/>
    </row>
    <row r="223" spans="1:44" s="39" customFormat="1" ht="18.75" customHeight="1">
      <c r="A223" s="71">
        <v>120</v>
      </c>
      <c r="B223" s="72" t="s">
        <v>1068</v>
      </c>
      <c r="C223" s="73" t="s">
        <v>272</v>
      </c>
      <c r="D223" s="73" t="s">
        <v>273</v>
      </c>
      <c r="E223" s="73" t="s">
        <v>274</v>
      </c>
      <c r="F223" s="73" t="s">
        <v>289</v>
      </c>
      <c r="G223" s="73" t="s">
        <v>290</v>
      </c>
      <c r="H223" s="73" t="s">
        <v>85</v>
      </c>
      <c r="I223" s="73" t="s">
        <v>54</v>
      </c>
      <c r="J223" s="114" t="s">
        <v>1069</v>
      </c>
      <c r="K223" s="71" t="s">
        <v>64</v>
      </c>
      <c r="L223" s="71" t="s">
        <v>65</v>
      </c>
      <c r="M223" s="57">
        <v>94528680</v>
      </c>
      <c r="N223" s="71">
        <v>1</v>
      </c>
      <c r="O223" s="57">
        <v>94528680</v>
      </c>
      <c r="P223" s="74" t="s">
        <v>650</v>
      </c>
      <c r="Q223" s="74" t="s">
        <v>650</v>
      </c>
      <c r="R223" s="71" t="s">
        <v>277</v>
      </c>
      <c r="S223" s="71" t="s">
        <v>651</v>
      </c>
      <c r="T223" s="75" t="s">
        <v>277</v>
      </c>
      <c r="U223" s="64">
        <v>45502</v>
      </c>
      <c r="V223" s="76">
        <v>202412000062763</v>
      </c>
      <c r="W223" s="77" t="s">
        <v>302</v>
      </c>
      <c r="X223" s="94" t="s">
        <v>65</v>
      </c>
      <c r="Y223" s="85">
        <v>45502</v>
      </c>
      <c r="Z223" s="79" t="s">
        <v>1070</v>
      </c>
      <c r="AA223" s="85">
        <v>45502</v>
      </c>
      <c r="AB223" s="93">
        <v>93488477</v>
      </c>
      <c r="AC223" s="81">
        <v>1040203</v>
      </c>
      <c r="AD223" s="82">
        <v>1306</v>
      </c>
      <c r="AE223" s="86">
        <v>45503</v>
      </c>
      <c r="AF223" s="80">
        <v>93488477</v>
      </c>
      <c r="AG223" s="83">
        <f t="shared" si="15"/>
        <v>0</v>
      </c>
      <c r="AH223" s="82" t="s">
        <v>670</v>
      </c>
      <c r="AI223" s="64">
        <v>45539</v>
      </c>
      <c r="AJ223" s="80">
        <v>93488477</v>
      </c>
      <c r="AK223" s="65">
        <f t="shared" si="16"/>
        <v>0</v>
      </c>
      <c r="AL223" s="80">
        <v>93488477</v>
      </c>
      <c r="AM223" s="65">
        <f t="shared" si="17"/>
        <v>0</v>
      </c>
      <c r="AN223" s="65">
        <f t="shared" si="18"/>
        <v>1040203</v>
      </c>
      <c r="AO223" s="82" t="s">
        <v>531</v>
      </c>
      <c r="AP223" s="82" t="s">
        <v>671</v>
      </c>
      <c r="AQ223" s="84" t="s">
        <v>672</v>
      </c>
      <c r="AR223" s="73"/>
    </row>
    <row r="224" spans="1:44" s="39" customFormat="1" ht="18.75" customHeight="1">
      <c r="A224" s="71">
        <v>121</v>
      </c>
      <c r="B224" s="72" t="s">
        <v>1071</v>
      </c>
      <c r="C224" s="73" t="s">
        <v>272</v>
      </c>
      <c r="D224" s="73" t="s">
        <v>273</v>
      </c>
      <c r="E224" s="73" t="s">
        <v>274</v>
      </c>
      <c r="F224" s="73" t="s">
        <v>275</v>
      </c>
      <c r="G224" s="73" t="s">
        <v>287</v>
      </c>
      <c r="H224" s="73" t="s">
        <v>285</v>
      </c>
      <c r="I224" s="73" t="s">
        <v>54</v>
      </c>
      <c r="J224" s="114" t="s">
        <v>799</v>
      </c>
      <c r="K224" s="71" t="s">
        <v>55</v>
      </c>
      <c r="L224" s="71">
        <v>80161500</v>
      </c>
      <c r="M224" s="57">
        <v>7770000</v>
      </c>
      <c r="N224" s="71">
        <v>4</v>
      </c>
      <c r="O224" s="57">
        <v>44918333</v>
      </c>
      <c r="P224" s="74" t="s">
        <v>650</v>
      </c>
      <c r="Q224" s="74" t="s">
        <v>650</v>
      </c>
      <c r="R224" s="71" t="s">
        <v>277</v>
      </c>
      <c r="S224" s="71" t="s">
        <v>651</v>
      </c>
      <c r="T224" s="75" t="s">
        <v>277</v>
      </c>
      <c r="U224" s="64">
        <v>45490</v>
      </c>
      <c r="V224" s="76">
        <v>202412000059053</v>
      </c>
      <c r="W224" s="77" t="s">
        <v>307</v>
      </c>
      <c r="X224" s="94" t="s">
        <v>1072</v>
      </c>
      <c r="Y224" s="85">
        <v>45404</v>
      </c>
      <c r="Z224" s="79" t="s">
        <v>1073</v>
      </c>
      <c r="AA224" s="85">
        <v>45404</v>
      </c>
      <c r="AB224" s="93">
        <v>43771000</v>
      </c>
      <c r="AC224" s="81">
        <v>1147333</v>
      </c>
      <c r="AD224" s="82">
        <v>1189</v>
      </c>
      <c r="AE224" s="86">
        <v>45498</v>
      </c>
      <c r="AF224" s="80">
        <v>43771000</v>
      </c>
      <c r="AG224" s="83">
        <f t="shared" si="15"/>
        <v>0</v>
      </c>
      <c r="AH224" s="82">
        <v>3350</v>
      </c>
      <c r="AI224" s="64">
        <v>45503</v>
      </c>
      <c r="AJ224" s="80">
        <v>43771000</v>
      </c>
      <c r="AK224" s="65">
        <f t="shared" si="16"/>
        <v>0</v>
      </c>
      <c r="AL224" s="80">
        <v>16058000</v>
      </c>
      <c r="AM224" s="65">
        <f t="shared" si="17"/>
        <v>27713000</v>
      </c>
      <c r="AN224" s="65">
        <f t="shared" si="18"/>
        <v>1147333</v>
      </c>
      <c r="AO224" s="71" t="s">
        <v>323</v>
      </c>
      <c r="AP224" s="71">
        <v>529</v>
      </c>
      <c r="AQ224" s="73" t="s">
        <v>1074</v>
      </c>
      <c r="AR224" s="73"/>
    </row>
    <row r="225" spans="1:44" s="39" customFormat="1" ht="18.75" customHeight="1">
      <c r="A225" s="71">
        <v>122</v>
      </c>
      <c r="B225" s="72" t="s">
        <v>1075</v>
      </c>
      <c r="C225" s="73" t="s">
        <v>272</v>
      </c>
      <c r="D225" s="73" t="s">
        <v>273</v>
      </c>
      <c r="E225" s="73" t="s">
        <v>274</v>
      </c>
      <c r="F225" s="73" t="s">
        <v>278</v>
      </c>
      <c r="G225" s="73" t="s">
        <v>287</v>
      </c>
      <c r="H225" s="73" t="s">
        <v>71</v>
      </c>
      <c r="I225" s="73" t="s">
        <v>54</v>
      </c>
      <c r="J225" s="114" t="s">
        <v>769</v>
      </c>
      <c r="K225" s="71" t="s">
        <v>55</v>
      </c>
      <c r="L225" s="71">
        <v>80161504</v>
      </c>
      <c r="M225" s="57">
        <v>4000000</v>
      </c>
      <c r="N225" s="71">
        <v>4.25</v>
      </c>
      <c r="O225" s="57">
        <v>19333333</v>
      </c>
      <c r="P225" s="74" t="s">
        <v>650</v>
      </c>
      <c r="Q225" s="74" t="s">
        <v>650</v>
      </c>
      <c r="R225" s="71" t="s">
        <v>277</v>
      </c>
      <c r="S225" s="71" t="s">
        <v>651</v>
      </c>
      <c r="T225" s="75" t="s">
        <v>277</v>
      </c>
      <c r="U225" s="64">
        <v>45490</v>
      </c>
      <c r="V225" s="76">
        <v>202412000059053</v>
      </c>
      <c r="W225" s="77" t="s">
        <v>307</v>
      </c>
      <c r="X225" s="94" t="s">
        <v>1076</v>
      </c>
      <c r="Y225" s="85">
        <v>45404</v>
      </c>
      <c r="Z225" s="79" t="s">
        <v>1077</v>
      </c>
      <c r="AA225" s="85">
        <v>45404</v>
      </c>
      <c r="AB225" s="93">
        <v>19333333</v>
      </c>
      <c r="AC225" s="81">
        <v>0</v>
      </c>
      <c r="AD225" s="82">
        <v>1202</v>
      </c>
      <c r="AE225" s="86">
        <v>45499</v>
      </c>
      <c r="AF225" s="80">
        <v>19333333</v>
      </c>
      <c r="AG225" s="83">
        <f t="shared" si="15"/>
        <v>0</v>
      </c>
      <c r="AH225" s="82">
        <v>3468</v>
      </c>
      <c r="AI225" s="64">
        <v>45512</v>
      </c>
      <c r="AJ225" s="80">
        <v>19333333</v>
      </c>
      <c r="AK225" s="65">
        <f t="shared" si="16"/>
        <v>0</v>
      </c>
      <c r="AL225" s="80">
        <v>6933333</v>
      </c>
      <c r="AM225" s="65">
        <f t="shared" si="17"/>
        <v>12400000</v>
      </c>
      <c r="AN225" s="65">
        <f t="shared" si="18"/>
        <v>0</v>
      </c>
      <c r="AO225" s="71" t="s">
        <v>320</v>
      </c>
      <c r="AP225" s="71">
        <v>652</v>
      </c>
      <c r="AQ225" s="73" t="s">
        <v>1078</v>
      </c>
      <c r="AR225" s="73"/>
    </row>
    <row r="226" spans="1:44" s="39" customFormat="1" ht="18.75" customHeight="1">
      <c r="A226" s="71">
        <v>123</v>
      </c>
      <c r="B226" s="72" t="s">
        <v>1079</v>
      </c>
      <c r="C226" s="73" t="s">
        <v>272</v>
      </c>
      <c r="D226" s="73" t="s">
        <v>273</v>
      </c>
      <c r="E226" s="73" t="s">
        <v>274</v>
      </c>
      <c r="F226" s="73" t="s">
        <v>278</v>
      </c>
      <c r="G226" s="73" t="s">
        <v>287</v>
      </c>
      <c r="H226" s="73" t="s">
        <v>71</v>
      </c>
      <c r="I226" s="73" t="s">
        <v>54</v>
      </c>
      <c r="J226" s="114" t="s">
        <v>655</v>
      </c>
      <c r="K226" s="71" t="s">
        <v>55</v>
      </c>
      <c r="L226" s="71">
        <v>93141500</v>
      </c>
      <c r="M226" s="57">
        <v>7485000</v>
      </c>
      <c r="N226" s="71">
        <v>5</v>
      </c>
      <c r="O226" s="57">
        <v>37425000</v>
      </c>
      <c r="P226" s="74" t="s">
        <v>650</v>
      </c>
      <c r="Q226" s="74" t="s">
        <v>56</v>
      </c>
      <c r="R226" s="71" t="s">
        <v>277</v>
      </c>
      <c r="S226" s="71" t="s">
        <v>651</v>
      </c>
      <c r="T226" s="75" t="s">
        <v>277</v>
      </c>
      <c r="U226" s="64">
        <v>45499</v>
      </c>
      <c r="V226" s="76">
        <v>202412000062673</v>
      </c>
      <c r="W226" s="77" t="s">
        <v>302</v>
      </c>
      <c r="X226" s="94" t="s">
        <v>1080</v>
      </c>
      <c r="Y226" s="85">
        <v>45503</v>
      </c>
      <c r="Z226" s="79" t="s">
        <v>1081</v>
      </c>
      <c r="AA226" s="85">
        <v>45503</v>
      </c>
      <c r="AB226" s="93">
        <v>37425000</v>
      </c>
      <c r="AC226" s="81">
        <v>0</v>
      </c>
      <c r="AD226" s="82">
        <v>1338</v>
      </c>
      <c r="AE226" s="86">
        <v>45504</v>
      </c>
      <c r="AF226" s="80">
        <v>37425000</v>
      </c>
      <c r="AG226" s="83">
        <f t="shared" si="15"/>
        <v>0</v>
      </c>
      <c r="AH226" s="82">
        <v>3781</v>
      </c>
      <c r="AI226" s="64">
        <v>45518</v>
      </c>
      <c r="AJ226" s="80">
        <v>37425000</v>
      </c>
      <c r="AK226" s="65">
        <f t="shared" si="16"/>
        <v>0</v>
      </c>
      <c r="AL226" s="80">
        <v>11477000</v>
      </c>
      <c r="AM226" s="65">
        <f t="shared" si="17"/>
        <v>25948000</v>
      </c>
      <c r="AN226" s="65">
        <f t="shared" si="18"/>
        <v>0</v>
      </c>
      <c r="AO226" s="71" t="s">
        <v>320</v>
      </c>
      <c r="AP226" s="71">
        <v>754</v>
      </c>
      <c r="AQ226" s="73" t="s">
        <v>1082</v>
      </c>
      <c r="AR226" s="73"/>
    </row>
    <row r="227" spans="1:44" s="39" customFormat="1" ht="18.75" customHeight="1">
      <c r="A227" s="71">
        <v>124</v>
      </c>
      <c r="B227" s="72" t="s">
        <v>1083</v>
      </c>
      <c r="C227" s="73" t="s">
        <v>272</v>
      </c>
      <c r="D227" s="73" t="s">
        <v>273</v>
      </c>
      <c r="E227" s="73" t="s">
        <v>274</v>
      </c>
      <c r="F227" s="73" t="s">
        <v>280</v>
      </c>
      <c r="G227" s="73" t="s">
        <v>287</v>
      </c>
      <c r="H227" s="73" t="s">
        <v>139</v>
      </c>
      <c r="I227" s="73" t="s">
        <v>54</v>
      </c>
      <c r="J227" s="114" t="s">
        <v>716</v>
      </c>
      <c r="K227" s="71" t="s">
        <v>55</v>
      </c>
      <c r="L227" s="71">
        <v>81101500</v>
      </c>
      <c r="M227" s="57">
        <v>9710000</v>
      </c>
      <c r="N227" s="71">
        <v>5</v>
      </c>
      <c r="O227" s="57">
        <v>48550000</v>
      </c>
      <c r="P227" s="74" t="s">
        <v>650</v>
      </c>
      <c r="Q227" s="74" t="s">
        <v>56</v>
      </c>
      <c r="R227" s="71" t="s">
        <v>277</v>
      </c>
      <c r="S227" s="71" t="s">
        <v>651</v>
      </c>
      <c r="T227" s="75" t="s">
        <v>277</v>
      </c>
      <c r="U227" s="64">
        <v>45499</v>
      </c>
      <c r="V227" s="76">
        <v>202412000062673</v>
      </c>
      <c r="W227" s="77" t="s">
        <v>302</v>
      </c>
      <c r="X227" s="94" t="s">
        <v>1084</v>
      </c>
      <c r="Y227" s="85">
        <v>45503</v>
      </c>
      <c r="Z227" s="79" t="s">
        <v>1085</v>
      </c>
      <c r="AA227" s="85">
        <v>45503</v>
      </c>
      <c r="AB227" s="93">
        <v>48545000</v>
      </c>
      <c r="AC227" s="81">
        <v>5000</v>
      </c>
      <c r="AD227" s="82">
        <v>1339</v>
      </c>
      <c r="AE227" s="86">
        <v>45504</v>
      </c>
      <c r="AF227" s="80">
        <v>48545000</v>
      </c>
      <c r="AG227" s="83">
        <f t="shared" si="15"/>
        <v>0</v>
      </c>
      <c r="AH227" s="82">
        <v>3761</v>
      </c>
      <c r="AI227" s="64">
        <v>45518</v>
      </c>
      <c r="AJ227" s="80">
        <v>48545000</v>
      </c>
      <c r="AK227" s="65">
        <f t="shared" si="16"/>
        <v>0</v>
      </c>
      <c r="AL227" s="80">
        <v>14887133</v>
      </c>
      <c r="AM227" s="65">
        <f t="shared" si="17"/>
        <v>33657867</v>
      </c>
      <c r="AN227" s="65">
        <f t="shared" si="18"/>
        <v>5000</v>
      </c>
      <c r="AO227" s="71" t="s">
        <v>323</v>
      </c>
      <c r="AP227" s="71">
        <v>744</v>
      </c>
      <c r="AQ227" s="73" t="s">
        <v>1086</v>
      </c>
      <c r="AR227" s="73"/>
    </row>
    <row r="228" spans="1:44" s="39" customFormat="1" ht="18.75" customHeight="1">
      <c r="A228" s="71">
        <v>125</v>
      </c>
      <c r="B228" s="72" t="s">
        <v>1087</v>
      </c>
      <c r="C228" s="73" t="s">
        <v>272</v>
      </c>
      <c r="D228" s="73" t="s">
        <v>273</v>
      </c>
      <c r="E228" s="73" t="s">
        <v>274</v>
      </c>
      <c r="F228" s="73" t="s">
        <v>275</v>
      </c>
      <c r="G228" s="73" t="s">
        <v>287</v>
      </c>
      <c r="H228" s="73" t="s">
        <v>94</v>
      </c>
      <c r="I228" s="73" t="s">
        <v>54</v>
      </c>
      <c r="J228" s="114" t="s">
        <v>897</v>
      </c>
      <c r="K228" s="71" t="s">
        <v>55</v>
      </c>
      <c r="L228" s="71">
        <v>81111500</v>
      </c>
      <c r="M228" s="57">
        <v>8000000</v>
      </c>
      <c r="N228" s="71">
        <v>3</v>
      </c>
      <c r="O228" s="57">
        <v>24000000</v>
      </c>
      <c r="P228" s="74" t="s">
        <v>650</v>
      </c>
      <c r="Q228" s="74" t="s">
        <v>650</v>
      </c>
      <c r="R228" s="71" t="s">
        <v>277</v>
      </c>
      <c r="S228" s="71" t="s">
        <v>651</v>
      </c>
      <c r="T228" s="75" t="s">
        <v>277</v>
      </c>
      <c r="U228" s="64">
        <v>45499</v>
      </c>
      <c r="V228" s="76">
        <v>202412000062673</v>
      </c>
      <c r="W228" s="77" t="s">
        <v>302</v>
      </c>
      <c r="X228" s="94" t="s">
        <v>1088</v>
      </c>
      <c r="Y228" s="85">
        <v>45503</v>
      </c>
      <c r="Z228" s="79" t="s">
        <v>1089</v>
      </c>
      <c r="AA228" s="85">
        <v>45503</v>
      </c>
      <c r="AB228" s="93">
        <v>24000000</v>
      </c>
      <c r="AC228" s="81">
        <v>0</v>
      </c>
      <c r="AD228" s="82">
        <v>1340</v>
      </c>
      <c r="AE228" s="86">
        <v>45504</v>
      </c>
      <c r="AF228" s="80">
        <v>24000000</v>
      </c>
      <c r="AG228" s="83">
        <f t="shared" si="15"/>
        <v>0</v>
      </c>
      <c r="AH228" s="82">
        <v>3784</v>
      </c>
      <c r="AI228" s="64">
        <v>45519</v>
      </c>
      <c r="AJ228" s="80">
        <v>24000000</v>
      </c>
      <c r="AK228" s="65">
        <f t="shared" si="16"/>
        <v>0</v>
      </c>
      <c r="AL228" s="80">
        <v>12266667</v>
      </c>
      <c r="AM228" s="65">
        <f t="shared" si="17"/>
        <v>11733333</v>
      </c>
      <c r="AN228" s="65">
        <f t="shared" si="18"/>
        <v>0</v>
      </c>
      <c r="AO228" s="71" t="s">
        <v>323</v>
      </c>
      <c r="AP228" s="71">
        <v>774</v>
      </c>
      <c r="AQ228" s="73" t="s">
        <v>1090</v>
      </c>
      <c r="AR228" s="73"/>
    </row>
    <row r="229" spans="1:44" s="39" customFormat="1" ht="18.75" customHeight="1">
      <c r="A229" s="71">
        <v>126</v>
      </c>
      <c r="B229" s="72" t="s">
        <v>1091</v>
      </c>
      <c r="C229" s="73" t="s">
        <v>272</v>
      </c>
      <c r="D229" s="73" t="s">
        <v>273</v>
      </c>
      <c r="E229" s="73" t="s">
        <v>274</v>
      </c>
      <c r="F229" s="73" t="s">
        <v>280</v>
      </c>
      <c r="G229" s="73" t="s">
        <v>287</v>
      </c>
      <c r="H229" s="73" t="s">
        <v>285</v>
      </c>
      <c r="I229" s="73" t="s">
        <v>54</v>
      </c>
      <c r="J229" s="114" t="s">
        <v>1092</v>
      </c>
      <c r="K229" s="71" t="s">
        <v>55</v>
      </c>
      <c r="L229" s="71">
        <v>81101500</v>
      </c>
      <c r="M229" s="57">
        <v>4280000</v>
      </c>
      <c r="N229" s="71">
        <v>5</v>
      </c>
      <c r="O229" s="57">
        <v>21400000</v>
      </c>
      <c r="P229" s="74" t="s">
        <v>56</v>
      </c>
      <c r="Q229" s="74" t="s">
        <v>56</v>
      </c>
      <c r="R229" s="71" t="s">
        <v>277</v>
      </c>
      <c r="S229" s="71" t="s">
        <v>651</v>
      </c>
      <c r="T229" s="75" t="s">
        <v>277</v>
      </c>
      <c r="U229" s="64">
        <v>45499</v>
      </c>
      <c r="V229" s="76">
        <v>202412000062673</v>
      </c>
      <c r="W229" s="77" t="s">
        <v>302</v>
      </c>
      <c r="X229" s="94" t="s">
        <v>1093</v>
      </c>
      <c r="Y229" s="85">
        <v>45503</v>
      </c>
      <c r="Z229" s="79" t="s">
        <v>1094</v>
      </c>
      <c r="AA229" s="85">
        <v>45503</v>
      </c>
      <c r="AB229" s="93">
        <v>21114667</v>
      </c>
      <c r="AC229" s="81">
        <v>285333</v>
      </c>
      <c r="AD229" s="82">
        <v>1341</v>
      </c>
      <c r="AE229" s="86">
        <v>45504</v>
      </c>
      <c r="AF229" s="80">
        <v>21114667</v>
      </c>
      <c r="AG229" s="83">
        <f t="shared" si="15"/>
        <v>0</v>
      </c>
      <c r="AH229" s="82">
        <v>3772</v>
      </c>
      <c r="AI229" s="64">
        <v>45518</v>
      </c>
      <c r="AJ229" s="80">
        <v>21114667</v>
      </c>
      <c r="AK229" s="65">
        <f t="shared" si="16"/>
        <v>0</v>
      </c>
      <c r="AL229" s="80">
        <v>5849333</v>
      </c>
      <c r="AM229" s="65">
        <f t="shared" si="17"/>
        <v>15265334</v>
      </c>
      <c r="AN229" s="65">
        <f t="shared" si="18"/>
        <v>285333</v>
      </c>
      <c r="AO229" s="71" t="s">
        <v>323</v>
      </c>
      <c r="AP229" s="71">
        <v>750</v>
      </c>
      <c r="AQ229" s="73" t="s">
        <v>1095</v>
      </c>
      <c r="AR229" s="73" t="s">
        <v>714</v>
      </c>
    </row>
    <row r="230" spans="1:44" s="39" customFormat="1" ht="18.75" customHeight="1">
      <c r="A230" s="71">
        <v>127</v>
      </c>
      <c r="B230" s="72" t="s">
        <v>1096</v>
      </c>
      <c r="C230" s="73" t="s">
        <v>272</v>
      </c>
      <c r="D230" s="73" t="s">
        <v>273</v>
      </c>
      <c r="E230" s="73" t="s">
        <v>274</v>
      </c>
      <c r="F230" s="73" t="s">
        <v>275</v>
      </c>
      <c r="G230" s="73" t="s">
        <v>287</v>
      </c>
      <c r="H230" s="73" t="s">
        <v>95</v>
      </c>
      <c r="I230" s="73" t="s">
        <v>54</v>
      </c>
      <c r="J230" s="114" t="s">
        <v>1097</v>
      </c>
      <c r="K230" s="71" t="s">
        <v>55</v>
      </c>
      <c r="L230" s="71">
        <v>80161500</v>
      </c>
      <c r="M230" s="57">
        <v>10500000</v>
      </c>
      <c r="N230" s="71">
        <v>3</v>
      </c>
      <c r="O230" s="57">
        <v>31500000</v>
      </c>
      <c r="P230" s="74" t="s">
        <v>56</v>
      </c>
      <c r="Q230" s="74" t="s">
        <v>56</v>
      </c>
      <c r="R230" s="71" t="s">
        <v>277</v>
      </c>
      <c r="S230" s="71" t="s">
        <v>651</v>
      </c>
      <c r="T230" s="75" t="s">
        <v>277</v>
      </c>
      <c r="U230" s="64">
        <v>45509</v>
      </c>
      <c r="V230" s="76">
        <v>202412000065323</v>
      </c>
      <c r="W230" s="77" t="s">
        <v>302</v>
      </c>
      <c r="X230" s="94" t="s">
        <v>1098</v>
      </c>
      <c r="Y230" s="85">
        <v>45513</v>
      </c>
      <c r="Z230" s="79" t="s">
        <v>1099</v>
      </c>
      <c r="AA230" s="85">
        <v>45513</v>
      </c>
      <c r="AB230" s="93">
        <v>31500000</v>
      </c>
      <c r="AC230" s="81">
        <v>0</v>
      </c>
      <c r="AD230" s="82">
        <v>1437</v>
      </c>
      <c r="AE230" s="86">
        <v>45513</v>
      </c>
      <c r="AF230" s="80">
        <v>0</v>
      </c>
      <c r="AG230" s="83">
        <f t="shared" si="15"/>
        <v>31500000</v>
      </c>
      <c r="AH230" s="82"/>
      <c r="AI230" s="64"/>
      <c r="AJ230" s="80"/>
      <c r="AK230" s="65">
        <f t="shared" si="16"/>
        <v>0</v>
      </c>
      <c r="AL230" s="80"/>
      <c r="AM230" s="65">
        <f t="shared" si="17"/>
        <v>0</v>
      </c>
      <c r="AN230" s="65">
        <f t="shared" si="18"/>
        <v>31500000</v>
      </c>
      <c r="AO230" s="82"/>
      <c r="AP230" s="82"/>
      <c r="AQ230" s="84"/>
      <c r="AR230" s="73"/>
    </row>
    <row r="231" spans="1:44" s="39" customFormat="1" ht="18.75" customHeight="1">
      <c r="A231" s="71">
        <v>128</v>
      </c>
      <c r="B231" s="72" t="s">
        <v>1100</v>
      </c>
      <c r="C231" s="73" t="s">
        <v>272</v>
      </c>
      <c r="D231" s="73" t="s">
        <v>273</v>
      </c>
      <c r="E231" s="73" t="s">
        <v>274</v>
      </c>
      <c r="F231" s="73" t="s">
        <v>280</v>
      </c>
      <c r="G231" s="73" t="s">
        <v>287</v>
      </c>
      <c r="H231" s="73" t="s">
        <v>472</v>
      </c>
      <c r="I231" s="73" t="s">
        <v>54</v>
      </c>
      <c r="J231" s="114" t="s">
        <v>469</v>
      </c>
      <c r="K231" s="71" t="s">
        <v>81</v>
      </c>
      <c r="L231" s="71">
        <v>92121500</v>
      </c>
      <c r="M231" s="57">
        <v>83000000</v>
      </c>
      <c r="N231" s="71">
        <v>1</v>
      </c>
      <c r="O231" s="57">
        <v>83000000</v>
      </c>
      <c r="P231" s="74" t="s">
        <v>56</v>
      </c>
      <c r="Q231" s="74" t="s">
        <v>56</v>
      </c>
      <c r="R231" s="71" t="s">
        <v>277</v>
      </c>
      <c r="S231" s="71" t="s">
        <v>651</v>
      </c>
      <c r="T231" s="75" t="s">
        <v>277</v>
      </c>
      <c r="U231" s="64">
        <v>45518</v>
      </c>
      <c r="V231" s="76" t="s">
        <v>1101</v>
      </c>
      <c r="W231" s="77" t="s">
        <v>302</v>
      </c>
      <c r="X231" s="94" t="s">
        <v>1102</v>
      </c>
      <c r="Y231" s="85">
        <v>45520</v>
      </c>
      <c r="Z231" s="79" t="s">
        <v>1103</v>
      </c>
      <c r="AA231" s="85">
        <v>45520</v>
      </c>
      <c r="AB231" s="93">
        <v>83000000</v>
      </c>
      <c r="AC231" s="81">
        <v>0</v>
      </c>
      <c r="AD231" s="82">
        <v>1451</v>
      </c>
      <c r="AE231" s="86">
        <v>45524</v>
      </c>
      <c r="AF231" s="80">
        <v>83000000</v>
      </c>
      <c r="AG231" s="83">
        <f t="shared" si="15"/>
        <v>0</v>
      </c>
      <c r="AH231" s="82">
        <v>4378</v>
      </c>
      <c r="AI231" s="64"/>
      <c r="AJ231" s="80">
        <v>83000000</v>
      </c>
      <c r="AK231" s="65">
        <f t="shared" si="16"/>
        <v>0</v>
      </c>
      <c r="AL231" s="80">
        <v>0</v>
      </c>
      <c r="AM231" s="65">
        <f t="shared" si="17"/>
        <v>83000000</v>
      </c>
      <c r="AN231" s="65">
        <f t="shared" si="18"/>
        <v>0</v>
      </c>
      <c r="AO231" s="71" t="s">
        <v>319</v>
      </c>
      <c r="AP231" s="71">
        <v>884</v>
      </c>
      <c r="AQ231" s="73" t="s">
        <v>1104</v>
      </c>
      <c r="AR231" s="73"/>
    </row>
    <row r="232" spans="1:44" s="39" customFormat="1" ht="18.75" customHeight="1">
      <c r="A232" s="71">
        <v>129</v>
      </c>
      <c r="B232" s="72" t="s">
        <v>1105</v>
      </c>
      <c r="C232" s="73" t="s">
        <v>272</v>
      </c>
      <c r="D232" s="73" t="s">
        <v>273</v>
      </c>
      <c r="E232" s="73" t="s">
        <v>274</v>
      </c>
      <c r="F232" s="73" t="s">
        <v>279</v>
      </c>
      <c r="G232" s="73" t="s">
        <v>287</v>
      </c>
      <c r="H232" s="73" t="s">
        <v>85</v>
      </c>
      <c r="I232" s="73" t="s">
        <v>54</v>
      </c>
      <c r="J232" s="114" t="s">
        <v>1106</v>
      </c>
      <c r="K232" s="71" t="s">
        <v>64</v>
      </c>
      <c r="L232" s="71" t="s">
        <v>65</v>
      </c>
      <c r="M232" s="57">
        <v>158482165</v>
      </c>
      <c r="N232" s="71">
        <v>1</v>
      </c>
      <c r="O232" s="57">
        <v>158482165</v>
      </c>
      <c r="P232" s="74" t="s">
        <v>66</v>
      </c>
      <c r="Q232" s="74" t="s">
        <v>66</v>
      </c>
      <c r="R232" s="71" t="s">
        <v>277</v>
      </c>
      <c r="S232" s="71" t="s">
        <v>651</v>
      </c>
      <c r="T232" s="75" t="s">
        <v>277</v>
      </c>
      <c r="U232" s="64">
        <v>45535</v>
      </c>
      <c r="V232" s="76">
        <v>202412000070593</v>
      </c>
      <c r="W232" s="77" t="s">
        <v>302</v>
      </c>
      <c r="X232" s="94" t="s">
        <v>1107</v>
      </c>
      <c r="Y232" s="85">
        <v>45538</v>
      </c>
      <c r="Z232" s="79" t="s">
        <v>1108</v>
      </c>
      <c r="AA232" s="85">
        <v>45538</v>
      </c>
      <c r="AB232" s="93">
        <v>158482165</v>
      </c>
      <c r="AC232" s="81">
        <v>0</v>
      </c>
      <c r="AD232" s="82">
        <v>1479</v>
      </c>
      <c r="AE232" s="86">
        <v>45539</v>
      </c>
      <c r="AF232" s="80">
        <v>158482165</v>
      </c>
      <c r="AG232" s="83">
        <f t="shared" si="15"/>
        <v>0</v>
      </c>
      <c r="AH232" s="82" t="s">
        <v>670</v>
      </c>
      <c r="AI232" s="64">
        <v>45551</v>
      </c>
      <c r="AJ232" s="80">
        <v>158482165</v>
      </c>
      <c r="AK232" s="65">
        <f t="shared" si="16"/>
        <v>0</v>
      </c>
      <c r="AL232" s="80">
        <v>131425285</v>
      </c>
      <c r="AM232" s="65">
        <f t="shared" si="17"/>
        <v>27056880</v>
      </c>
      <c r="AN232" s="65">
        <f t="shared" si="18"/>
        <v>0</v>
      </c>
      <c r="AO232" s="82" t="s">
        <v>531</v>
      </c>
      <c r="AP232" s="82" t="s">
        <v>671</v>
      </c>
      <c r="AQ232" s="84" t="s">
        <v>672</v>
      </c>
      <c r="AR232" s="73"/>
    </row>
    <row r="233" spans="1:44" s="39" customFormat="1" ht="18.75" customHeight="1">
      <c r="A233" s="71">
        <v>130</v>
      </c>
      <c r="B233" s="72" t="s">
        <v>1109</v>
      </c>
      <c r="C233" s="73" t="s">
        <v>272</v>
      </c>
      <c r="D233" s="73" t="s">
        <v>273</v>
      </c>
      <c r="E233" s="73" t="s">
        <v>274</v>
      </c>
      <c r="F233" s="73" t="s">
        <v>275</v>
      </c>
      <c r="G233" s="73" t="s">
        <v>287</v>
      </c>
      <c r="H233" s="73" t="s">
        <v>76</v>
      </c>
      <c r="I233" s="73" t="s">
        <v>54</v>
      </c>
      <c r="J233" s="114" t="s">
        <v>1110</v>
      </c>
      <c r="K233" s="71" t="s">
        <v>281</v>
      </c>
      <c r="L233" s="71" t="s">
        <v>65</v>
      </c>
      <c r="M233" s="57">
        <v>24543750</v>
      </c>
      <c r="N233" s="71">
        <v>1</v>
      </c>
      <c r="O233" s="57">
        <v>24543750</v>
      </c>
      <c r="P233" s="74" t="s">
        <v>66</v>
      </c>
      <c r="Q233" s="74" t="s">
        <v>66</v>
      </c>
      <c r="R233" s="71" t="s">
        <v>277</v>
      </c>
      <c r="S233" s="71" t="s">
        <v>651</v>
      </c>
      <c r="T233" s="75" t="s">
        <v>277</v>
      </c>
      <c r="U233" s="64">
        <v>45547</v>
      </c>
      <c r="V233" s="76">
        <v>202412000073213</v>
      </c>
      <c r="W233" s="77" t="s">
        <v>302</v>
      </c>
      <c r="X233" s="94" t="s">
        <v>1111</v>
      </c>
      <c r="Y233" s="85">
        <v>45547</v>
      </c>
      <c r="Z233" s="79" t="s">
        <v>1112</v>
      </c>
      <c r="AA233" s="85">
        <v>45547</v>
      </c>
      <c r="AB233" s="93">
        <v>24543750</v>
      </c>
      <c r="AC233" s="81">
        <v>0</v>
      </c>
      <c r="AD233" s="82">
        <v>1505</v>
      </c>
      <c r="AE233" s="86">
        <v>45547</v>
      </c>
      <c r="AF233" s="80">
        <v>24543750</v>
      </c>
      <c r="AG233" s="83">
        <f t="shared" si="15"/>
        <v>0</v>
      </c>
      <c r="AH233" s="82">
        <v>4256</v>
      </c>
      <c r="AI233" s="64">
        <v>45548</v>
      </c>
      <c r="AJ233" s="80">
        <v>24543750</v>
      </c>
      <c r="AK233" s="65">
        <f t="shared" si="16"/>
        <v>0</v>
      </c>
      <c r="AL233" s="80">
        <v>0</v>
      </c>
      <c r="AM233" s="65">
        <f t="shared" si="17"/>
        <v>24543750</v>
      </c>
      <c r="AN233" s="65">
        <f t="shared" si="18"/>
        <v>0</v>
      </c>
      <c r="AO233" s="71" t="s">
        <v>315</v>
      </c>
      <c r="AP233" s="71">
        <v>667</v>
      </c>
      <c r="AQ233" s="73" t="s">
        <v>679</v>
      </c>
      <c r="AR233" s="73"/>
    </row>
    <row r="234" spans="1:44" s="39" customFormat="1" ht="18.75" customHeight="1">
      <c r="A234" s="71">
        <v>131</v>
      </c>
      <c r="B234" s="72" t="s">
        <v>1113</v>
      </c>
      <c r="C234" s="73" t="s">
        <v>272</v>
      </c>
      <c r="D234" s="73" t="s">
        <v>273</v>
      </c>
      <c r="E234" s="73" t="s">
        <v>274</v>
      </c>
      <c r="F234" s="73" t="s">
        <v>275</v>
      </c>
      <c r="G234" s="73" t="s">
        <v>287</v>
      </c>
      <c r="H234" s="73" t="s">
        <v>283</v>
      </c>
      <c r="I234" s="73" t="s">
        <v>54</v>
      </c>
      <c r="J234" s="114" t="s">
        <v>1114</v>
      </c>
      <c r="K234" s="71" t="s">
        <v>281</v>
      </c>
      <c r="L234" s="71">
        <v>78111800</v>
      </c>
      <c r="M234" s="57">
        <v>20000000</v>
      </c>
      <c r="N234" s="71">
        <v>1</v>
      </c>
      <c r="O234" s="57">
        <v>20000000</v>
      </c>
      <c r="P234" s="74" t="s">
        <v>66</v>
      </c>
      <c r="Q234" s="74" t="s">
        <v>66</v>
      </c>
      <c r="R234" s="71" t="s">
        <v>277</v>
      </c>
      <c r="S234" s="71" t="s">
        <v>651</v>
      </c>
      <c r="T234" s="75" t="s">
        <v>277</v>
      </c>
      <c r="U234" s="64">
        <v>45561</v>
      </c>
      <c r="V234" s="76" t="s">
        <v>1115</v>
      </c>
      <c r="W234" s="77" t="s">
        <v>302</v>
      </c>
      <c r="X234" s="94" t="s">
        <v>1116</v>
      </c>
      <c r="Y234" s="85">
        <v>45561</v>
      </c>
      <c r="Z234" s="79" t="s">
        <v>1117</v>
      </c>
      <c r="AA234" s="85">
        <v>45561</v>
      </c>
      <c r="AB234" s="93">
        <v>20000000</v>
      </c>
      <c r="AC234" s="81">
        <v>0</v>
      </c>
      <c r="AD234" s="82">
        <v>1533</v>
      </c>
      <c r="AE234" s="86">
        <v>45561</v>
      </c>
      <c r="AF234" s="80">
        <v>20000000</v>
      </c>
      <c r="AG234" s="83">
        <f t="shared" si="15"/>
        <v>0</v>
      </c>
      <c r="AH234" s="82">
        <v>4437</v>
      </c>
      <c r="AI234" s="64"/>
      <c r="AJ234" s="80">
        <v>20000000</v>
      </c>
      <c r="AK234" s="65">
        <f t="shared" si="16"/>
        <v>0</v>
      </c>
      <c r="AL234" s="80">
        <v>0</v>
      </c>
      <c r="AM234" s="65">
        <f t="shared" si="17"/>
        <v>20000000</v>
      </c>
      <c r="AN234" s="65">
        <f t="shared" si="18"/>
        <v>0</v>
      </c>
      <c r="AO234" s="71" t="s">
        <v>319</v>
      </c>
      <c r="AP234" s="71">
        <v>329</v>
      </c>
      <c r="AQ234" s="73" t="s">
        <v>1118</v>
      </c>
      <c r="AR234" s="73" t="s">
        <v>1119</v>
      </c>
    </row>
    <row r="235" spans="1:44" s="39" customFormat="1" ht="18.75" customHeight="1">
      <c r="A235" s="71">
        <v>132</v>
      </c>
      <c r="B235" s="72" t="s">
        <v>1120</v>
      </c>
      <c r="C235" s="73" t="s">
        <v>272</v>
      </c>
      <c r="D235" s="73" t="s">
        <v>273</v>
      </c>
      <c r="E235" s="73" t="s">
        <v>274</v>
      </c>
      <c r="F235" s="73" t="s">
        <v>275</v>
      </c>
      <c r="G235" s="73" t="s">
        <v>287</v>
      </c>
      <c r="H235" s="73" t="s">
        <v>82</v>
      </c>
      <c r="I235" s="73" t="s">
        <v>54</v>
      </c>
      <c r="J235" s="114" t="s">
        <v>605</v>
      </c>
      <c r="K235" s="71" t="s">
        <v>55</v>
      </c>
      <c r="L235" s="71">
        <v>80131505</v>
      </c>
      <c r="M235" s="57">
        <v>10000000</v>
      </c>
      <c r="N235" s="71">
        <v>1</v>
      </c>
      <c r="O235" s="57">
        <v>10000000</v>
      </c>
      <c r="P235" s="74" t="s">
        <v>66</v>
      </c>
      <c r="Q235" s="74" t="s">
        <v>66</v>
      </c>
      <c r="R235" s="71" t="s">
        <v>277</v>
      </c>
      <c r="S235" s="71" t="s">
        <v>651</v>
      </c>
      <c r="T235" s="75" t="s">
        <v>277</v>
      </c>
      <c r="U235" s="64">
        <v>45559</v>
      </c>
      <c r="V235" s="76">
        <v>202412000076273</v>
      </c>
      <c r="W235" s="77" t="s">
        <v>302</v>
      </c>
      <c r="X235" s="94" t="s">
        <v>1121</v>
      </c>
      <c r="Y235" s="85">
        <v>45560</v>
      </c>
      <c r="Z235" s="79" t="s">
        <v>1122</v>
      </c>
      <c r="AA235" s="85">
        <v>45560</v>
      </c>
      <c r="AB235" s="93">
        <v>10000000</v>
      </c>
      <c r="AC235" s="81">
        <v>0</v>
      </c>
      <c r="AD235" s="82">
        <v>1525</v>
      </c>
      <c r="AE235" s="86">
        <v>45561</v>
      </c>
      <c r="AF235" s="80">
        <v>10000000</v>
      </c>
      <c r="AG235" s="83">
        <f t="shared" si="15"/>
        <v>0</v>
      </c>
      <c r="AH235" s="82">
        <v>4727</v>
      </c>
      <c r="AI235" s="64"/>
      <c r="AJ235" s="80">
        <v>10000000</v>
      </c>
      <c r="AK235" s="65">
        <f t="shared" si="16"/>
        <v>0</v>
      </c>
      <c r="AL235" s="80">
        <v>0</v>
      </c>
      <c r="AM235" s="65">
        <f t="shared" si="17"/>
        <v>10000000</v>
      </c>
      <c r="AN235" s="65">
        <f t="shared" si="18"/>
        <v>0</v>
      </c>
      <c r="AO235" s="71" t="s">
        <v>303</v>
      </c>
      <c r="AP235" s="71">
        <v>926</v>
      </c>
      <c r="AQ235" s="73" t="s">
        <v>647</v>
      </c>
      <c r="AR235" s="73"/>
    </row>
    <row r="236" spans="1:44" s="39" customFormat="1" ht="18.75" customHeight="1">
      <c r="A236" s="71">
        <v>133</v>
      </c>
      <c r="B236" s="72" t="s">
        <v>1123</v>
      </c>
      <c r="C236" s="73" t="s">
        <v>272</v>
      </c>
      <c r="D236" s="73" t="s">
        <v>273</v>
      </c>
      <c r="E236" s="73" t="s">
        <v>274</v>
      </c>
      <c r="F236" s="73" t="s">
        <v>275</v>
      </c>
      <c r="G236" s="73" t="s">
        <v>287</v>
      </c>
      <c r="H236" s="73" t="s">
        <v>85</v>
      </c>
      <c r="I236" s="73" t="s">
        <v>54</v>
      </c>
      <c r="J236" s="114" t="s">
        <v>1124</v>
      </c>
      <c r="K236" s="71" t="s">
        <v>64</v>
      </c>
      <c r="L236" s="71" t="s">
        <v>65</v>
      </c>
      <c r="M236" s="57">
        <v>31482860</v>
      </c>
      <c r="N236" s="71">
        <v>1</v>
      </c>
      <c r="O236" s="57">
        <v>31482860</v>
      </c>
      <c r="P236" s="74" t="s">
        <v>614</v>
      </c>
      <c r="Q236" s="74" t="s">
        <v>614</v>
      </c>
      <c r="R236" s="71" t="s">
        <v>277</v>
      </c>
      <c r="S236" s="71" t="s">
        <v>651</v>
      </c>
      <c r="T236" s="75" t="s">
        <v>277</v>
      </c>
      <c r="U236" s="64"/>
      <c r="V236" s="76"/>
      <c r="W236" s="77"/>
      <c r="X236" s="94"/>
      <c r="Y236" s="85"/>
      <c r="Z236" s="79"/>
      <c r="AA236" s="85"/>
      <c r="AB236" s="93"/>
      <c r="AC236" s="81">
        <v>31482860</v>
      </c>
      <c r="AD236" s="82"/>
      <c r="AE236" s="86"/>
      <c r="AF236" s="80"/>
      <c r="AG236" s="83">
        <f t="shared" si="15"/>
        <v>0</v>
      </c>
      <c r="AH236" s="82"/>
      <c r="AI236" s="64"/>
      <c r="AJ236" s="80"/>
      <c r="AK236" s="65">
        <f t="shared" si="16"/>
        <v>0</v>
      </c>
      <c r="AL236" s="80"/>
      <c r="AM236" s="65">
        <f t="shared" si="17"/>
        <v>0</v>
      </c>
      <c r="AN236" s="65">
        <f t="shared" si="18"/>
        <v>31482860</v>
      </c>
      <c r="AO236" s="82"/>
      <c r="AP236" s="82"/>
      <c r="AQ236" s="84"/>
      <c r="AR236" s="73"/>
    </row>
    <row r="237" spans="1:44" s="39" customFormat="1" ht="18.75" customHeight="1">
      <c r="A237" s="71">
        <v>134</v>
      </c>
      <c r="B237" s="72" t="s">
        <v>1125</v>
      </c>
      <c r="C237" s="73" t="s">
        <v>272</v>
      </c>
      <c r="D237" s="73" t="s">
        <v>273</v>
      </c>
      <c r="E237" s="73" t="s">
        <v>274</v>
      </c>
      <c r="F237" s="73" t="s">
        <v>275</v>
      </c>
      <c r="G237" s="73" t="s">
        <v>287</v>
      </c>
      <c r="H237" s="73" t="s">
        <v>82</v>
      </c>
      <c r="I237" s="73" t="s">
        <v>54</v>
      </c>
      <c r="J237" s="114" t="s">
        <v>1126</v>
      </c>
      <c r="K237" s="71" t="s">
        <v>55</v>
      </c>
      <c r="L237" s="71">
        <v>80131505</v>
      </c>
      <c r="M237" s="57">
        <v>6000000</v>
      </c>
      <c r="N237" s="71">
        <v>1</v>
      </c>
      <c r="O237" s="57">
        <v>6000000</v>
      </c>
      <c r="P237" s="74" t="s">
        <v>614</v>
      </c>
      <c r="Q237" s="74" t="s">
        <v>614</v>
      </c>
      <c r="R237" s="71" t="s">
        <v>277</v>
      </c>
      <c r="S237" s="71" t="s">
        <v>651</v>
      </c>
      <c r="T237" s="75" t="s">
        <v>277</v>
      </c>
      <c r="U237" s="64">
        <v>45572</v>
      </c>
      <c r="V237" s="76">
        <v>202412000079213</v>
      </c>
      <c r="W237" s="77" t="s">
        <v>302</v>
      </c>
      <c r="X237" s="94" t="s">
        <v>1127</v>
      </c>
      <c r="Y237" s="85">
        <v>45580</v>
      </c>
      <c r="Z237" s="79" t="s">
        <v>1128</v>
      </c>
      <c r="AA237" s="85">
        <v>45580</v>
      </c>
      <c r="AB237" s="93">
        <v>6000000</v>
      </c>
      <c r="AC237" s="81">
        <v>0</v>
      </c>
      <c r="AD237" s="82">
        <v>1552</v>
      </c>
      <c r="AE237" s="86">
        <v>45580</v>
      </c>
      <c r="AF237" s="80">
        <v>6000000</v>
      </c>
      <c r="AG237" s="83">
        <f t="shared" si="15"/>
        <v>0</v>
      </c>
      <c r="AH237" s="82"/>
      <c r="AI237" s="64"/>
      <c r="AJ237" s="80"/>
      <c r="AK237" s="65">
        <f t="shared" si="16"/>
        <v>6000000</v>
      </c>
      <c r="AL237" s="80"/>
      <c r="AM237" s="65">
        <f t="shared" si="17"/>
        <v>0</v>
      </c>
      <c r="AN237" s="65">
        <f t="shared" si="18"/>
        <v>6000000</v>
      </c>
      <c r="AO237" s="82"/>
      <c r="AP237" s="82"/>
      <c r="AQ237" s="84"/>
      <c r="AR237" s="73"/>
    </row>
    <row r="238" spans="1:44" s="39" customFormat="1" ht="18.75" customHeight="1">
      <c r="A238" s="71">
        <v>135</v>
      </c>
      <c r="B238" s="72" t="s">
        <v>1129</v>
      </c>
      <c r="C238" s="73" t="s">
        <v>272</v>
      </c>
      <c r="D238" s="73" t="s">
        <v>273</v>
      </c>
      <c r="E238" s="73" t="s">
        <v>274</v>
      </c>
      <c r="F238" s="73" t="s">
        <v>275</v>
      </c>
      <c r="G238" s="73" t="s">
        <v>287</v>
      </c>
      <c r="H238" s="73" t="s">
        <v>130</v>
      </c>
      <c r="I238" s="73" t="s">
        <v>54</v>
      </c>
      <c r="J238" s="114" t="s">
        <v>1130</v>
      </c>
      <c r="K238" s="71" t="s">
        <v>64</v>
      </c>
      <c r="L238" s="71" t="s">
        <v>65</v>
      </c>
      <c r="M238" s="57">
        <v>5833333.333333333</v>
      </c>
      <c r="N238" s="71">
        <v>3</v>
      </c>
      <c r="O238" s="57">
        <v>17500000</v>
      </c>
      <c r="P238" s="74" t="s">
        <v>614</v>
      </c>
      <c r="Q238" s="74" t="s">
        <v>614</v>
      </c>
      <c r="R238" s="71" t="s">
        <v>277</v>
      </c>
      <c r="S238" s="71" t="s">
        <v>651</v>
      </c>
      <c r="T238" s="75" t="s">
        <v>277</v>
      </c>
      <c r="U238" s="64">
        <v>45572</v>
      </c>
      <c r="V238" s="76">
        <v>202412000079813</v>
      </c>
      <c r="W238" s="77" t="s">
        <v>302</v>
      </c>
      <c r="X238" s="94" t="s">
        <v>1131</v>
      </c>
      <c r="Y238" s="85">
        <v>45580</v>
      </c>
      <c r="Z238" s="79" t="s">
        <v>1132</v>
      </c>
      <c r="AA238" s="85">
        <v>45580</v>
      </c>
      <c r="AB238" s="93">
        <v>17500000</v>
      </c>
      <c r="AC238" s="81">
        <v>0</v>
      </c>
      <c r="AD238" s="82">
        <v>1553</v>
      </c>
      <c r="AE238" s="86">
        <v>45580</v>
      </c>
      <c r="AF238" s="80">
        <v>17500000</v>
      </c>
      <c r="AG238" s="83">
        <f t="shared" si="15"/>
        <v>0</v>
      </c>
      <c r="AH238" s="82"/>
      <c r="AI238" s="64"/>
      <c r="AJ238" s="80"/>
      <c r="AK238" s="65">
        <f t="shared" si="16"/>
        <v>17500000</v>
      </c>
      <c r="AL238" s="80"/>
      <c r="AM238" s="65">
        <f t="shared" si="17"/>
        <v>0</v>
      </c>
      <c r="AN238" s="65">
        <f t="shared" si="18"/>
        <v>17500000</v>
      </c>
      <c r="AO238" s="82"/>
      <c r="AP238" s="82"/>
      <c r="AQ238" s="84"/>
      <c r="AR238" s="73"/>
    </row>
    <row r="239" spans="1:44" s="39" customFormat="1" ht="18.75" customHeight="1">
      <c r="A239" s="71">
        <v>136</v>
      </c>
      <c r="B239" s="72" t="s">
        <v>1133</v>
      </c>
      <c r="C239" s="73" t="s">
        <v>272</v>
      </c>
      <c r="D239" s="73" t="s">
        <v>273</v>
      </c>
      <c r="E239" s="73" t="s">
        <v>274</v>
      </c>
      <c r="F239" s="73" t="s">
        <v>280</v>
      </c>
      <c r="G239" s="73" t="s">
        <v>287</v>
      </c>
      <c r="H239" s="73" t="s">
        <v>76</v>
      </c>
      <c r="I239" s="73" t="s">
        <v>54</v>
      </c>
      <c r="J239" s="114" t="s">
        <v>1134</v>
      </c>
      <c r="K239" s="71" t="s">
        <v>281</v>
      </c>
      <c r="L239" s="71" t="s">
        <v>65</v>
      </c>
      <c r="M239" s="57">
        <v>24543750</v>
      </c>
      <c r="N239" s="71">
        <v>1</v>
      </c>
      <c r="O239" s="57">
        <v>24543750</v>
      </c>
      <c r="P239" s="74" t="s">
        <v>614</v>
      </c>
      <c r="Q239" s="74" t="s">
        <v>614</v>
      </c>
      <c r="R239" s="71" t="s">
        <v>277</v>
      </c>
      <c r="S239" s="71" t="s">
        <v>651</v>
      </c>
      <c r="T239" s="75" t="s">
        <v>277</v>
      </c>
      <c r="U239" s="64">
        <v>45575</v>
      </c>
      <c r="V239" s="76">
        <v>202412000080173</v>
      </c>
      <c r="W239" s="77" t="s">
        <v>302</v>
      </c>
      <c r="X239" s="94" t="s">
        <v>1135</v>
      </c>
      <c r="Y239" s="85">
        <v>45576</v>
      </c>
      <c r="Z239" s="79" t="s">
        <v>1136</v>
      </c>
      <c r="AA239" s="85">
        <v>45576</v>
      </c>
      <c r="AB239" s="93">
        <v>24543750</v>
      </c>
      <c r="AC239" s="81">
        <v>0</v>
      </c>
      <c r="AD239" s="82">
        <v>1550</v>
      </c>
      <c r="AE239" s="86">
        <v>45576</v>
      </c>
      <c r="AF239" s="80">
        <v>24543750</v>
      </c>
      <c r="AG239" s="83">
        <f t="shared" si="15"/>
        <v>0</v>
      </c>
      <c r="AH239" s="82">
        <v>4706</v>
      </c>
      <c r="AI239" s="64"/>
      <c r="AJ239" s="80">
        <v>24543750</v>
      </c>
      <c r="AK239" s="65">
        <f t="shared" si="16"/>
        <v>0</v>
      </c>
      <c r="AL239" s="80">
        <v>0</v>
      </c>
      <c r="AM239" s="65">
        <f t="shared" si="17"/>
        <v>24543750</v>
      </c>
      <c r="AN239" s="65">
        <f t="shared" si="18"/>
        <v>0</v>
      </c>
      <c r="AO239" s="71" t="s">
        <v>315</v>
      </c>
      <c r="AP239" s="71">
        <v>667</v>
      </c>
      <c r="AQ239" s="73" t="s">
        <v>679</v>
      </c>
      <c r="AR239" s="73"/>
    </row>
    <row r="240" spans="1:44" s="39" customFormat="1" ht="18.75" customHeight="1">
      <c r="A240" s="71">
        <v>137</v>
      </c>
      <c r="B240" s="72" t="s">
        <v>1137</v>
      </c>
      <c r="C240" s="73" t="s">
        <v>272</v>
      </c>
      <c r="D240" s="73" t="s">
        <v>273</v>
      </c>
      <c r="E240" s="73" t="s">
        <v>274</v>
      </c>
      <c r="F240" s="73" t="s">
        <v>275</v>
      </c>
      <c r="G240" s="73" t="s">
        <v>287</v>
      </c>
      <c r="H240" s="73" t="s">
        <v>94</v>
      </c>
      <c r="I240" s="73" t="s">
        <v>54</v>
      </c>
      <c r="J240" s="114" t="s">
        <v>1138</v>
      </c>
      <c r="K240" s="71" t="s">
        <v>281</v>
      </c>
      <c r="L240" s="71">
        <v>81111500</v>
      </c>
      <c r="M240" s="57">
        <v>8000000</v>
      </c>
      <c r="N240" s="71">
        <v>1.5</v>
      </c>
      <c r="O240" s="57">
        <v>12000000</v>
      </c>
      <c r="P240" s="74" t="s">
        <v>614</v>
      </c>
      <c r="Q240" s="74" t="s">
        <v>614</v>
      </c>
      <c r="R240" s="71" t="s">
        <v>277</v>
      </c>
      <c r="S240" s="71" t="s">
        <v>651</v>
      </c>
      <c r="T240" s="75" t="s">
        <v>277</v>
      </c>
      <c r="U240" s="64">
        <v>45576</v>
      </c>
      <c r="V240" s="76">
        <v>202412000080593</v>
      </c>
      <c r="W240" s="77" t="s">
        <v>302</v>
      </c>
      <c r="X240" s="94" t="s">
        <v>1139</v>
      </c>
      <c r="Y240" s="85">
        <v>45309</v>
      </c>
      <c r="Z240" s="79" t="s">
        <v>1140</v>
      </c>
      <c r="AA240" s="85">
        <v>45309</v>
      </c>
      <c r="AB240" s="93">
        <v>12000000</v>
      </c>
      <c r="AC240" s="81">
        <v>0</v>
      </c>
      <c r="AD240" s="82">
        <v>1568</v>
      </c>
      <c r="AE240" s="86">
        <v>45586</v>
      </c>
      <c r="AF240" s="80">
        <v>12000000</v>
      </c>
      <c r="AG240" s="83">
        <f t="shared" si="15"/>
        <v>0</v>
      </c>
      <c r="AH240" s="82"/>
      <c r="AI240" s="64"/>
      <c r="AJ240" s="80"/>
      <c r="AK240" s="65">
        <f t="shared" si="16"/>
        <v>12000000</v>
      </c>
      <c r="AL240" s="80"/>
      <c r="AM240" s="65">
        <f t="shared" si="17"/>
        <v>0</v>
      </c>
      <c r="AN240" s="65">
        <f t="shared" si="18"/>
        <v>12000000</v>
      </c>
      <c r="AO240" s="82"/>
      <c r="AP240" s="82"/>
      <c r="AQ240" s="84"/>
      <c r="AR240" s="73"/>
    </row>
    <row r="241" spans="1:44" s="39" customFormat="1" ht="18.75" customHeight="1">
      <c r="A241" s="71">
        <v>138</v>
      </c>
      <c r="B241" s="72" t="s">
        <v>1141</v>
      </c>
      <c r="C241" s="73" t="s">
        <v>272</v>
      </c>
      <c r="D241" s="73" t="s">
        <v>273</v>
      </c>
      <c r="E241" s="73" t="s">
        <v>274</v>
      </c>
      <c r="F241" s="73" t="s">
        <v>275</v>
      </c>
      <c r="G241" s="73" t="s">
        <v>287</v>
      </c>
      <c r="H241" s="73" t="s">
        <v>95</v>
      </c>
      <c r="I241" s="73" t="s">
        <v>54</v>
      </c>
      <c r="J241" s="114" t="s">
        <v>1142</v>
      </c>
      <c r="K241" s="71" t="s">
        <v>55</v>
      </c>
      <c r="L241" s="71">
        <v>84111500</v>
      </c>
      <c r="M241" s="57">
        <v>10500000</v>
      </c>
      <c r="N241" s="71">
        <v>2.3333333333333335</v>
      </c>
      <c r="O241" s="57">
        <v>24500000</v>
      </c>
      <c r="P241" s="74" t="s">
        <v>614</v>
      </c>
      <c r="Q241" s="74" t="s">
        <v>614</v>
      </c>
      <c r="R241" s="71" t="s">
        <v>277</v>
      </c>
      <c r="S241" s="71" t="s">
        <v>651</v>
      </c>
      <c r="T241" s="75" t="s">
        <v>277</v>
      </c>
      <c r="U241" s="64">
        <v>45576</v>
      </c>
      <c r="V241" s="76">
        <v>202412000080683</v>
      </c>
      <c r="W241" s="77" t="s">
        <v>302</v>
      </c>
      <c r="X241" s="94" t="s">
        <v>1143</v>
      </c>
      <c r="Y241" s="85">
        <v>45590</v>
      </c>
      <c r="Z241" s="79" t="s">
        <v>1144</v>
      </c>
      <c r="AA241" s="85">
        <v>45590</v>
      </c>
      <c r="AB241" s="93">
        <v>24500000</v>
      </c>
      <c r="AC241" s="81">
        <v>0</v>
      </c>
      <c r="AD241" s="82">
        <v>1573</v>
      </c>
      <c r="AE241" s="86">
        <v>45590</v>
      </c>
      <c r="AF241" s="80">
        <v>24500000</v>
      </c>
      <c r="AG241" s="83">
        <f t="shared" si="15"/>
        <v>0</v>
      </c>
      <c r="AH241" s="82">
        <v>4752</v>
      </c>
      <c r="AI241" s="64">
        <v>45596</v>
      </c>
      <c r="AJ241" s="80">
        <v>24500000</v>
      </c>
      <c r="AK241" s="65">
        <f t="shared" si="16"/>
        <v>0</v>
      </c>
      <c r="AL241" s="80">
        <v>0</v>
      </c>
      <c r="AM241" s="65">
        <f t="shared" si="17"/>
        <v>24500000</v>
      </c>
      <c r="AN241" s="65">
        <f t="shared" si="18"/>
        <v>0</v>
      </c>
      <c r="AO241" s="71" t="s">
        <v>323</v>
      </c>
      <c r="AP241" s="71">
        <v>932</v>
      </c>
      <c r="AQ241" s="73" t="s">
        <v>835</v>
      </c>
      <c r="AR241" s="73"/>
    </row>
    <row r="242" spans="1:44" s="39" customFormat="1" ht="18.75" customHeight="1">
      <c r="A242" s="71">
        <v>139</v>
      </c>
      <c r="B242" s="72" t="s">
        <v>1145</v>
      </c>
      <c r="C242" s="73" t="s">
        <v>272</v>
      </c>
      <c r="D242" s="73" t="s">
        <v>273</v>
      </c>
      <c r="E242" s="73" t="s">
        <v>274</v>
      </c>
      <c r="F242" s="73" t="s">
        <v>275</v>
      </c>
      <c r="G242" s="73" t="s">
        <v>287</v>
      </c>
      <c r="H242" s="73" t="s">
        <v>72</v>
      </c>
      <c r="I242" s="73" t="s">
        <v>54</v>
      </c>
      <c r="J242" s="114" t="s">
        <v>1146</v>
      </c>
      <c r="K242" s="71" t="s">
        <v>55</v>
      </c>
      <c r="L242" s="71">
        <v>80161504</v>
      </c>
      <c r="M242" s="57">
        <v>5500000</v>
      </c>
      <c r="N242" s="71">
        <v>2.5</v>
      </c>
      <c r="O242" s="57">
        <v>13750000</v>
      </c>
      <c r="P242" s="74" t="s">
        <v>614</v>
      </c>
      <c r="Q242" s="74" t="s">
        <v>614</v>
      </c>
      <c r="R242" s="71" t="s">
        <v>277</v>
      </c>
      <c r="S242" s="71" t="s">
        <v>651</v>
      </c>
      <c r="T242" s="75" t="s">
        <v>277</v>
      </c>
      <c r="U242" s="64">
        <v>45582</v>
      </c>
      <c r="V242" s="76">
        <v>202412000081813</v>
      </c>
      <c r="W242" s="77" t="s">
        <v>302</v>
      </c>
      <c r="X242" s="94" t="s">
        <v>1147</v>
      </c>
      <c r="Y242" s="85">
        <v>45590</v>
      </c>
      <c r="Z242" s="79" t="s">
        <v>1148</v>
      </c>
      <c r="AA242" s="85">
        <v>45590</v>
      </c>
      <c r="AB242" s="93">
        <v>13750000</v>
      </c>
      <c r="AC242" s="81">
        <v>0</v>
      </c>
      <c r="AD242" s="82">
        <v>1571</v>
      </c>
      <c r="AE242" s="86">
        <v>45590</v>
      </c>
      <c r="AF242" s="80">
        <v>13750000</v>
      </c>
      <c r="AG242" s="83">
        <f t="shared" si="15"/>
        <v>0</v>
      </c>
      <c r="AH242" s="82"/>
      <c r="AI242" s="64"/>
      <c r="AJ242" s="80"/>
      <c r="AK242" s="65">
        <f t="shared" si="16"/>
        <v>13750000</v>
      </c>
      <c r="AL242" s="80"/>
      <c r="AM242" s="65">
        <f t="shared" si="17"/>
        <v>0</v>
      </c>
      <c r="AN242" s="65">
        <f t="shared" si="18"/>
        <v>13750000</v>
      </c>
      <c r="AO242" s="82"/>
      <c r="AP242" s="82"/>
      <c r="AQ242" s="84"/>
      <c r="AR242" s="73"/>
    </row>
    <row r="243" spans="1:44" s="39" customFormat="1" ht="18.75" customHeight="1">
      <c r="A243" s="71">
        <v>140</v>
      </c>
      <c r="B243" s="72" t="s">
        <v>1149</v>
      </c>
      <c r="C243" s="73" t="s">
        <v>272</v>
      </c>
      <c r="D243" s="73" t="s">
        <v>273</v>
      </c>
      <c r="E243" s="73" t="s">
        <v>274</v>
      </c>
      <c r="F243" s="73" t="s">
        <v>275</v>
      </c>
      <c r="G243" s="73" t="s">
        <v>287</v>
      </c>
      <c r="H243" s="73" t="s">
        <v>72</v>
      </c>
      <c r="I243" s="73" t="s">
        <v>54</v>
      </c>
      <c r="J243" s="114" t="s">
        <v>749</v>
      </c>
      <c r="K243" s="71" t="s">
        <v>55</v>
      </c>
      <c r="L243" s="71">
        <v>80161504</v>
      </c>
      <c r="M243" s="57">
        <v>3500000</v>
      </c>
      <c r="N243" s="71">
        <v>2.5</v>
      </c>
      <c r="O243" s="57">
        <v>8750000</v>
      </c>
      <c r="P243" s="74" t="s">
        <v>614</v>
      </c>
      <c r="Q243" s="74" t="s">
        <v>614</v>
      </c>
      <c r="R243" s="71" t="s">
        <v>277</v>
      </c>
      <c r="S243" s="71" t="s">
        <v>651</v>
      </c>
      <c r="T243" s="75" t="s">
        <v>277</v>
      </c>
      <c r="U243" s="64">
        <v>45582</v>
      </c>
      <c r="V243" s="76">
        <v>202412000081813</v>
      </c>
      <c r="W243" s="77" t="s">
        <v>302</v>
      </c>
      <c r="X243" s="94" t="s">
        <v>1150</v>
      </c>
      <c r="Y243" s="85">
        <v>45590</v>
      </c>
      <c r="Z243" s="79" t="s">
        <v>1151</v>
      </c>
      <c r="AA243" s="85">
        <v>45590</v>
      </c>
      <c r="AB243" s="93">
        <v>8750000</v>
      </c>
      <c r="AC243" s="81">
        <v>0</v>
      </c>
      <c r="AD243" s="82">
        <v>1572</v>
      </c>
      <c r="AE243" s="86">
        <v>45590</v>
      </c>
      <c r="AF243" s="80">
        <v>8750000</v>
      </c>
      <c r="AG243" s="83">
        <f t="shared" si="15"/>
        <v>0</v>
      </c>
      <c r="AH243" s="82"/>
      <c r="AI243" s="64"/>
      <c r="AJ243" s="80"/>
      <c r="AK243" s="65">
        <f t="shared" si="16"/>
        <v>8750000</v>
      </c>
      <c r="AL243" s="80"/>
      <c r="AM243" s="65">
        <f t="shared" si="17"/>
        <v>0</v>
      </c>
      <c r="AN243" s="65">
        <f t="shared" si="18"/>
        <v>8750000</v>
      </c>
      <c r="AO243" s="82"/>
      <c r="AP243" s="82"/>
      <c r="AQ243" s="84"/>
      <c r="AR243" s="73"/>
    </row>
    <row r="244" spans="1:44" s="39" customFormat="1" ht="18.75" customHeight="1">
      <c r="A244" s="71">
        <v>141</v>
      </c>
      <c r="B244" s="72" t="s">
        <v>1152</v>
      </c>
      <c r="C244" s="73" t="s">
        <v>272</v>
      </c>
      <c r="D244" s="73" t="s">
        <v>273</v>
      </c>
      <c r="E244" s="73" t="s">
        <v>274</v>
      </c>
      <c r="F244" s="73" t="s">
        <v>275</v>
      </c>
      <c r="G244" s="73" t="s">
        <v>287</v>
      </c>
      <c r="H244" s="73" t="s">
        <v>283</v>
      </c>
      <c r="I244" s="73" t="s">
        <v>54</v>
      </c>
      <c r="J244" s="114" t="s">
        <v>687</v>
      </c>
      <c r="K244" s="71" t="s">
        <v>81</v>
      </c>
      <c r="L244" s="71">
        <v>78111800</v>
      </c>
      <c r="M244" s="57">
        <v>80000000</v>
      </c>
      <c r="N244" s="71">
        <v>1</v>
      </c>
      <c r="O244" s="57">
        <v>80000000</v>
      </c>
      <c r="P244" s="74" t="s">
        <v>1153</v>
      </c>
      <c r="Q244" s="74" t="s">
        <v>1153</v>
      </c>
      <c r="R244" s="71" t="s">
        <v>277</v>
      </c>
      <c r="S244" s="71" t="s">
        <v>651</v>
      </c>
      <c r="T244" s="75" t="s">
        <v>277</v>
      </c>
      <c r="U244" s="64">
        <v>45594</v>
      </c>
      <c r="V244" s="76">
        <v>202412000084393</v>
      </c>
      <c r="W244" s="77" t="s">
        <v>302</v>
      </c>
      <c r="X244" s="94" t="s">
        <v>456</v>
      </c>
      <c r="Y244" s="85">
        <v>45596</v>
      </c>
      <c r="Z244" s="79" t="s">
        <v>1154</v>
      </c>
      <c r="AA244" s="85">
        <v>45596</v>
      </c>
      <c r="AB244" s="93">
        <v>80000000</v>
      </c>
      <c r="AC244" s="81">
        <v>0</v>
      </c>
      <c r="AD244" s="82">
        <v>1602</v>
      </c>
      <c r="AE244" s="86">
        <v>45596</v>
      </c>
      <c r="AF244" s="80">
        <v>80000000</v>
      </c>
      <c r="AG244" s="83">
        <f t="shared" si="15"/>
        <v>0</v>
      </c>
      <c r="AH244" s="82"/>
      <c r="AI244" s="64"/>
      <c r="AJ244" s="80"/>
      <c r="AK244" s="65">
        <f t="shared" si="16"/>
        <v>80000000</v>
      </c>
      <c r="AL244" s="80"/>
      <c r="AM244" s="65">
        <f t="shared" si="17"/>
        <v>0</v>
      </c>
      <c r="AN244" s="65">
        <f t="shared" si="18"/>
        <v>80000000</v>
      </c>
      <c r="AO244" s="82"/>
      <c r="AP244" s="82"/>
      <c r="AQ244" s="84"/>
      <c r="AR244" s="73"/>
    </row>
    <row r="245" spans="1:44" s="39" customFormat="1" ht="18.75" customHeight="1">
      <c r="A245" s="71">
        <v>1</v>
      </c>
      <c r="B245" s="72" t="s">
        <v>1155</v>
      </c>
      <c r="C245" s="73" t="s">
        <v>86</v>
      </c>
      <c r="D245" s="73" t="s">
        <v>87</v>
      </c>
      <c r="E245" s="73" t="s">
        <v>88</v>
      </c>
      <c r="F245" s="73" t="s">
        <v>89</v>
      </c>
      <c r="G245" s="73" t="s">
        <v>90</v>
      </c>
      <c r="H245" s="73" t="s">
        <v>73</v>
      </c>
      <c r="I245" s="73" t="s">
        <v>54</v>
      </c>
      <c r="J245" s="114" t="s">
        <v>1156</v>
      </c>
      <c r="K245" s="71" t="s">
        <v>91</v>
      </c>
      <c r="L245" s="71" t="s">
        <v>1157</v>
      </c>
      <c r="M245" s="57">
        <v>911325014</v>
      </c>
      <c r="N245" s="71">
        <v>1</v>
      </c>
      <c r="O245" s="57">
        <v>911325014</v>
      </c>
      <c r="P245" s="74" t="s">
        <v>1153</v>
      </c>
      <c r="Q245" s="74" t="s">
        <v>1153</v>
      </c>
      <c r="R245" s="71" t="s">
        <v>1158</v>
      </c>
      <c r="S245" s="71" t="s">
        <v>1159</v>
      </c>
      <c r="T245" s="75" t="s">
        <v>1160</v>
      </c>
      <c r="U245" s="64" t="s">
        <v>1161</v>
      </c>
      <c r="V245" s="76" t="s">
        <v>1162</v>
      </c>
      <c r="W245" s="77" t="s">
        <v>302</v>
      </c>
      <c r="X245" s="94" t="s">
        <v>340</v>
      </c>
      <c r="Y245" s="85" t="s">
        <v>1163</v>
      </c>
      <c r="Z245" s="79" t="s">
        <v>1164</v>
      </c>
      <c r="AA245" s="85" t="s">
        <v>1163</v>
      </c>
      <c r="AB245" s="93">
        <v>911325014</v>
      </c>
      <c r="AC245" s="81">
        <v>0</v>
      </c>
      <c r="AD245" s="82">
        <v>1496</v>
      </c>
      <c r="AE245" s="86">
        <v>45544</v>
      </c>
      <c r="AF245" s="80">
        <v>911325014</v>
      </c>
      <c r="AG245" s="83">
        <f t="shared" si="15"/>
        <v>0</v>
      </c>
      <c r="AH245" s="82"/>
      <c r="AI245" s="64"/>
      <c r="AJ245" s="80"/>
      <c r="AK245" s="65">
        <f t="shared" si="16"/>
        <v>911325014</v>
      </c>
      <c r="AL245" s="80"/>
      <c r="AM245" s="65">
        <f t="shared" si="17"/>
        <v>0</v>
      </c>
      <c r="AN245" s="65">
        <f t="shared" si="18"/>
        <v>911325014</v>
      </c>
      <c r="AO245" s="82"/>
      <c r="AP245" s="82"/>
      <c r="AQ245" s="84"/>
      <c r="AR245" s="73" t="s">
        <v>1165</v>
      </c>
    </row>
    <row r="246" spans="1:44" s="39" customFormat="1" ht="18.75" customHeight="1">
      <c r="A246" s="71">
        <v>2</v>
      </c>
      <c r="B246" s="72" t="s">
        <v>1166</v>
      </c>
      <c r="C246" s="73" t="s">
        <v>86</v>
      </c>
      <c r="D246" s="73" t="s">
        <v>87</v>
      </c>
      <c r="E246" s="73" t="s">
        <v>88</v>
      </c>
      <c r="F246" s="73" t="s">
        <v>89</v>
      </c>
      <c r="G246" s="73" t="s">
        <v>90</v>
      </c>
      <c r="H246" s="73" t="s">
        <v>92</v>
      </c>
      <c r="I246" s="73" t="s">
        <v>54</v>
      </c>
      <c r="J246" s="114" t="s">
        <v>1167</v>
      </c>
      <c r="K246" s="71" t="s">
        <v>64</v>
      </c>
      <c r="L246" s="71" t="s">
        <v>65</v>
      </c>
      <c r="M246" s="57">
        <v>8000000</v>
      </c>
      <c r="N246" s="71">
        <v>6</v>
      </c>
      <c r="O246" s="57">
        <v>60000000</v>
      </c>
      <c r="P246" s="74" t="s">
        <v>61</v>
      </c>
      <c r="Q246" s="74" t="s">
        <v>61</v>
      </c>
      <c r="R246" s="71" t="s">
        <v>1158</v>
      </c>
      <c r="S246" s="71" t="s">
        <v>1159</v>
      </c>
      <c r="T246" s="75" t="s">
        <v>1160</v>
      </c>
      <c r="U246" s="64">
        <v>45475</v>
      </c>
      <c r="V246" s="76">
        <v>202415000056823</v>
      </c>
      <c r="W246" s="77" t="s">
        <v>302</v>
      </c>
      <c r="X246" s="94" t="s">
        <v>340</v>
      </c>
      <c r="Y246" s="85">
        <v>45489</v>
      </c>
      <c r="Z246" s="79"/>
      <c r="AA246" s="85">
        <v>45489</v>
      </c>
      <c r="AB246" s="93">
        <v>60000000</v>
      </c>
      <c r="AC246" s="81">
        <v>0</v>
      </c>
      <c r="AD246" s="82">
        <v>872</v>
      </c>
      <c r="AE246" s="86">
        <v>45490</v>
      </c>
      <c r="AF246" s="80">
        <v>60000000</v>
      </c>
      <c r="AG246" s="83">
        <f t="shared" si="15"/>
        <v>0</v>
      </c>
      <c r="AH246" s="82" t="s">
        <v>1168</v>
      </c>
      <c r="AI246" s="64"/>
      <c r="AJ246" s="80">
        <v>23448900</v>
      </c>
      <c r="AK246" s="65">
        <f t="shared" si="16"/>
        <v>36551100</v>
      </c>
      <c r="AL246" s="80">
        <v>23448900</v>
      </c>
      <c r="AM246" s="65">
        <f t="shared" si="17"/>
        <v>0</v>
      </c>
      <c r="AN246" s="65">
        <f t="shared" si="18"/>
        <v>36551100</v>
      </c>
      <c r="AO246" s="71" t="s">
        <v>332</v>
      </c>
      <c r="AP246" s="71">
        <v>23</v>
      </c>
      <c r="AQ246" s="73"/>
      <c r="AR246" s="73"/>
    </row>
    <row r="247" spans="1:44" s="39" customFormat="1" ht="18.75" customHeight="1">
      <c r="A247" s="71">
        <v>3</v>
      </c>
      <c r="B247" s="72" t="s">
        <v>1169</v>
      </c>
      <c r="C247" s="73" t="s">
        <v>86</v>
      </c>
      <c r="D247" s="73" t="s">
        <v>87</v>
      </c>
      <c r="E247" s="73" t="s">
        <v>88</v>
      </c>
      <c r="F247" s="73" t="s">
        <v>89</v>
      </c>
      <c r="G247" s="73" t="s">
        <v>90</v>
      </c>
      <c r="H247" s="73" t="s">
        <v>93</v>
      </c>
      <c r="I247" s="73" t="s">
        <v>54</v>
      </c>
      <c r="J247" s="114" t="s">
        <v>1170</v>
      </c>
      <c r="K247" s="71" t="s">
        <v>55</v>
      </c>
      <c r="L247" s="71">
        <v>84111502</v>
      </c>
      <c r="M247" s="57">
        <v>7300000</v>
      </c>
      <c r="N247" s="71">
        <v>6</v>
      </c>
      <c r="O247" s="57">
        <v>40636666</v>
      </c>
      <c r="P247" s="74" t="s">
        <v>61</v>
      </c>
      <c r="Q247" s="74" t="s">
        <v>61</v>
      </c>
      <c r="R247" s="71" t="s">
        <v>1158</v>
      </c>
      <c r="S247" s="71" t="s">
        <v>1159</v>
      </c>
      <c r="T247" s="75" t="s">
        <v>1160</v>
      </c>
      <c r="U247" s="64">
        <v>45489</v>
      </c>
      <c r="V247" s="76">
        <v>202415000058723</v>
      </c>
      <c r="W247" s="77" t="s">
        <v>302</v>
      </c>
      <c r="X247" s="94" t="s">
        <v>340</v>
      </c>
      <c r="Y247" s="85">
        <v>45489</v>
      </c>
      <c r="Z247" s="79" t="s">
        <v>1171</v>
      </c>
      <c r="AA247" s="85">
        <v>45489</v>
      </c>
      <c r="AB247" s="93">
        <v>40636666</v>
      </c>
      <c r="AC247" s="81">
        <v>0</v>
      </c>
      <c r="AD247" s="82">
        <v>968</v>
      </c>
      <c r="AE247" s="86">
        <v>45492</v>
      </c>
      <c r="AF247" s="80">
        <v>40636666</v>
      </c>
      <c r="AG247" s="83">
        <f t="shared" si="15"/>
        <v>0</v>
      </c>
      <c r="AH247" s="82">
        <v>3479</v>
      </c>
      <c r="AI247" s="64">
        <v>45512</v>
      </c>
      <c r="AJ247" s="80">
        <v>40636666</v>
      </c>
      <c r="AK247" s="65">
        <f t="shared" si="16"/>
        <v>0</v>
      </c>
      <c r="AL247" s="80">
        <v>12896667</v>
      </c>
      <c r="AM247" s="65">
        <f t="shared" si="17"/>
        <v>27739999</v>
      </c>
      <c r="AN247" s="65">
        <f t="shared" si="18"/>
        <v>0</v>
      </c>
      <c r="AO247" s="71" t="s">
        <v>323</v>
      </c>
      <c r="AP247" s="71">
        <v>658</v>
      </c>
      <c r="AQ247" s="73" t="s">
        <v>1172</v>
      </c>
      <c r="AR247" s="73"/>
    </row>
    <row r="248" spans="1:44" s="39" customFormat="1" ht="18.75" customHeight="1">
      <c r="A248" s="71">
        <v>4</v>
      </c>
      <c r="B248" s="72" t="s">
        <v>1173</v>
      </c>
      <c r="C248" s="73" t="s">
        <v>86</v>
      </c>
      <c r="D248" s="73" t="s">
        <v>87</v>
      </c>
      <c r="E248" s="73" t="s">
        <v>88</v>
      </c>
      <c r="F248" s="73" t="s">
        <v>89</v>
      </c>
      <c r="G248" s="73" t="s">
        <v>90</v>
      </c>
      <c r="H248" s="73" t="s">
        <v>93</v>
      </c>
      <c r="I248" s="73" t="s">
        <v>54</v>
      </c>
      <c r="J248" s="114" t="s">
        <v>1174</v>
      </c>
      <c r="K248" s="71" t="s">
        <v>55</v>
      </c>
      <c r="L248" s="71">
        <v>84111502</v>
      </c>
      <c r="M248" s="57">
        <v>9000000</v>
      </c>
      <c r="N248" s="71">
        <v>6</v>
      </c>
      <c r="O248" s="57">
        <v>54600000</v>
      </c>
      <c r="P248" s="74" t="s">
        <v>61</v>
      </c>
      <c r="Q248" s="74" t="s">
        <v>61</v>
      </c>
      <c r="R248" s="71" t="s">
        <v>1158</v>
      </c>
      <c r="S248" s="71" t="s">
        <v>1159</v>
      </c>
      <c r="T248" s="75" t="s">
        <v>1160</v>
      </c>
      <c r="U248" s="64">
        <v>45489</v>
      </c>
      <c r="V248" s="76">
        <v>202415000058723</v>
      </c>
      <c r="W248" s="77" t="s">
        <v>302</v>
      </c>
      <c r="X248" s="94" t="s">
        <v>340</v>
      </c>
      <c r="Y248" s="85">
        <v>45489</v>
      </c>
      <c r="Z248" s="79" t="s">
        <v>1175</v>
      </c>
      <c r="AA248" s="85">
        <v>45489</v>
      </c>
      <c r="AB248" s="93">
        <v>54600000</v>
      </c>
      <c r="AC248" s="81">
        <v>0</v>
      </c>
      <c r="AD248" s="82">
        <v>963</v>
      </c>
      <c r="AE248" s="86">
        <v>45492</v>
      </c>
      <c r="AF248" s="80">
        <v>54600000</v>
      </c>
      <c r="AG248" s="83">
        <f t="shared" si="15"/>
        <v>0</v>
      </c>
      <c r="AH248" s="82">
        <v>3284</v>
      </c>
      <c r="AI248" s="64">
        <v>45497</v>
      </c>
      <c r="AJ248" s="80">
        <v>54600000</v>
      </c>
      <c r="AK248" s="65">
        <f t="shared" si="16"/>
        <v>0</v>
      </c>
      <c r="AL248" s="80">
        <v>20100000</v>
      </c>
      <c r="AM248" s="65">
        <f t="shared" si="17"/>
        <v>34500000</v>
      </c>
      <c r="AN248" s="65">
        <f t="shared" si="18"/>
        <v>0</v>
      </c>
      <c r="AO248" s="71" t="s">
        <v>323</v>
      </c>
      <c r="AP248" s="71">
        <v>487</v>
      </c>
      <c r="AQ248" s="73" t="s">
        <v>1176</v>
      </c>
      <c r="AR248" s="73"/>
    </row>
    <row r="249" spans="1:44" s="39" customFormat="1" ht="18.75" customHeight="1">
      <c r="A249" s="71">
        <v>5</v>
      </c>
      <c r="B249" s="72" t="s">
        <v>1177</v>
      </c>
      <c r="C249" s="73" t="s">
        <v>86</v>
      </c>
      <c r="D249" s="73" t="s">
        <v>87</v>
      </c>
      <c r="E249" s="73" t="s">
        <v>88</v>
      </c>
      <c r="F249" s="73" t="s">
        <v>89</v>
      </c>
      <c r="G249" s="73" t="s">
        <v>90</v>
      </c>
      <c r="H249" s="73" t="s">
        <v>72</v>
      </c>
      <c r="I249" s="73" t="s">
        <v>54</v>
      </c>
      <c r="J249" s="114" t="s">
        <v>1178</v>
      </c>
      <c r="K249" s="71" t="s">
        <v>55</v>
      </c>
      <c r="L249" s="71">
        <v>80161504</v>
      </c>
      <c r="M249" s="57">
        <v>4000000</v>
      </c>
      <c r="N249" s="71">
        <v>6</v>
      </c>
      <c r="O249" s="57">
        <v>24266666</v>
      </c>
      <c r="P249" s="74" t="s">
        <v>61</v>
      </c>
      <c r="Q249" s="74" t="s">
        <v>61</v>
      </c>
      <c r="R249" s="71" t="s">
        <v>1158</v>
      </c>
      <c r="S249" s="71" t="s">
        <v>1159</v>
      </c>
      <c r="T249" s="75" t="s">
        <v>1160</v>
      </c>
      <c r="U249" s="64">
        <v>45489</v>
      </c>
      <c r="V249" s="76">
        <v>202415000058723</v>
      </c>
      <c r="W249" s="77" t="s">
        <v>302</v>
      </c>
      <c r="X249" s="94" t="s">
        <v>340</v>
      </c>
      <c r="Y249" s="85">
        <v>45489</v>
      </c>
      <c r="Z249" s="79" t="s">
        <v>1179</v>
      </c>
      <c r="AA249" s="85">
        <v>45489</v>
      </c>
      <c r="AB249" s="93">
        <v>24266666</v>
      </c>
      <c r="AC249" s="81">
        <v>0</v>
      </c>
      <c r="AD249" s="82">
        <v>995</v>
      </c>
      <c r="AE249" s="86">
        <v>45491</v>
      </c>
      <c r="AF249" s="80">
        <v>24266666</v>
      </c>
      <c r="AG249" s="83">
        <f t="shared" si="15"/>
        <v>0</v>
      </c>
      <c r="AH249" s="82">
        <v>3302</v>
      </c>
      <c r="AI249" s="64">
        <v>45499</v>
      </c>
      <c r="AJ249" s="80">
        <v>24266666</v>
      </c>
      <c r="AK249" s="65">
        <f t="shared" si="16"/>
        <v>0</v>
      </c>
      <c r="AL249" s="80">
        <v>8666667</v>
      </c>
      <c r="AM249" s="65">
        <f t="shared" si="17"/>
        <v>15599999</v>
      </c>
      <c r="AN249" s="65">
        <f t="shared" si="18"/>
        <v>0</v>
      </c>
      <c r="AO249" s="71" t="s">
        <v>320</v>
      </c>
      <c r="AP249" s="71">
        <v>497</v>
      </c>
      <c r="AQ249" s="73" t="s">
        <v>1180</v>
      </c>
      <c r="AR249" s="73"/>
    </row>
    <row r="250" spans="1:44" s="39" customFormat="1" ht="18.75" customHeight="1">
      <c r="A250" s="71">
        <v>6</v>
      </c>
      <c r="B250" s="72" t="s">
        <v>1181</v>
      </c>
      <c r="C250" s="73" t="s">
        <v>86</v>
      </c>
      <c r="D250" s="73" t="s">
        <v>87</v>
      </c>
      <c r="E250" s="73" t="s">
        <v>88</v>
      </c>
      <c r="F250" s="73" t="s">
        <v>89</v>
      </c>
      <c r="G250" s="73" t="s">
        <v>90</v>
      </c>
      <c r="H250" s="73" t="s">
        <v>94</v>
      </c>
      <c r="I250" s="73" t="s">
        <v>54</v>
      </c>
      <c r="J250" s="114" t="s">
        <v>1182</v>
      </c>
      <c r="K250" s="71" t="s">
        <v>55</v>
      </c>
      <c r="L250" s="71">
        <v>80161500</v>
      </c>
      <c r="M250" s="57">
        <v>4280000</v>
      </c>
      <c r="N250" s="71">
        <v>6</v>
      </c>
      <c r="O250" s="57">
        <v>25965333</v>
      </c>
      <c r="P250" s="74" t="s">
        <v>61</v>
      </c>
      <c r="Q250" s="74" t="s">
        <v>61</v>
      </c>
      <c r="R250" s="71" t="s">
        <v>1158</v>
      </c>
      <c r="S250" s="71" t="s">
        <v>1159</v>
      </c>
      <c r="T250" s="75" t="s">
        <v>1160</v>
      </c>
      <c r="U250" s="64">
        <v>45490</v>
      </c>
      <c r="V250" s="76">
        <v>202415000058723</v>
      </c>
      <c r="W250" s="77" t="s">
        <v>302</v>
      </c>
      <c r="X250" s="94" t="s">
        <v>340</v>
      </c>
      <c r="Y250" s="85">
        <v>45490</v>
      </c>
      <c r="Z250" s="79" t="s">
        <v>1183</v>
      </c>
      <c r="AA250" s="85">
        <v>45490</v>
      </c>
      <c r="AB250" s="93">
        <v>25965333</v>
      </c>
      <c r="AC250" s="81">
        <v>0</v>
      </c>
      <c r="AD250" s="82">
        <v>1020</v>
      </c>
      <c r="AE250" s="86">
        <v>45492</v>
      </c>
      <c r="AF250" s="80">
        <v>25965333</v>
      </c>
      <c r="AG250" s="83">
        <f t="shared" si="15"/>
        <v>0</v>
      </c>
      <c r="AH250" s="82">
        <v>3785</v>
      </c>
      <c r="AI250" s="64">
        <v>45519</v>
      </c>
      <c r="AJ250" s="80">
        <v>25965333</v>
      </c>
      <c r="AK250" s="65">
        <f t="shared" si="16"/>
        <v>0</v>
      </c>
      <c r="AL250" s="80">
        <v>6562667</v>
      </c>
      <c r="AM250" s="65">
        <f t="shared" si="17"/>
        <v>19402666</v>
      </c>
      <c r="AN250" s="65">
        <f t="shared" si="18"/>
        <v>0</v>
      </c>
      <c r="AO250" s="71" t="s">
        <v>323</v>
      </c>
      <c r="AP250" s="71">
        <v>778</v>
      </c>
      <c r="AQ250" s="73" t="s">
        <v>1184</v>
      </c>
      <c r="AR250" s="73"/>
    </row>
    <row r="251" spans="1:44" s="39" customFormat="1" ht="18.75" customHeight="1">
      <c r="A251" s="71">
        <v>7</v>
      </c>
      <c r="B251" s="72" t="s">
        <v>1185</v>
      </c>
      <c r="C251" s="73" t="s">
        <v>86</v>
      </c>
      <c r="D251" s="73" t="s">
        <v>87</v>
      </c>
      <c r="E251" s="73" t="s">
        <v>88</v>
      </c>
      <c r="F251" s="73" t="s">
        <v>89</v>
      </c>
      <c r="G251" s="73" t="s">
        <v>90</v>
      </c>
      <c r="H251" s="73" t="s">
        <v>94</v>
      </c>
      <c r="I251" s="73" t="s">
        <v>54</v>
      </c>
      <c r="J251" s="114" t="s">
        <v>1186</v>
      </c>
      <c r="K251" s="71" t="s">
        <v>55</v>
      </c>
      <c r="L251" s="71">
        <v>80161500</v>
      </c>
      <c r="M251" s="57">
        <v>5000000</v>
      </c>
      <c r="N251" s="71">
        <v>6</v>
      </c>
      <c r="O251" s="57">
        <v>30333333</v>
      </c>
      <c r="P251" s="74" t="s">
        <v>61</v>
      </c>
      <c r="Q251" s="74" t="s">
        <v>61</v>
      </c>
      <c r="R251" s="71" t="s">
        <v>1158</v>
      </c>
      <c r="S251" s="71" t="s">
        <v>1159</v>
      </c>
      <c r="T251" s="75" t="s">
        <v>1160</v>
      </c>
      <c r="U251" s="64">
        <v>45489</v>
      </c>
      <c r="V251" s="76">
        <v>202415000058723</v>
      </c>
      <c r="W251" s="77" t="s">
        <v>302</v>
      </c>
      <c r="X251" s="94" t="s">
        <v>340</v>
      </c>
      <c r="Y251" s="85">
        <v>45489</v>
      </c>
      <c r="Z251" s="79" t="s">
        <v>1187</v>
      </c>
      <c r="AA251" s="85">
        <v>45489</v>
      </c>
      <c r="AB251" s="93">
        <v>30333333</v>
      </c>
      <c r="AC251" s="81">
        <v>0</v>
      </c>
      <c r="AD251" s="82">
        <v>928</v>
      </c>
      <c r="AE251" s="86">
        <v>45491</v>
      </c>
      <c r="AF251" s="80">
        <v>30333333</v>
      </c>
      <c r="AG251" s="83">
        <f t="shared" si="15"/>
        <v>0</v>
      </c>
      <c r="AH251" s="82">
        <v>3180</v>
      </c>
      <c r="AI251" s="64">
        <v>45495</v>
      </c>
      <c r="AJ251" s="80">
        <v>30333333</v>
      </c>
      <c r="AK251" s="65">
        <f t="shared" si="16"/>
        <v>0</v>
      </c>
      <c r="AL251" s="80">
        <v>11500000</v>
      </c>
      <c r="AM251" s="65">
        <f t="shared" si="17"/>
        <v>18833333</v>
      </c>
      <c r="AN251" s="65">
        <f t="shared" si="18"/>
        <v>0</v>
      </c>
      <c r="AO251" s="71" t="s">
        <v>323</v>
      </c>
      <c r="AP251" s="71">
        <v>463</v>
      </c>
      <c r="AQ251" s="73" t="s">
        <v>1188</v>
      </c>
      <c r="AR251" s="73"/>
    </row>
    <row r="252" spans="1:44" s="39" customFormat="1" ht="18.75" customHeight="1">
      <c r="A252" s="71">
        <v>8</v>
      </c>
      <c r="B252" s="72" t="s">
        <v>1189</v>
      </c>
      <c r="C252" s="73" t="s">
        <v>86</v>
      </c>
      <c r="D252" s="73" t="s">
        <v>87</v>
      </c>
      <c r="E252" s="73" t="s">
        <v>88</v>
      </c>
      <c r="F252" s="73" t="s">
        <v>89</v>
      </c>
      <c r="G252" s="73" t="s">
        <v>90</v>
      </c>
      <c r="H252" s="73" t="s">
        <v>95</v>
      </c>
      <c r="I252" s="73" t="s">
        <v>54</v>
      </c>
      <c r="J252" s="114" t="s">
        <v>1190</v>
      </c>
      <c r="K252" s="71" t="s">
        <v>55</v>
      </c>
      <c r="L252" s="71">
        <v>80161500</v>
      </c>
      <c r="M252" s="57">
        <v>8000000</v>
      </c>
      <c r="N252" s="71">
        <v>6</v>
      </c>
      <c r="O252" s="57">
        <v>48533333</v>
      </c>
      <c r="P252" s="74" t="s">
        <v>61</v>
      </c>
      <c r="Q252" s="74" t="s">
        <v>61</v>
      </c>
      <c r="R252" s="71" t="s">
        <v>1158</v>
      </c>
      <c r="S252" s="71" t="s">
        <v>1159</v>
      </c>
      <c r="T252" s="75" t="s">
        <v>1160</v>
      </c>
      <c r="U252" s="64">
        <v>45489</v>
      </c>
      <c r="V252" s="76">
        <v>202415000058723</v>
      </c>
      <c r="W252" s="77" t="s">
        <v>302</v>
      </c>
      <c r="X252" s="94" t="s">
        <v>340</v>
      </c>
      <c r="Y252" s="85">
        <v>45489</v>
      </c>
      <c r="Z252" s="79" t="s">
        <v>1191</v>
      </c>
      <c r="AA252" s="85">
        <v>45489</v>
      </c>
      <c r="AB252" s="93">
        <v>48533333</v>
      </c>
      <c r="AC252" s="81">
        <v>0</v>
      </c>
      <c r="AD252" s="82">
        <v>965</v>
      </c>
      <c r="AE252" s="86">
        <v>45492</v>
      </c>
      <c r="AF252" s="80">
        <v>48533333</v>
      </c>
      <c r="AG252" s="83">
        <f t="shared" si="15"/>
        <v>0</v>
      </c>
      <c r="AH252" s="82">
        <v>3452</v>
      </c>
      <c r="AI252" s="64">
        <v>45507</v>
      </c>
      <c r="AJ252" s="80">
        <v>48533333</v>
      </c>
      <c r="AK252" s="65">
        <f t="shared" si="16"/>
        <v>0</v>
      </c>
      <c r="AL252" s="80">
        <v>14933333</v>
      </c>
      <c r="AM252" s="65">
        <f t="shared" si="17"/>
        <v>33600000</v>
      </c>
      <c r="AN252" s="65">
        <f t="shared" si="18"/>
        <v>0</v>
      </c>
      <c r="AO252" s="71" t="s">
        <v>323</v>
      </c>
      <c r="AP252" s="71">
        <v>621</v>
      </c>
      <c r="AQ252" s="73" t="s">
        <v>1192</v>
      </c>
      <c r="AR252" s="73"/>
    </row>
    <row r="253" spans="1:44" s="39" customFormat="1" ht="18.75" customHeight="1">
      <c r="A253" s="71">
        <v>9</v>
      </c>
      <c r="B253" s="72" t="s">
        <v>1193</v>
      </c>
      <c r="C253" s="73" t="s">
        <v>86</v>
      </c>
      <c r="D253" s="73" t="s">
        <v>87</v>
      </c>
      <c r="E253" s="73" t="s">
        <v>88</v>
      </c>
      <c r="F253" s="73" t="s">
        <v>89</v>
      </c>
      <c r="G253" s="73" t="s">
        <v>90</v>
      </c>
      <c r="H253" s="73" t="s">
        <v>94</v>
      </c>
      <c r="I253" s="73" t="s">
        <v>54</v>
      </c>
      <c r="J253" s="114" t="s">
        <v>1194</v>
      </c>
      <c r="K253" s="71" t="s">
        <v>55</v>
      </c>
      <c r="L253" s="71">
        <v>80161500</v>
      </c>
      <c r="M253" s="57">
        <v>11000000</v>
      </c>
      <c r="N253" s="71">
        <v>6</v>
      </c>
      <c r="O253" s="57">
        <v>66733333</v>
      </c>
      <c r="P253" s="74" t="s">
        <v>61</v>
      </c>
      <c r="Q253" s="74" t="s">
        <v>61</v>
      </c>
      <c r="R253" s="71" t="s">
        <v>1158</v>
      </c>
      <c r="S253" s="71" t="s">
        <v>1159</v>
      </c>
      <c r="T253" s="75" t="s">
        <v>1160</v>
      </c>
      <c r="U253" s="64">
        <v>45489</v>
      </c>
      <c r="V253" s="76">
        <v>202415000058723</v>
      </c>
      <c r="W253" s="77" t="s">
        <v>302</v>
      </c>
      <c r="X253" s="94" t="s">
        <v>340</v>
      </c>
      <c r="Y253" s="85">
        <v>45489</v>
      </c>
      <c r="Z253" s="79" t="s">
        <v>1195</v>
      </c>
      <c r="AA253" s="85">
        <v>45489</v>
      </c>
      <c r="AB253" s="93">
        <v>66733333</v>
      </c>
      <c r="AC253" s="81">
        <v>0</v>
      </c>
      <c r="AD253" s="82">
        <v>952</v>
      </c>
      <c r="AE253" s="86">
        <v>45491</v>
      </c>
      <c r="AF253" s="80">
        <v>66733333</v>
      </c>
      <c r="AG253" s="83">
        <f t="shared" si="15"/>
        <v>0</v>
      </c>
      <c r="AH253" s="82">
        <v>3212</v>
      </c>
      <c r="AI253" s="64">
        <v>45495</v>
      </c>
      <c r="AJ253" s="80">
        <v>66733333</v>
      </c>
      <c r="AK253" s="65">
        <f t="shared" si="16"/>
        <v>0</v>
      </c>
      <c r="AL253" s="80">
        <v>25300000</v>
      </c>
      <c r="AM253" s="65">
        <f t="shared" si="17"/>
        <v>41433333</v>
      </c>
      <c r="AN253" s="65">
        <f t="shared" si="18"/>
        <v>0</v>
      </c>
      <c r="AO253" s="71" t="s">
        <v>323</v>
      </c>
      <c r="AP253" s="71">
        <v>464</v>
      </c>
      <c r="AQ253" s="73" t="s">
        <v>1196</v>
      </c>
      <c r="AR253" s="73"/>
    </row>
    <row r="254" spans="1:44" s="39" customFormat="1" ht="18.75" customHeight="1">
      <c r="A254" s="71">
        <v>10</v>
      </c>
      <c r="B254" s="72" t="s">
        <v>1197</v>
      </c>
      <c r="C254" s="73" t="s">
        <v>86</v>
      </c>
      <c r="D254" s="73" t="s">
        <v>87</v>
      </c>
      <c r="E254" s="73" t="s">
        <v>88</v>
      </c>
      <c r="F254" s="73" t="s">
        <v>89</v>
      </c>
      <c r="G254" s="73" t="s">
        <v>90</v>
      </c>
      <c r="H254" s="73" t="s">
        <v>93</v>
      </c>
      <c r="I254" s="73" t="s">
        <v>54</v>
      </c>
      <c r="J254" s="114" t="s">
        <v>1198</v>
      </c>
      <c r="K254" s="71" t="s">
        <v>55</v>
      </c>
      <c r="L254" s="71">
        <v>84111502</v>
      </c>
      <c r="M254" s="57">
        <v>7000000</v>
      </c>
      <c r="N254" s="71">
        <v>6</v>
      </c>
      <c r="O254" s="57">
        <v>42466667</v>
      </c>
      <c r="P254" s="74" t="s">
        <v>61</v>
      </c>
      <c r="Q254" s="74" t="s">
        <v>61</v>
      </c>
      <c r="R254" s="71" t="s">
        <v>1158</v>
      </c>
      <c r="S254" s="71" t="s">
        <v>1159</v>
      </c>
      <c r="T254" s="75" t="s">
        <v>1160</v>
      </c>
      <c r="U254" s="64">
        <v>45489</v>
      </c>
      <c r="V254" s="76">
        <v>202415000058723</v>
      </c>
      <c r="W254" s="77" t="s">
        <v>302</v>
      </c>
      <c r="X254" s="94" t="s">
        <v>340</v>
      </c>
      <c r="Y254" s="85">
        <v>45489</v>
      </c>
      <c r="Z254" s="79" t="s">
        <v>1199</v>
      </c>
      <c r="AA254" s="85">
        <v>45489</v>
      </c>
      <c r="AB254" s="93">
        <v>42466667</v>
      </c>
      <c r="AC254" s="81">
        <v>0</v>
      </c>
      <c r="AD254" s="82">
        <v>972</v>
      </c>
      <c r="AE254" s="86">
        <v>45492</v>
      </c>
      <c r="AF254" s="80">
        <v>42466667</v>
      </c>
      <c r="AG254" s="83">
        <f t="shared" si="15"/>
        <v>0</v>
      </c>
      <c r="AH254" s="82">
        <v>3322</v>
      </c>
      <c r="AI254" s="64">
        <v>45501</v>
      </c>
      <c r="AJ254" s="80">
        <v>42466667</v>
      </c>
      <c r="AK254" s="65">
        <f t="shared" si="16"/>
        <v>0</v>
      </c>
      <c r="AL254" s="80">
        <v>14000000</v>
      </c>
      <c r="AM254" s="65">
        <f t="shared" si="17"/>
        <v>28466667</v>
      </c>
      <c r="AN254" s="65">
        <f t="shared" si="18"/>
        <v>0</v>
      </c>
      <c r="AO254" s="71" t="s">
        <v>323</v>
      </c>
      <c r="AP254" s="71">
        <v>528</v>
      </c>
      <c r="AQ254" s="73" t="s">
        <v>1200</v>
      </c>
      <c r="AR254" s="73"/>
    </row>
    <row r="255" spans="1:44" s="39" customFormat="1" ht="18.75" customHeight="1">
      <c r="A255" s="71">
        <v>11</v>
      </c>
      <c r="B255" s="72" t="s">
        <v>1201</v>
      </c>
      <c r="C255" s="73" t="s">
        <v>86</v>
      </c>
      <c r="D255" s="73" t="s">
        <v>87</v>
      </c>
      <c r="E255" s="73" t="s">
        <v>88</v>
      </c>
      <c r="F255" s="73" t="s">
        <v>89</v>
      </c>
      <c r="G255" s="73" t="s">
        <v>90</v>
      </c>
      <c r="H255" s="73" t="s">
        <v>76</v>
      </c>
      <c r="I255" s="73" t="s">
        <v>54</v>
      </c>
      <c r="J255" s="114" t="s">
        <v>1202</v>
      </c>
      <c r="K255" s="71" t="s">
        <v>55</v>
      </c>
      <c r="L255" s="71">
        <v>81101500</v>
      </c>
      <c r="M255" s="57">
        <v>8560000</v>
      </c>
      <c r="N255" s="71">
        <v>6</v>
      </c>
      <c r="O255" s="57">
        <v>51930667</v>
      </c>
      <c r="P255" s="74" t="s">
        <v>61</v>
      </c>
      <c r="Q255" s="74" t="s">
        <v>61</v>
      </c>
      <c r="R255" s="71" t="s">
        <v>1158</v>
      </c>
      <c r="S255" s="71" t="s">
        <v>1159</v>
      </c>
      <c r="T255" s="75" t="s">
        <v>1160</v>
      </c>
      <c r="U255" s="64">
        <v>45489</v>
      </c>
      <c r="V255" s="76">
        <v>202415000058723</v>
      </c>
      <c r="W255" s="77" t="s">
        <v>302</v>
      </c>
      <c r="X255" s="94" t="s">
        <v>340</v>
      </c>
      <c r="Y255" s="85">
        <v>45489</v>
      </c>
      <c r="Z255" s="79" t="s">
        <v>1203</v>
      </c>
      <c r="AA255" s="85">
        <v>45489</v>
      </c>
      <c r="AB255" s="93">
        <v>51930667</v>
      </c>
      <c r="AC255" s="81">
        <v>0</v>
      </c>
      <c r="AD255" s="82">
        <v>1023</v>
      </c>
      <c r="AE255" s="86">
        <v>45492</v>
      </c>
      <c r="AF255" s="80">
        <v>51930667</v>
      </c>
      <c r="AG255" s="83">
        <f t="shared" si="15"/>
        <v>0</v>
      </c>
      <c r="AH255" s="82">
        <v>3310</v>
      </c>
      <c r="AI255" s="64">
        <v>45500</v>
      </c>
      <c r="AJ255" s="80">
        <v>41088000</v>
      </c>
      <c r="AK255" s="65">
        <f t="shared" si="16"/>
        <v>10842667</v>
      </c>
      <c r="AL255" s="80">
        <v>18261333</v>
      </c>
      <c r="AM255" s="65">
        <f t="shared" si="17"/>
        <v>22826667</v>
      </c>
      <c r="AN255" s="65">
        <f t="shared" si="18"/>
        <v>10842667</v>
      </c>
      <c r="AO255" s="71" t="s">
        <v>323</v>
      </c>
      <c r="AP255" s="71">
        <v>505</v>
      </c>
      <c r="AQ255" s="73" t="s">
        <v>1204</v>
      </c>
      <c r="AR255" s="73"/>
    </row>
    <row r="256" spans="1:44" s="39" customFormat="1" ht="18.75" customHeight="1">
      <c r="A256" s="71">
        <v>12</v>
      </c>
      <c r="B256" s="72" t="s">
        <v>1205</v>
      </c>
      <c r="C256" s="73" t="s">
        <v>86</v>
      </c>
      <c r="D256" s="73" t="s">
        <v>87</v>
      </c>
      <c r="E256" s="73" t="s">
        <v>88</v>
      </c>
      <c r="F256" s="73" t="s">
        <v>89</v>
      </c>
      <c r="G256" s="73" t="s">
        <v>90</v>
      </c>
      <c r="H256" s="73" t="s">
        <v>82</v>
      </c>
      <c r="I256" s="73" t="s">
        <v>54</v>
      </c>
      <c r="J256" s="114" t="s">
        <v>1206</v>
      </c>
      <c r="K256" s="71" t="s">
        <v>55</v>
      </c>
      <c r="L256" s="71">
        <v>80141602</v>
      </c>
      <c r="M256" s="57">
        <v>5000000</v>
      </c>
      <c r="N256" s="71">
        <v>6</v>
      </c>
      <c r="O256" s="57">
        <v>30333333</v>
      </c>
      <c r="P256" s="74" t="s">
        <v>61</v>
      </c>
      <c r="Q256" s="74" t="s">
        <v>61</v>
      </c>
      <c r="R256" s="71" t="s">
        <v>1158</v>
      </c>
      <c r="S256" s="71" t="s">
        <v>1159</v>
      </c>
      <c r="T256" s="75" t="s">
        <v>1160</v>
      </c>
      <c r="U256" s="64">
        <v>45475</v>
      </c>
      <c r="V256" s="76">
        <v>202415000056823</v>
      </c>
      <c r="W256" s="77" t="s">
        <v>302</v>
      </c>
      <c r="X256" s="94" t="s">
        <v>340</v>
      </c>
      <c r="Y256" s="85">
        <v>45489</v>
      </c>
      <c r="Z256" s="79" t="s">
        <v>1207</v>
      </c>
      <c r="AA256" s="85">
        <v>45489</v>
      </c>
      <c r="AB256" s="93">
        <v>30333333</v>
      </c>
      <c r="AC256" s="81">
        <v>0</v>
      </c>
      <c r="AD256" s="82">
        <v>917</v>
      </c>
      <c r="AE256" s="86">
        <v>45491</v>
      </c>
      <c r="AF256" s="80">
        <v>30333333</v>
      </c>
      <c r="AG256" s="83">
        <f t="shared" si="15"/>
        <v>0</v>
      </c>
      <c r="AH256" s="82">
        <v>3307</v>
      </c>
      <c r="AI256" s="64">
        <v>45499</v>
      </c>
      <c r="AJ256" s="80">
        <v>30333333</v>
      </c>
      <c r="AK256" s="65">
        <f t="shared" si="16"/>
        <v>0</v>
      </c>
      <c r="AL256" s="80">
        <v>10833333</v>
      </c>
      <c r="AM256" s="65">
        <f t="shared" si="17"/>
        <v>19500000</v>
      </c>
      <c r="AN256" s="65">
        <f t="shared" si="18"/>
        <v>0</v>
      </c>
      <c r="AO256" s="71" t="s">
        <v>323</v>
      </c>
      <c r="AP256" s="71">
        <v>503</v>
      </c>
      <c r="AQ256" s="73" t="s">
        <v>1208</v>
      </c>
      <c r="AR256" s="73"/>
    </row>
    <row r="257" spans="1:44" s="39" customFormat="1" ht="18.75" customHeight="1">
      <c r="A257" s="71">
        <v>13</v>
      </c>
      <c r="B257" s="72" t="s">
        <v>1209</v>
      </c>
      <c r="C257" s="73" t="s">
        <v>86</v>
      </c>
      <c r="D257" s="73" t="s">
        <v>87</v>
      </c>
      <c r="E257" s="73" t="s">
        <v>88</v>
      </c>
      <c r="F257" s="73" t="s">
        <v>89</v>
      </c>
      <c r="G257" s="73" t="s">
        <v>90</v>
      </c>
      <c r="H257" s="73" t="s">
        <v>53</v>
      </c>
      <c r="I257" s="73" t="s">
        <v>54</v>
      </c>
      <c r="J257" s="114" t="s">
        <v>1210</v>
      </c>
      <c r="K257" s="71" t="s">
        <v>55</v>
      </c>
      <c r="L257" s="71">
        <v>80121704</v>
      </c>
      <c r="M257" s="57">
        <v>8500000</v>
      </c>
      <c r="N257" s="71">
        <v>6</v>
      </c>
      <c r="O257" s="57">
        <v>51566667</v>
      </c>
      <c r="P257" s="74" t="s">
        <v>61</v>
      </c>
      <c r="Q257" s="74" t="s">
        <v>61</v>
      </c>
      <c r="R257" s="71" t="s">
        <v>1158</v>
      </c>
      <c r="S257" s="71" t="s">
        <v>1159</v>
      </c>
      <c r="T257" s="75" t="s">
        <v>1211</v>
      </c>
      <c r="U257" s="64">
        <v>45475</v>
      </c>
      <c r="V257" s="76">
        <v>202415000056803</v>
      </c>
      <c r="W257" s="77" t="s">
        <v>302</v>
      </c>
      <c r="X257" s="94" t="s">
        <v>340</v>
      </c>
      <c r="Y257" s="85">
        <v>45489</v>
      </c>
      <c r="Z257" s="79" t="s">
        <v>1212</v>
      </c>
      <c r="AA257" s="85">
        <v>45489</v>
      </c>
      <c r="AB257" s="93">
        <v>51566667</v>
      </c>
      <c r="AC257" s="81">
        <v>0</v>
      </c>
      <c r="AD257" s="82">
        <v>877</v>
      </c>
      <c r="AE257" s="86">
        <v>45490</v>
      </c>
      <c r="AF257" s="80">
        <v>51566667</v>
      </c>
      <c r="AG257" s="83">
        <f t="shared" si="15"/>
        <v>0</v>
      </c>
      <c r="AH257" s="82"/>
      <c r="AI257" s="64"/>
      <c r="AJ257" s="80"/>
      <c r="AK257" s="65">
        <f t="shared" si="16"/>
        <v>51566667</v>
      </c>
      <c r="AL257" s="80"/>
      <c r="AM257" s="65">
        <f t="shared" si="17"/>
        <v>0</v>
      </c>
      <c r="AN257" s="65">
        <f t="shared" si="18"/>
        <v>51566667</v>
      </c>
      <c r="AO257" s="82"/>
      <c r="AP257" s="82"/>
      <c r="AQ257" s="84"/>
      <c r="AR257" s="73"/>
    </row>
    <row r="258" spans="1:44" s="39" customFormat="1" ht="18.75" customHeight="1">
      <c r="A258" s="71">
        <v>14</v>
      </c>
      <c r="B258" s="72" t="s">
        <v>1213</v>
      </c>
      <c r="C258" s="73" t="s">
        <v>86</v>
      </c>
      <c r="D258" s="73" t="s">
        <v>87</v>
      </c>
      <c r="E258" s="73" t="s">
        <v>88</v>
      </c>
      <c r="F258" s="73" t="s">
        <v>89</v>
      </c>
      <c r="G258" s="73" t="s">
        <v>90</v>
      </c>
      <c r="H258" s="73" t="s">
        <v>96</v>
      </c>
      <c r="I258" s="73" t="s">
        <v>54</v>
      </c>
      <c r="J258" s="114" t="s">
        <v>1214</v>
      </c>
      <c r="K258" s="71" t="s">
        <v>55</v>
      </c>
      <c r="L258" s="71">
        <v>80161504</v>
      </c>
      <c r="M258" s="57">
        <v>3700000</v>
      </c>
      <c r="N258" s="71">
        <v>6</v>
      </c>
      <c r="O258" s="57">
        <v>22446667</v>
      </c>
      <c r="P258" s="74" t="s">
        <v>61</v>
      </c>
      <c r="Q258" s="74" t="s">
        <v>61</v>
      </c>
      <c r="R258" s="71" t="s">
        <v>1158</v>
      </c>
      <c r="S258" s="71" t="s">
        <v>1159</v>
      </c>
      <c r="T258" s="75" t="s">
        <v>1160</v>
      </c>
      <c r="U258" s="64">
        <v>45475</v>
      </c>
      <c r="V258" s="76">
        <v>202415000056803</v>
      </c>
      <c r="W258" s="77" t="s">
        <v>302</v>
      </c>
      <c r="X258" s="94" t="s">
        <v>340</v>
      </c>
      <c r="Y258" s="85">
        <v>45489</v>
      </c>
      <c r="Z258" s="79" t="s">
        <v>1215</v>
      </c>
      <c r="AA258" s="85">
        <v>45489</v>
      </c>
      <c r="AB258" s="93">
        <v>22446667</v>
      </c>
      <c r="AC258" s="81">
        <v>0</v>
      </c>
      <c r="AD258" s="82">
        <v>944</v>
      </c>
      <c r="AE258" s="86">
        <v>45491</v>
      </c>
      <c r="AF258" s="80">
        <v>22446667</v>
      </c>
      <c r="AG258" s="83">
        <f t="shared" si="15"/>
        <v>0</v>
      </c>
      <c r="AH258" s="82">
        <v>4026</v>
      </c>
      <c r="AI258" s="64">
        <v>45531</v>
      </c>
      <c r="AJ258" s="80">
        <v>22446667</v>
      </c>
      <c r="AK258" s="65">
        <f t="shared" si="16"/>
        <v>0</v>
      </c>
      <c r="AL258" s="80">
        <v>3966667</v>
      </c>
      <c r="AM258" s="65">
        <f t="shared" si="17"/>
        <v>18480000</v>
      </c>
      <c r="AN258" s="65">
        <f t="shared" si="18"/>
        <v>0</v>
      </c>
      <c r="AO258" s="71" t="s">
        <v>320</v>
      </c>
      <c r="AP258" s="71">
        <v>803</v>
      </c>
      <c r="AQ258" s="73" t="s">
        <v>1216</v>
      </c>
      <c r="AR258" s="73"/>
    </row>
    <row r="259" spans="1:44" s="39" customFormat="1" ht="18.75" customHeight="1">
      <c r="A259" s="71">
        <v>15</v>
      </c>
      <c r="B259" s="72" t="s">
        <v>1217</v>
      </c>
      <c r="C259" s="73" t="s">
        <v>86</v>
      </c>
      <c r="D259" s="73" t="s">
        <v>87</v>
      </c>
      <c r="E259" s="73" t="s">
        <v>88</v>
      </c>
      <c r="F259" s="73" t="s">
        <v>89</v>
      </c>
      <c r="G259" s="73" t="s">
        <v>90</v>
      </c>
      <c r="H259" s="73" t="s">
        <v>96</v>
      </c>
      <c r="I259" s="73" t="s">
        <v>54</v>
      </c>
      <c r="J259" s="114" t="s">
        <v>1218</v>
      </c>
      <c r="K259" s="71" t="s">
        <v>55</v>
      </c>
      <c r="L259" s="71">
        <v>80161504</v>
      </c>
      <c r="M259" s="57">
        <v>3500000</v>
      </c>
      <c r="N259" s="71">
        <v>6</v>
      </c>
      <c r="O259" s="57">
        <v>21233333</v>
      </c>
      <c r="P259" s="74" t="s">
        <v>61</v>
      </c>
      <c r="Q259" s="74" t="s">
        <v>61</v>
      </c>
      <c r="R259" s="71" t="s">
        <v>1158</v>
      </c>
      <c r="S259" s="71" t="s">
        <v>1159</v>
      </c>
      <c r="T259" s="75" t="s">
        <v>1160</v>
      </c>
      <c r="U259" s="64">
        <v>45475</v>
      </c>
      <c r="V259" s="76">
        <v>202415000056823</v>
      </c>
      <c r="W259" s="77" t="s">
        <v>302</v>
      </c>
      <c r="X259" s="94" t="s">
        <v>340</v>
      </c>
      <c r="Y259" s="85">
        <v>45489</v>
      </c>
      <c r="Z259" s="79" t="s">
        <v>1219</v>
      </c>
      <c r="AA259" s="85">
        <v>45489</v>
      </c>
      <c r="AB259" s="93">
        <v>21233333</v>
      </c>
      <c r="AC259" s="81">
        <v>0</v>
      </c>
      <c r="AD259" s="82">
        <v>915</v>
      </c>
      <c r="AE259" s="86">
        <v>45491</v>
      </c>
      <c r="AF259" s="80">
        <v>21233333</v>
      </c>
      <c r="AG259" s="83">
        <f t="shared" si="15"/>
        <v>0</v>
      </c>
      <c r="AH259" s="82">
        <v>4084</v>
      </c>
      <c r="AI259" s="64">
        <v>45537</v>
      </c>
      <c r="AJ259" s="80">
        <v>21233333</v>
      </c>
      <c r="AK259" s="65">
        <f t="shared" si="16"/>
        <v>0</v>
      </c>
      <c r="AL259" s="80">
        <v>3266667</v>
      </c>
      <c r="AM259" s="65">
        <f t="shared" si="17"/>
        <v>17966666</v>
      </c>
      <c r="AN259" s="65">
        <f t="shared" si="18"/>
        <v>0</v>
      </c>
      <c r="AO259" s="71" t="s">
        <v>320</v>
      </c>
      <c r="AP259" s="71">
        <v>824</v>
      </c>
      <c r="AQ259" s="73" t="s">
        <v>1220</v>
      </c>
      <c r="AR259" s="73"/>
    </row>
    <row r="260" spans="1:44" s="39" customFormat="1" ht="18.75" customHeight="1">
      <c r="A260" s="71">
        <v>16</v>
      </c>
      <c r="B260" s="72" t="s">
        <v>1221</v>
      </c>
      <c r="C260" s="73" t="s">
        <v>86</v>
      </c>
      <c r="D260" s="73" t="s">
        <v>87</v>
      </c>
      <c r="E260" s="73" t="s">
        <v>88</v>
      </c>
      <c r="F260" s="73" t="s">
        <v>89</v>
      </c>
      <c r="G260" s="73" t="s">
        <v>90</v>
      </c>
      <c r="H260" s="73" t="s">
        <v>97</v>
      </c>
      <c r="I260" s="73" t="s">
        <v>54</v>
      </c>
      <c r="J260" s="114" t="s">
        <v>1222</v>
      </c>
      <c r="K260" s="71" t="s">
        <v>55</v>
      </c>
      <c r="L260" s="71">
        <v>81101500</v>
      </c>
      <c r="M260" s="57">
        <v>12000000</v>
      </c>
      <c r="N260" s="71">
        <v>6</v>
      </c>
      <c r="O260" s="57">
        <v>66800000</v>
      </c>
      <c r="P260" s="74" t="s">
        <v>61</v>
      </c>
      <c r="Q260" s="74" t="s">
        <v>61</v>
      </c>
      <c r="R260" s="71" t="s">
        <v>1158</v>
      </c>
      <c r="S260" s="71" t="s">
        <v>1159</v>
      </c>
      <c r="T260" s="75" t="s">
        <v>1160</v>
      </c>
      <c r="U260" s="64">
        <v>45475</v>
      </c>
      <c r="V260" s="76">
        <v>202415000056803</v>
      </c>
      <c r="W260" s="77" t="s">
        <v>302</v>
      </c>
      <c r="X260" s="94" t="s">
        <v>340</v>
      </c>
      <c r="Y260" s="85">
        <v>45489</v>
      </c>
      <c r="Z260" s="79" t="s">
        <v>1223</v>
      </c>
      <c r="AA260" s="85">
        <v>45489</v>
      </c>
      <c r="AB260" s="93">
        <v>66800000</v>
      </c>
      <c r="AC260" s="81">
        <v>0</v>
      </c>
      <c r="AD260" s="82">
        <v>940</v>
      </c>
      <c r="AE260" s="86">
        <v>45491</v>
      </c>
      <c r="AF260" s="80">
        <v>66800000</v>
      </c>
      <c r="AG260" s="83">
        <f t="shared" si="15"/>
        <v>0</v>
      </c>
      <c r="AH260" s="82">
        <v>3275</v>
      </c>
      <c r="AI260" s="64">
        <v>45497</v>
      </c>
      <c r="AJ260" s="80">
        <v>66800000</v>
      </c>
      <c r="AK260" s="65">
        <f t="shared" si="16"/>
        <v>0</v>
      </c>
      <c r="AL260" s="80">
        <v>26800000</v>
      </c>
      <c r="AM260" s="65">
        <f t="shared" si="17"/>
        <v>40000000</v>
      </c>
      <c r="AN260" s="65">
        <f t="shared" si="18"/>
        <v>0</v>
      </c>
      <c r="AO260" s="71" t="s">
        <v>323</v>
      </c>
      <c r="AP260" s="71">
        <v>475</v>
      </c>
      <c r="AQ260" s="73" t="s">
        <v>1224</v>
      </c>
      <c r="AR260" s="73"/>
    </row>
    <row r="261" spans="1:44" s="39" customFormat="1" ht="18.75" customHeight="1">
      <c r="A261" s="71">
        <v>17</v>
      </c>
      <c r="B261" s="72" t="s">
        <v>1225</v>
      </c>
      <c r="C261" s="73" t="s">
        <v>86</v>
      </c>
      <c r="D261" s="73" t="s">
        <v>87</v>
      </c>
      <c r="E261" s="73" t="s">
        <v>88</v>
      </c>
      <c r="F261" s="73" t="s">
        <v>89</v>
      </c>
      <c r="G261" s="73" t="s">
        <v>90</v>
      </c>
      <c r="H261" s="73" t="s">
        <v>97</v>
      </c>
      <c r="I261" s="73" t="s">
        <v>54</v>
      </c>
      <c r="J261" s="114" t="s">
        <v>1226</v>
      </c>
      <c r="K261" s="71" t="s">
        <v>55</v>
      </c>
      <c r="L261" s="71">
        <v>81101500</v>
      </c>
      <c r="M261" s="57">
        <v>8000000</v>
      </c>
      <c r="N261" s="71">
        <v>6</v>
      </c>
      <c r="O261" s="57">
        <v>44533333</v>
      </c>
      <c r="P261" s="74" t="s">
        <v>61</v>
      </c>
      <c r="Q261" s="74" t="s">
        <v>61</v>
      </c>
      <c r="R261" s="71" t="s">
        <v>1158</v>
      </c>
      <c r="S261" s="71" t="s">
        <v>1159</v>
      </c>
      <c r="T261" s="75" t="s">
        <v>1160</v>
      </c>
      <c r="U261" s="64">
        <v>45475</v>
      </c>
      <c r="V261" s="76">
        <v>202415000056823</v>
      </c>
      <c r="W261" s="77" t="s">
        <v>302</v>
      </c>
      <c r="X261" s="94" t="s">
        <v>340</v>
      </c>
      <c r="Y261" s="85">
        <v>45489</v>
      </c>
      <c r="Z261" s="79" t="s">
        <v>1227</v>
      </c>
      <c r="AA261" s="85">
        <v>45489</v>
      </c>
      <c r="AB261" s="93">
        <v>44533333</v>
      </c>
      <c r="AC261" s="81">
        <v>0</v>
      </c>
      <c r="AD261" s="82">
        <v>913</v>
      </c>
      <c r="AE261" s="86">
        <v>45491</v>
      </c>
      <c r="AF261" s="80">
        <v>44533333</v>
      </c>
      <c r="AG261" s="83">
        <f t="shared" si="15"/>
        <v>0</v>
      </c>
      <c r="AH261" s="82">
        <v>3363</v>
      </c>
      <c r="AI261" s="64">
        <v>45505</v>
      </c>
      <c r="AJ261" s="80">
        <v>44533333</v>
      </c>
      <c r="AK261" s="65">
        <f t="shared" si="16"/>
        <v>0</v>
      </c>
      <c r="AL261" s="80">
        <v>16000000</v>
      </c>
      <c r="AM261" s="65">
        <f t="shared" si="17"/>
        <v>28533333</v>
      </c>
      <c r="AN261" s="65">
        <f t="shared" si="18"/>
        <v>0</v>
      </c>
      <c r="AO261" s="71" t="s">
        <v>323</v>
      </c>
      <c r="AP261" s="71">
        <v>555</v>
      </c>
      <c r="AQ261" s="73" t="s">
        <v>1228</v>
      </c>
      <c r="AR261" s="73"/>
    </row>
    <row r="262" spans="1:44" s="39" customFormat="1" ht="18.75" customHeight="1">
      <c r="A262" s="71">
        <v>18</v>
      </c>
      <c r="B262" s="72" t="s">
        <v>1229</v>
      </c>
      <c r="C262" s="73" t="s">
        <v>86</v>
      </c>
      <c r="D262" s="73" t="s">
        <v>87</v>
      </c>
      <c r="E262" s="73" t="s">
        <v>88</v>
      </c>
      <c r="F262" s="73" t="s">
        <v>89</v>
      </c>
      <c r="G262" s="73" t="s">
        <v>90</v>
      </c>
      <c r="H262" s="73" t="s">
        <v>76</v>
      </c>
      <c r="I262" s="73" t="s">
        <v>54</v>
      </c>
      <c r="J262" s="114" t="s">
        <v>1226</v>
      </c>
      <c r="K262" s="71" t="s">
        <v>55</v>
      </c>
      <c r="L262" s="71">
        <v>81101500</v>
      </c>
      <c r="M262" s="57">
        <v>8000000</v>
      </c>
      <c r="N262" s="71">
        <v>6</v>
      </c>
      <c r="O262" s="57">
        <v>48533333</v>
      </c>
      <c r="P262" s="74" t="s">
        <v>61</v>
      </c>
      <c r="Q262" s="74" t="s">
        <v>61</v>
      </c>
      <c r="R262" s="71" t="s">
        <v>1158</v>
      </c>
      <c r="S262" s="71" t="s">
        <v>1159</v>
      </c>
      <c r="T262" s="75" t="s">
        <v>1160</v>
      </c>
      <c r="U262" s="64">
        <v>45475</v>
      </c>
      <c r="V262" s="76">
        <v>202415000056803</v>
      </c>
      <c r="W262" s="77" t="s">
        <v>302</v>
      </c>
      <c r="X262" s="94" t="s">
        <v>340</v>
      </c>
      <c r="Y262" s="85">
        <v>45489</v>
      </c>
      <c r="Z262" s="79" t="s">
        <v>1230</v>
      </c>
      <c r="AA262" s="85">
        <v>45489</v>
      </c>
      <c r="AB262" s="93">
        <v>48533333</v>
      </c>
      <c r="AC262" s="81">
        <v>0</v>
      </c>
      <c r="AD262" s="82">
        <v>942</v>
      </c>
      <c r="AE262" s="86">
        <v>45491</v>
      </c>
      <c r="AF262" s="80">
        <v>48533333</v>
      </c>
      <c r="AG262" s="83">
        <f t="shared" si="15"/>
        <v>0</v>
      </c>
      <c r="AH262" s="82">
        <v>3343</v>
      </c>
      <c r="AI262" s="64">
        <v>45503</v>
      </c>
      <c r="AJ262" s="80">
        <v>44533333</v>
      </c>
      <c r="AK262" s="65">
        <f t="shared" si="16"/>
        <v>4000000</v>
      </c>
      <c r="AL262" s="80">
        <v>16000000</v>
      </c>
      <c r="AM262" s="65">
        <f t="shared" si="17"/>
        <v>28533333</v>
      </c>
      <c r="AN262" s="65">
        <f t="shared" si="18"/>
        <v>4000000</v>
      </c>
      <c r="AO262" s="71" t="s">
        <v>323</v>
      </c>
      <c r="AP262" s="71">
        <v>517</v>
      </c>
      <c r="AQ262" s="73" t="s">
        <v>1231</v>
      </c>
      <c r="AR262" s="73"/>
    </row>
    <row r="263" spans="1:44" s="39" customFormat="1" ht="18.75" customHeight="1">
      <c r="A263" s="71">
        <v>19</v>
      </c>
      <c r="B263" s="72" t="s">
        <v>1232</v>
      </c>
      <c r="C263" s="73" t="s">
        <v>86</v>
      </c>
      <c r="D263" s="73" t="s">
        <v>87</v>
      </c>
      <c r="E263" s="73" t="s">
        <v>88</v>
      </c>
      <c r="F263" s="73" t="s">
        <v>89</v>
      </c>
      <c r="G263" s="73" t="s">
        <v>90</v>
      </c>
      <c r="H263" s="73" t="s">
        <v>53</v>
      </c>
      <c r="I263" s="73" t="s">
        <v>54</v>
      </c>
      <c r="J263" s="114" t="s">
        <v>1233</v>
      </c>
      <c r="K263" s="71" t="s">
        <v>55</v>
      </c>
      <c r="L263" s="71">
        <v>80121704</v>
      </c>
      <c r="M263" s="57">
        <v>8560000</v>
      </c>
      <c r="N263" s="71">
        <v>6</v>
      </c>
      <c r="O263" s="57">
        <v>51930667</v>
      </c>
      <c r="P263" s="74" t="s">
        <v>61</v>
      </c>
      <c r="Q263" s="74" t="s">
        <v>61</v>
      </c>
      <c r="R263" s="71" t="s">
        <v>1158</v>
      </c>
      <c r="S263" s="71" t="s">
        <v>1159</v>
      </c>
      <c r="T263" s="75" t="s">
        <v>1160</v>
      </c>
      <c r="U263" s="64">
        <v>45475</v>
      </c>
      <c r="V263" s="76">
        <v>202415000056803</v>
      </c>
      <c r="W263" s="77" t="s">
        <v>302</v>
      </c>
      <c r="X263" s="94" t="s">
        <v>340</v>
      </c>
      <c r="Y263" s="85">
        <v>45489</v>
      </c>
      <c r="Z263" s="79" t="s">
        <v>1234</v>
      </c>
      <c r="AA263" s="85">
        <v>45489</v>
      </c>
      <c r="AB263" s="93">
        <v>51930667</v>
      </c>
      <c r="AC263" s="81">
        <v>0</v>
      </c>
      <c r="AD263" s="82">
        <v>934</v>
      </c>
      <c r="AE263" s="86">
        <v>45491</v>
      </c>
      <c r="AF263" s="80">
        <v>51930667</v>
      </c>
      <c r="AG263" s="83">
        <f t="shared" si="15"/>
        <v>0</v>
      </c>
      <c r="AH263" s="82">
        <v>3287</v>
      </c>
      <c r="AI263" s="64">
        <v>45497</v>
      </c>
      <c r="AJ263" s="80">
        <v>51930667</v>
      </c>
      <c r="AK263" s="65">
        <f t="shared" si="16"/>
        <v>0</v>
      </c>
      <c r="AL263" s="80">
        <v>19117333</v>
      </c>
      <c r="AM263" s="65">
        <f t="shared" si="17"/>
        <v>32813334</v>
      </c>
      <c r="AN263" s="65">
        <f t="shared" si="18"/>
        <v>0</v>
      </c>
      <c r="AO263" s="71" t="s">
        <v>323</v>
      </c>
      <c r="AP263" s="71">
        <v>476</v>
      </c>
      <c r="AQ263" s="73" t="s">
        <v>1235</v>
      </c>
      <c r="AR263" s="73"/>
    </row>
    <row r="264" spans="1:44" s="39" customFormat="1" ht="18.75" customHeight="1">
      <c r="A264" s="71">
        <v>20</v>
      </c>
      <c r="B264" s="72" t="s">
        <v>1236</v>
      </c>
      <c r="C264" s="73" t="s">
        <v>86</v>
      </c>
      <c r="D264" s="73" t="s">
        <v>87</v>
      </c>
      <c r="E264" s="73" t="s">
        <v>88</v>
      </c>
      <c r="F264" s="73" t="s">
        <v>89</v>
      </c>
      <c r="G264" s="73" t="s">
        <v>90</v>
      </c>
      <c r="H264" s="73" t="s">
        <v>53</v>
      </c>
      <c r="I264" s="73" t="s">
        <v>54</v>
      </c>
      <c r="J264" s="114" t="s">
        <v>1237</v>
      </c>
      <c r="K264" s="71" t="s">
        <v>55</v>
      </c>
      <c r="L264" s="71">
        <v>80121704</v>
      </c>
      <c r="M264" s="57">
        <v>14400000</v>
      </c>
      <c r="N264" s="71">
        <v>6</v>
      </c>
      <c r="O264" s="57">
        <v>80160000</v>
      </c>
      <c r="P264" s="74" t="s">
        <v>61</v>
      </c>
      <c r="Q264" s="74" t="s">
        <v>61</v>
      </c>
      <c r="R264" s="71" t="s">
        <v>1158</v>
      </c>
      <c r="S264" s="71" t="s">
        <v>1159</v>
      </c>
      <c r="T264" s="75" t="s">
        <v>1160</v>
      </c>
      <c r="U264" s="64">
        <v>45475</v>
      </c>
      <c r="V264" s="76">
        <v>202415000056803</v>
      </c>
      <c r="W264" s="77" t="s">
        <v>302</v>
      </c>
      <c r="X264" s="94" t="s">
        <v>340</v>
      </c>
      <c r="Y264" s="85">
        <v>45489</v>
      </c>
      <c r="Z264" s="79" t="s">
        <v>1238</v>
      </c>
      <c r="AA264" s="85">
        <v>45489</v>
      </c>
      <c r="AB264" s="93">
        <v>80160000</v>
      </c>
      <c r="AC264" s="81">
        <v>0</v>
      </c>
      <c r="AD264" s="82">
        <v>938</v>
      </c>
      <c r="AE264" s="86">
        <v>45491</v>
      </c>
      <c r="AF264" s="80">
        <v>80160000</v>
      </c>
      <c r="AG264" s="83">
        <f t="shared" si="15"/>
        <v>0</v>
      </c>
      <c r="AH264" s="82">
        <v>3410</v>
      </c>
      <c r="AI264" s="64">
        <v>45506</v>
      </c>
      <c r="AJ264" s="80">
        <v>80160000</v>
      </c>
      <c r="AK264" s="65">
        <f t="shared" si="16"/>
        <v>0</v>
      </c>
      <c r="AL264" s="80">
        <v>28320000</v>
      </c>
      <c r="AM264" s="65">
        <f t="shared" si="17"/>
        <v>51840000</v>
      </c>
      <c r="AN264" s="65">
        <f t="shared" si="18"/>
        <v>0</v>
      </c>
      <c r="AO264" s="71" t="s">
        <v>323</v>
      </c>
      <c r="AP264" s="71">
        <v>589</v>
      </c>
      <c r="AQ264" s="73" t="s">
        <v>1239</v>
      </c>
      <c r="AR264" s="73"/>
    </row>
    <row r="265" spans="1:44" s="39" customFormat="1" ht="18.75" customHeight="1">
      <c r="A265" s="71">
        <v>21</v>
      </c>
      <c r="B265" s="72" t="s">
        <v>1240</v>
      </c>
      <c r="C265" s="73" t="s">
        <v>86</v>
      </c>
      <c r="D265" s="73" t="s">
        <v>87</v>
      </c>
      <c r="E265" s="73" t="s">
        <v>88</v>
      </c>
      <c r="F265" s="73" t="s">
        <v>89</v>
      </c>
      <c r="G265" s="73" t="s">
        <v>90</v>
      </c>
      <c r="H265" s="73" t="s">
        <v>53</v>
      </c>
      <c r="I265" s="73" t="s">
        <v>54</v>
      </c>
      <c r="J265" s="114" t="s">
        <v>1241</v>
      </c>
      <c r="K265" s="71" t="s">
        <v>55</v>
      </c>
      <c r="L265" s="71">
        <v>80121704</v>
      </c>
      <c r="M265" s="57">
        <v>8560000</v>
      </c>
      <c r="N265" s="71">
        <v>6</v>
      </c>
      <c r="O265" s="57">
        <v>51930667</v>
      </c>
      <c r="P265" s="74" t="s">
        <v>61</v>
      </c>
      <c r="Q265" s="74" t="s">
        <v>61</v>
      </c>
      <c r="R265" s="71" t="s">
        <v>1158</v>
      </c>
      <c r="S265" s="71" t="s">
        <v>1159</v>
      </c>
      <c r="T265" s="75" t="s">
        <v>1160</v>
      </c>
      <c r="U265" s="64">
        <v>45475</v>
      </c>
      <c r="V265" s="76">
        <v>202415000056803</v>
      </c>
      <c r="W265" s="77" t="s">
        <v>302</v>
      </c>
      <c r="X265" s="94" t="s">
        <v>340</v>
      </c>
      <c r="Y265" s="85">
        <v>45489</v>
      </c>
      <c r="Z265" s="79" t="s">
        <v>1242</v>
      </c>
      <c r="AA265" s="85">
        <v>45489</v>
      </c>
      <c r="AB265" s="93">
        <v>51930667</v>
      </c>
      <c r="AC265" s="81">
        <v>0</v>
      </c>
      <c r="AD265" s="82">
        <v>930</v>
      </c>
      <c r="AE265" s="86">
        <v>45491</v>
      </c>
      <c r="AF265" s="80">
        <v>51930667</v>
      </c>
      <c r="AG265" s="83">
        <f t="shared" ref="AG265:AG328" si="19">AB265-AF265</f>
        <v>0</v>
      </c>
      <c r="AH265" s="82">
        <v>3280</v>
      </c>
      <c r="AI265" s="64">
        <v>45497</v>
      </c>
      <c r="AJ265" s="80">
        <v>51930667</v>
      </c>
      <c r="AK265" s="65">
        <f t="shared" ref="AK265:AK328" si="20">AF265-AJ265</f>
        <v>0</v>
      </c>
      <c r="AL265" s="80">
        <v>18832000</v>
      </c>
      <c r="AM265" s="65">
        <f t="shared" ref="AM265:AM328" si="21">AJ265-AL265</f>
        <v>33098667</v>
      </c>
      <c r="AN265" s="65">
        <f t="shared" ref="AN265:AN328" si="22">O265-AJ265</f>
        <v>0</v>
      </c>
      <c r="AO265" s="71" t="s">
        <v>323</v>
      </c>
      <c r="AP265" s="71">
        <v>484</v>
      </c>
      <c r="AQ265" s="73" t="s">
        <v>1243</v>
      </c>
      <c r="AR265" s="73"/>
    </row>
    <row r="266" spans="1:44" s="39" customFormat="1" ht="18.75" customHeight="1">
      <c r="A266" s="71">
        <v>22</v>
      </c>
      <c r="B266" s="72" t="s">
        <v>1244</v>
      </c>
      <c r="C266" s="73" t="s">
        <v>86</v>
      </c>
      <c r="D266" s="73" t="s">
        <v>87</v>
      </c>
      <c r="E266" s="73" t="s">
        <v>88</v>
      </c>
      <c r="F266" s="73" t="s">
        <v>89</v>
      </c>
      <c r="G266" s="73" t="s">
        <v>90</v>
      </c>
      <c r="H266" s="73" t="s">
        <v>53</v>
      </c>
      <c r="I266" s="73" t="s">
        <v>54</v>
      </c>
      <c r="J266" s="114" t="s">
        <v>1245</v>
      </c>
      <c r="K266" s="71" t="s">
        <v>55</v>
      </c>
      <c r="L266" s="71">
        <v>80121704</v>
      </c>
      <c r="M266" s="57">
        <v>12000000</v>
      </c>
      <c r="N266" s="71">
        <v>6</v>
      </c>
      <c r="O266" s="57">
        <v>72800000</v>
      </c>
      <c r="P266" s="74" t="s">
        <v>61</v>
      </c>
      <c r="Q266" s="74" t="s">
        <v>61</v>
      </c>
      <c r="R266" s="71" t="s">
        <v>1158</v>
      </c>
      <c r="S266" s="71" t="s">
        <v>1159</v>
      </c>
      <c r="T266" s="75" t="s">
        <v>1160</v>
      </c>
      <c r="U266" s="64">
        <v>45475</v>
      </c>
      <c r="V266" s="76">
        <v>202415000056823</v>
      </c>
      <c r="W266" s="77" t="s">
        <v>302</v>
      </c>
      <c r="X266" s="94" t="s">
        <v>340</v>
      </c>
      <c r="Y266" s="85">
        <v>45489</v>
      </c>
      <c r="Z266" s="79" t="s">
        <v>1246</v>
      </c>
      <c r="AA266" s="85">
        <v>45489</v>
      </c>
      <c r="AB266" s="93">
        <v>72800000</v>
      </c>
      <c r="AC266" s="81">
        <v>0</v>
      </c>
      <c r="AD266" s="82">
        <v>921</v>
      </c>
      <c r="AE266" s="86">
        <v>45491</v>
      </c>
      <c r="AF266" s="80">
        <v>72800000</v>
      </c>
      <c r="AG266" s="83">
        <f t="shared" si="19"/>
        <v>0</v>
      </c>
      <c r="AH266" s="82">
        <v>3279</v>
      </c>
      <c r="AI266" s="64">
        <v>45497</v>
      </c>
      <c r="AJ266" s="80">
        <v>72800000</v>
      </c>
      <c r="AK266" s="65">
        <f t="shared" si="20"/>
        <v>0</v>
      </c>
      <c r="AL266" s="80">
        <v>26800000</v>
      </c>
      <c r="AM266" s="65">
        <f t="shared" si="21"/>
        <v>46000000</v>
      </c>
      <c r="AN266" s="65">
        <f t="shared" si="22"/>
        <v>0</v>
      </c>
      <c r="AO266" s="71" t="s">
        <v>323</v>
      </c>
      <c r="AP266" s="71">
        <v>481</v>
      </c>
      <c r="AQ266" s="73" t="s">
        <v>1247</v>
      </c>
      <c r="AR266" s="73"/>
    </row>
    <row r="267" spans="1:44" s="39" customFormat="1" ht="18.75" customHeight="1">
      <c r="A267" s="71">
        <v>23</v>
      </c>
      <c r="B267" s="72" t="s">
        <v>1248</v>
      </c>
      <c r="C267" s="73" t="s">
        <v>86</v>
      </c>
      <c r="D267" s="73" t="s">
        <v>87</v>
      </c>
      <c r="E267" s="73" t="s">
        <v>88</v>
      </c>
      <c r="F267" s="73" t="s">
        <v>89</v>
      </c>
      <c r="G267" s="73" t="s">
        <v>90</v>
      </c>
      <c r="H267" s="73" t="s">
        <v>53</v>
      </c>
      <c r="I267" s="73" t="s">
        <v>54</v>
      </c>
      <c r="J267" s="114" t="s">
        <v>1249</v>
      </c>
      <c r="K267" s="71" t="s">
        <v>55</v>
      </c>
      <c r="L267" s="71">
        <v>80121704</v>
      </c>
      <c r="M267" s="57">
        <v>10000000</v>
      </c>
      <c r="N267" s="71">
        <v>6</v>
      </c>
      <c r="O267" s="57">
        <v>55666667</v>
      </c>
      <c r="P267" s="74" t="s">
        <v>61</v>
      </c>
      <c r="Q267" s="74" t="s">
        <v>61</v>
      </c>
      <c r="R267" s="71" t="s">
        <v>1158</v>
      </c>
      <c r="S267" s="71" t="s">
        <v>1159</v>
      </c>
      <c r="T267" s="75" t="s">
        <v>1160</v>
      </c>
      <c r="U267" s="64">
        <v>45490</v>
      </c>
      <c r="V267" s="76">
        <v>202415000056823</v>
      </c>
      <c r="W267" s="77" t="s">
        <v>302</v>
      </c>
      <c r="X267" s="94" t="s">
        <v>340</v>
      </c>
      <c r="Y267" s="85">
        <v>45495</v>
      </c>
      <c r="Z267" s="79" t="s">
        <v>1250</v>
      </c>
      <c r="AA267" s="85">
        <v>45495</v>
      </c>
      <c r="AB267" s="93">
        <v>55666667</v>
      </c>
      <c r="AC267" s="81">
        <v>0</v>
      </c>
      <c r="AD267" s="82">
        <v>1092</v>
      </c>
      <c r="AE267" s="86">
        <v>45497</v>
      </c>
      <c r="AF267" s="80">
        <v>55666667</v>
      </c>
      <c r="AG267" s="83">
        <f t="shared" si="19"/>
        <v>0</v>
      </c>
      <c r="AH267" s="82">
        <v>3374</v>
      </c>
      <c r="AI267" s="64">
        <v>45506</v>
      </c>
      <c r="AJ267" s="80">
        <v>55666667</v>
      </c>
      <c r="AK267" s="65">
        <f t="shared" si="20"/>
        <v>0</v>
      </c>
      <c r="AL267" s="80">
        <v>20000000</v>
      </c>
      <c r="AM267" s="65">
        <f t="shared" si="21"/>
        <v>35666667</v>
      </c>
      <c r="AN267" s="65">
        <f t="shared" si="22"/>
        <v>0</v>
      </c>
      <c r="AO267" s="71" t="s">
        <v>323</v>
      </c>
      <c r="AP267" s="71">
        <v>574</v>
      </c>
      <c r="AQ267" s="73" t="s">
        <v>1251</v>
      </c>
      <c r="AR267" s="73"/>
    </row>
    <row r="268" spans="1:44" s="39" customFormat="1" ht="18.75" customHeight="1">
      <c r="A268" s="71">
        <v>24</v>
      </c>
      <c r="B268" s="72" t="s">
        <v>1252</v>
      </c>
      <c r="C268" s="73" t="s">
        <v>86</v>
      </c>
      <c r="D268" s="73" t="s">
        <v>87</v>
      </c>
      <c r="E268" s="73" t="s">
        <v>88</v>
      </c>
      <c r="F268" s="73" t="s">
        <v>89</v>
      </c>
      <c r="G268" s="73" t="s">
        <v>90</v>
      </c>
      <c r="H268" s="73" t="s">
        <v>82</v>
      </c>
      <c r="I268" s="73" t="s">
        <v>54</v>
      </c>
      <c r="J268" s="114" t="s">
        <v>1253</v>
      </c>
      <c r="K268" s="71" t="s">
        <v>55</v>
      </c>
      <c r="L268" s="71">
        <v>80141602</v>
      </c>
      <c r="M268" s="57">
        <v>8000000</v>
      </c>
      <c r="N268" s="71" t="s">
        <v>1254</v>
      </c>
      <c r="O268" s="57">
        <v>44533333</v>
      </c>
      <c r="P268" s="74" t="s">
        <v>56</v>
      </c>
      <c r="Q268" s="74" t="s">
        <v>56</v>
      </c>
      <c r="R268" s="71" t="s">
        <v>1158</v>
      </c>
      <c r="S268" s="71" t="s">
        <v>1159</v>
      </c>
      <c r="T268" s="75" t="s">
        <v>1160</v>
      </c>
      <c r="U268" s="64">
        <v>45490</v>
      </c>
      <c r="V268" s="76">
        <v>202415000058913</v>
      </c>
      <c r="W268" s="77" t="s">
        <v>302</v>
      </c>
      <c r="X268" s="94" t="s">
        <v>1255</v>
      </c>
      <c r="Y268" s="85">
        <v>45496</v>
      </c>
      <c r="Z268" s="79" t="s">
        <v>1256</v>
      </c>
      <c r="AA268" s="85">
        <v>45496</v>
      </c>
      <c r="AB268" s="93">
        <v>44533333</v>
      </c>
      <c r="AC268" s="81">
        <v>0</v>
      </c>
      <c r="AD268" s="82">
        <v>1094</v>
      </c>
      <c r="AE268" s="86">
        <v>45497</v>
      </c>
      <c r="AF268" s="80">
        <v>44533333</v>
      </c>
      <c r="AG268" s="83">
        <f t="shared" si="19"/>
        <v>0</v>
      </c>
      <c r="AH268" s="82">
        <v>3376</v>
      </c>
      <c r="AI268" s="64">
        <v>45506</v>
      </c>
      <c r="AJ268" s="80">
        <v>44533333</v>
      </c>
      <c r="AK268" s="65">
        <f t="shared" si="20"/>
        <v>0</v>
      </c>
      <c r="AL268" s="80">
        <v>15733333</v>
      </c>
      <c r="AM268" s="65">
        <f t="shared" si="21"/>
        <v>28800000</v>
      </c>
      <c r="AN268" s="65">
        <f t="shared" si="22"/>
        <v>0</v>
      </c>
      <c r="AO268" s="71" t="s">
        <v>323</v>
      </c>
      <c r="AP268" s="71">
        <v>561</v>
      </c>
      <c r="AQ268" s="73" t="s">
        <v>1257</v>
      </c>
      <c r="AR268" s="73" t="s">
        <v>1258</v>
      </c>
    </row>
    <row r="269" spans="1:44" s="39" customFormat="1" ht="18.75" customHeight="1">
      <c r="A269" s="71">
        <v>25</v>
      </c>
      <c r="B269" s="72" t="s">
        <v>1259</v>
      </c>
      <c r="C269" s="73" t="s">
        <v>86</v>
      </c>
      <c r="D269" s="73" t="s">
        <v>87</v>
      </c>
      <c r="E269" s="73" t="s">
        <v>88</v>
      </c>
      <c r="F269" s="73" t="s">
        <v>89</v>
      </c>
      <c r="G269" s="73" t="s">
        <v>90</v>
      </c>
      <c r="H269" s="73" t="s">
        <v>71</v>
      </c>
      <c r="I269" s="73" t="s">
        <v>54</v>
      </c>
      <c r="J269" s="114" t="s">
        <v>1260</v>
      </c>
      <c r="K269" s="71" t="s">
        <v>55</v>
      </c>
      <c r="L269" s="71">
        <v>93141500</v>
      </c>
      <c r="M269" s="57">
        <v>4000000</v>
      </c>
      <c r="N269" s="71">
        <v>6</v>
      </c>
      <c r="O269" s="57">
        <v>24266667</v>
      </c>
      <c r="P269" s="74" t="s">
        <v>61</v>
      </c>
      <c r="Q269" s="74" t="s">
        <v>61</v>
      </c>
      <c r="R269" s="71" t="s">
        <v>1158</v>
      </c>
      <c r="S269" s="71" t="s">
        <v>1159</v>
      </c>
      <c r="T269" s="75" t="s">
        <v>1160</v>
      </c>
      <c r="U269" s="64">
        <v>45475</v>
      </c>
      <c r="V269" s="76">
        <v>202415000056823</v>
      </c>
      <c r="W269" s="77" t="s">
        <v>302</v>
      </c>
      <c r="X269" s="94" t="s">
        <v>340</v>
      </c>
      <c r="Y269" s="85">
        <v>45489</v>
      </c>
      <c r="Z269" s="79" t="s">
        <v>1261</v>
      </c>
      <c r="AA269" s="85">
        <v>45489</v>
      </c>
      <c r="AB269" s="93">
        <v>24266667</v>
      </c>
      <c r="AC269" s="81">
        <v>0</v>
      </c>
      <c r="AD269" s="82">
        <v>908</v>
      </c>
      <c r="AE269" s="86">
        <v>45491</v>
      </c>
      <c r="AF269" s="80">
        <v>24266667</v>
      </c>
      <c r="AG269" s="83">
        <f t="shared" si="19"/>
        <v>0</v>
      </c>
      <c r="AH269" s="82">
        <v>3364</v>
      </c>
      <c r="AI269" s="64">
        <v>45505</v>
      </c>
      <c r="AJ269" s="80">
        <v>24266667</v>
      </c>
      <c r="AK269" s="65">
        <f t="shared" si="20"/>
        <v>0</v>
      </c>
      <c r="AL269" s="80">
        <v>8000000</v>
      </c>
      <c r="AM269" s="65">
        <f t="shared" si="21"/>
        <v>16266667</v>
      </c>
      <c r="AN269" s="65">
        <f t="shared" si="22"/>
        <v>0</v>
      </c>
      <c r="AO269" s="71" t="s">
        <v>323</v>
      </c>
      <c r="AP269" s="71">
        <v>544</v>
      </c>
      <c r="AQ269" s="73" t="s">
        <v>1262</v>
      </c>
      <c r="AR269" s="73"/>
    </row>
    <row r="270" spans="1:44" s="39" customFormat="1" ht="18.75" customHeight="1">
      <c r="A270" s="71">
        <v>26</v>
      </c>
      <c r="B270" s="72" t="s">
        <v>1263</v>
      </c>
      <c r="C270" s="73" t="s">
        <v>86</v>
      </c>
      <c r="D270" s="73" t="s">
        <v>87</v>
      </c>
      <c r="E270" s="73" t="s">
        <v>88</v>
      </c>
      <c r="F270" s="73" t="s">
        <v>89</v>
      </c>
      <c r="G270" s="73" t="s">
        <v>90</v>
      </c>
      <c r="H270" s="73" t="s">
        <v>71</v>
      </c>
      <c r="I270" s="73" t="s">
        <v>54</v>
      </c>
      <c r="J270" s="114" t="s">
        <v>1264</v>
      </c>
      <c r="K270" s="71" t="s">
        <v>55</v>
      </c>
      <c r="L270" s="71">
        <v>93141500</v>
      </c>
      <c r="M270" s="57">
        <v>3700000</v>
      </c>
      <c r="N270" s="71">
        <v>6</v>
      </c>
      <c r="O270" s="57">
        <v>20596667</v>
      </c>
      <c r="P270" s="74" t="s">
        <v>61</v>
      </c>
      <c r="Q270" s="74" t="s">
        <v>61</v>
      </c>
      <c r="R270" s="71" t="s">
        <v>1158</v>
      </c>
      <c r="S270" s="71" t="s">
        <v>1159</v>
      </c>
      <c r="T270" s="75" t="s">
        <v>1160</v>
      </c>
      <c r="U270" s="64">
        <v>45475</v>
      </c>
      <c r="V270" s="76">
        <v>202415000056803</v>
      </c>
      <c r="W270" s="77" t="s">
        <v>302</v>
      </c>
      <c r="X270" s="94" t="s">
        <v>340</v>
      </c>
      <c r="Y270" s="85">
        <v>45489</v>
      </c>
      <c r="Z270" s="79" t="s">
        <v>1265</v>
      </c>
      <c r="AA270" s="85">
        <v>45489</v>
      </c>
      <c r="AB270" s="93">
        <v>20596667</v>
      </c>
      <c r="AC270" s="81">
        <v>0</v>
      </c>
      <c r="AD270" s="82">
        <v>932</v>
      </c>
      <c r="AE270" s="86">
        <v>45491</v>
      </c>
      <c r="AF270" s="80">
        <v>20596667</v>
      </c>
      <c r="AG270" s="83">
        <f t="shared" si="19"/>
        <v>0</v>
      </c>
      <c r="AH270" s="82">
        <v>3700</v>
      </c>
      <c r="AI270" s="64">
        <v>45516</v>
      </c>
      <c r="AJ270" s="80">
        <v>20596667</v>
      </c>
      <c r="AK270" s="65">
        <f t="shared" si="20"/>
        <v>0</v>
      </c>
      <c r="AL270" s="80">
        <v>5920000</v>
      </c>
      <c r="AM270" s="65">
        <f t="shared" si="21"/>
        <v>14676667</v>
      </c>
      <c r="AN270" s="65">
        <f t="shared" si="22"/>
        <v>0</v>
      </c>
      <c r="AO270" s="71" t="s">
        <v>323</v>
      </c>
      <c r="AP270" s="71">
        <v>695</v>
      </c>
      <c r="AQ270" s="73" t="s">
        <v>1266</v>
      </c>
      <c r="AR270" s="73"/>
    </row>
    <row r="271" spans="1:44" s="39" customFormat="1" ht="18.75" customHeight="1">
      <c r="A271" s="71">
        <v>27</v>
      </c>
      <c r="B271" s="72" t="s">
        <v>1267</v>
      </c>
      <c r="C271" s="73" t="s">
        <v>86</v>
      </c>
      <c r="D271" s="73" t="s">
        <v>87</v>
      </c>
      <c r="E271" s="73" t="s">
        <v>88</v>
      </c>
      <c r="F271" s="73" t="s">
        <v>89</v>
      </c>
      <c r="G271" s="73" t="s">
        <v>90</v>
      </c>
      <c r="H271" s="73" t="s">
        <v>71</v>
      </c>
      <c r="I271" s="73" t="s">
        <v>54</v>
      </c>
      <c r="J271" s="114" t="s">
        <v>1268</v>
      </c>
      <c r="K271" s="71" t="s">
        <v>55</v>
      </c>
      <c r="L271" s="71">
        <v>93141500</v>
      </c>
      <c r="M271" s="57">
        <v>3160000</v>
      </c>
      <c r="N271" s="71">
        <v>6</v>
      </c>
      <c r="O271" s="57">
        <v>19170667</v>
      </c>
      <c r="P271" s="74" t="s">
        <v>61</v>
      </c>
      <c r="Q271" s="74" t="s">
        <v>61</v>
      </c>
      <c r="R271" s="71" t="s">
        <v>1158</v>
      </c>
      <c r="S271" s="71" t="s">
        <v>1159</v>
      </c>
      <c r="T271" s="75" t="s">
        <v>1160</v>
      </c>
      <c r="U271" s="64">
        <v>45475</v>
      </c>
      <c r="V271" s="76">
        <v>202415000056823</v>
      </c>
      <c r="W271" s="77" t="s">
        <v>302</v>
      </c>
      <c r="X271" s="94" t="s">
        <v>340</v>
      </c>
      <c r="Y271" s="85">
        <v>45489</v>
      </c>
      <c r="Z271" s="79" t="s">
        <v>1269</v>
      </c>
      <c r="AA271" s="85">
        <v>45489</v>
      </c>
      <c r="AB271" s="93">
        <v>19170667</v>
      </c>
      <c r="AC271" s="81">
        <v>0</v>
      </c>
      <c r="AD271" s="82">
        <v>910</v>
      </c>
      <c r="AE271" s="86">
        <v>45491</v>
      </c>
      <c r="AF271" s="80">
        <v>19170667</v>
      </c>
      <c r="AG271" s="83">
        <f t="shared" si="19"/>
        <v>0</v>
      </c>
      <c r="AH271" s="82"/>
      <c r="AI271" s="64"/>
      <c r="AJ271" s="80"/>
      <c r="AK271" s="65">
        <f t="shared" si="20"/>
        <v>19170667</v>
      </c>
      <c r="AL271" s="80"/>
      <c r="AM271" s="65">
        <f t="shared" si="21"/>
        <v>0</v>
      </c>
      <c r="AN271" s="65">
        <f t="shared" si="22"/>
        <v>19170667</v>
      </c>
      <c r="AO271" s="82"/>
      <c r="AP271" s="82"/>
      <c r="AQ271" s="84"/>
      <c r="AR271" s="73"/>
    </row>
    <row r="272" spans="1:44" s="39" customFormat="1" ht="18.75" customHeight="1">
      <c r="A272" s="71">
        <v>28</v>
      </c>
      <c r="B272" s="72" t="s">
        <v>1270</v>
      </c>
      <c r="C272" s="73" t="s">
        <v>86</v>
      </c>
      <c r="D272" s="73" t="s">
        <v>87</v>
      </c>
      <c r="E272" s="73" t="s">
        <v>88</v>
      </c>
      <c r="F272" s="73" t="s">
        <v>89</v>
      </c>
      <c r="G272" s="73" t="s">
        <v>90</v>
      </c>
      <c r="H272" s="73" t="s">
        <v>71</v>
      </c>
      <c r="I272" s="73" t="s">
        <v>54</v>
      </c>
      <c r="J272" s="114" t="s">
        <v>1271</v>
      </c>
      <c r="K272" s="71" t="s">
        <v>55</v>
      </c>
      <c r="L272" s="71">
        <v>93141500</v>
      </c>
      <c r="M272" s="57">
        <v>3800000</v>
      </c>
      <c r="N272" s="71">
        <v>6</v>
      </c>
      <c r="O272" s="57">
        <v>23053333</v>
      </c>
      <c r="P272" s="74" t="s">
        <v>61</v>
      </c>
      <c r="Q272" s="74" t="s">
        <v>61</v>
      </c>
      <c r="R272" s="71" t="s">
        <v>1158</v>
      </c>
      <c r="S272" s="71" t="s">
        <v>1159</v>
      </c>
      <c r="T272" s="75" t="s">
        <v>1160</v>
      </c>
      <c r="U272" s="64">
        <v>45475</v>
      </c>
      <c r="V272" s="76">
        <v>202415000056803</v>
      </c>
      <c r="W272" s="77" t="s">
        <v>302</v>
      </c>
      <c r="X272" s="94" t="s">
        <v>340</v>
      </c>
      <c r="Y272" s="85">
        <v>45489</v>
      </c>
      <c r="Z272" s="79" t="s">
        <v>1272</v>
      </c>
      <c r="AA272" s="85">
        <v>45489</v>
      </c>
      <c r="AB272" s="93">
        <v>23053333</v>
      </c>
      <c r="AC272" s="81">
        <v>0</v>
      </c>
      <c r="AD272" s="82">
        <v>936</v>
      </c>
      <c r="AE272" s="86">
        <v>45491</v>
      </c>
      <c r="AF272" s="80">
        <v>23053333</v>
      </c>
      <c r="AG272" s="83">
        <f t="shared" si="19"/>
        <v>0</v>
      </c>
      <c r="AH272" s="82">
        <v>4472</v>
      </c>
      <c r="AI272" s="64">
        <v>45572</v>
      </c>
      <c r="AJ272" s="80">
        <v>23053333</v>
      </c>
      <c r="AK272" s="65">
        <f t="shared" si="20"/>
        <v>0</v>
      </c>
      <c r="AL272" s="80">
        <v>0</v>
      </c>
      <c r="AM272" s="65">
        <f t="shared" si="21"/>
        <v>23053333</v>
      </c>
      <c r="AN272" s="65">
        <f t="shared" si="22"/>
        <v>0</v>
      </c>
      <c r="AO272" s="71" t="s">
        <v>323</v>
      </c>
      <c r="AP272" s="71">
        <v>913</v>
      </c>
      <c r="AQ272" s="73" t="s">
        <v>1273</v>
      </c>
      <c r="AR272" s="73"/>
    </row>
    <row r="273" spans="1:44" s="39" customFormat="1" ht="18.75" customHeight="1">
      <c r="A273" s="71">
        <v>29</v>
      </c>
      <c r="B273" s="72" t="s">
        <v>1274</v>
      </c>
      <c r="C273" s="73" t="s">
        <v>86</v>
      </c>
      <c r="D273" s="73" t="s">
        <v>87</v>
      </c>
      <c r="E273" s="73" t="s">
        <v>88</v>
      </c>
      <c r="F273" s="73" t="s">
        <v>89</v>
      </c>
      <c r="G273" s="73" t="s">
        <v>90</v>
      </c>
      <c r="H273" s="73" t="s">
        <v>71</v>
      </c>
      <c r="I273" s="73" t="s">
        <v>54</v>
      </c>
      <c r="J273" s="114" t="s">
        <v>1275</v>
      </c>
      <c r="K273" s="71" t="s">
        <v>55</v>
      </c>
      <c r="L273" s="71">
        <v>93141500</v>
      </c>
      <c r="M273" s="57">
        <v>10000000</v>
      </c>
      <c r="N273" s="71">
        <v>6</v>
      </c>
      <c r="O273" s="57">
        <v>60666667</v>
      </c>
      <c r="P273" s="74" t="s">
        <v>61</v>
      </c>
      <c r="Q273" s="74" t="s">
        <v>61</v>
      </c>
      <c r="R273" s="71" t="s">
        <v>1158</v>
      </c>
      <c r="S273" s="71" t="s">
        <v>1159</v>
      </c>
      <c r="T273" s="75" t="s">
        <v>1160</v>
      </c>
      <c r="U273" s="64">
        <v>45475</v>
      </c>
      <c r="V273" s="76">
        <v>202415000056823</v>
      </c>
      <c r="W273" s="77" t="s">
        <v>302</v>
      </c>
      <c r="X273" s="94" t="s">
        <v>340</v>
      </c>
      <c r="Y273" s="85">
        <v>45489</v>
      </c>
      <c r="Z273" s="79" t="s">
        <v>1276</v>
      </c>
      <c r="AA273" s="85">
        <v>45489</v>
      </c>
      <c r="AB273" s="93">
        <v>60666667</v>
      </c>
      <c r="AC273" s="81">
        <v>0</v>
      </c>
      <c r="AD273" s="82">
        <v>905</v>
      </c>
      <c r="AE273" s="86">
        <v>45491</v>
      </c>
      <c r="AF273" s="80">
        <v>60666667</v>
      </c>
      <c r="AG273" s="83">
        <f t="shared" si="19"/>
        <v>0</v>
      </c>
      <c r="AH273" s="82">
        <v>3213</v>
      </c>
      <c r="AI273" s="64">
        <v>45495</v>
      </c>
      <c r="AJ273" s="80">
        <v>60666667</v>
      </c>
      <c r="AK273" s="65">
        <f t="shared" si="20"/>
        <v>0</v>
      </c>
      <c r="AL273" s="80">
        <v>23000000</v>
      </c>
      <c r="AM273" s="65">
        <f t="shared" si="21"/>
        <v>37666667</v>
      </c>
      <c r="AN273" s="65">
        <f t="shared" si="22"/>
        <v>0</v>
      </c>
      <c r="AO273" s="71" t="s">
        <v>323</v>
      </c>
      <c r="AP273" s="71">
        <v>466</v>
      </c>
      <c r="AQ273" s="73" t="s">
        <v>1277</v>
      </c>
      <c r="AR273" s="73"/>
    </row>
    <row r="274" spans="1:44" s="39" customFormat="1" ht="18.75" customHeight="1">
      <c r="A274" s="71">
        <v>30</v>
      </c>
      <c r="B274" s="72" t="s">
        <v>1278</v>
      </c>
      <c r="C274" s="73" t="s">
        <v>86</v>
      </c>
      <c r="D274" s="73" t="s">
        <v>87</v>
      </c>
      <c r="E274" s="73" t="s">
        <v>88</v>
      </c>
      <c r="F274" s="73" t="s">
        <v>89</v>
      </c>
      <c r="G274" s="73" t="s">
        <v>90</v>
      </c>
      <c r="H274" s="73" t="s">
        <v>71</v>
      </c>
      <c r="I274" s="73" t="s">
        <v>54</v>
      </c>
      <c r="J274" s="114" t="s">
        <v>1279</v>
      </c>
      <c r="K274" s="71" t="s">
        <v>55</v>
      </c>
      <c r="L274" s="71">
        <v>93141500</v>
      </c>
      <c r="M274" s="57">
        <v>4000000</v>
      </c>
      <c r="N274" s="71">
        <v>6</v>
      </c>
      <c r="O274" s="57">
        <v>24266667</v>
      </c>
      <c r="P274" s="74" t="s">
        <v>61</v>
      </c>
      <c r="Q274" s="74" t="s">
        <v>61</v>
      </c>
      <c r="R274" s="71" t="s">
        <v>1158</v>
      </c>
      <c r="S274" s="71" t="s">
        <v>1159</v>
      </c>
      <c r="T274" s="75" t="s">
        <v>1160</v>
      </c>
      <c r="U274" s="64">
        <v>45475</v>
      </c>
      <c r="V274" s="76">
        <v>202415000056803</v>
      </c>
      <c r="W274" s="77" t="s">
        <v>302</v>
      </c>
      <c r="X274" s="94" t="s">
        <v>340</v>
      </c>
      <c r="Y274" s="85">
        <v>45489</v>
      </c>
      <c r="Z274" s="79" t="s">
        <v>1280</v>
      </c>
      <c r="AA274" s="85">
        <v>45489</v>
      </c>
      <c r="AB274" s="93">
        <v>24266667</v>
      </c>
      <c r="AC274" s="81">
        <v>0</v>
      </c>
      <c r="AD274" s="82">
        <v>926</v>
      </c>
      <c r="AE274" s="86">
        <v>45491</v>
      </c>
      <c r="AF274" s="80">
        <v>24266667</v>
      </c>
      <c r="AG274" s="83">
        <f t="shared" si="19"/>
        <v>0</v>
      </c>
      <c r="AH274" s="82">
        <v>3395</v>
      </c>
      <c r="AI274" s="64">
        <v>45506</v>
      </c>
      <c r="AJ274" s="80">
        <v>24266667</v>
      </c>
      <c r="AK274" s="65">
        <f t="shared" si="20"/>
        <v>0</v>
      </c>
      <c r="AL274" s="80">
        <v>7886667</v>
      </c>
      <c r="AM274" s="65">
        <f t="shared" si="21"/>
        <v>16380000</v>
      </c>
      <c r="AN274" s="65">
        <f t="shared" si="22"/>
        <v>0</v>
      </c>
      <c r="AO274" s="71" t="s">
        <v>323</v>
      </c>
      <c r="AP274" s="71">
        <v>556</v>
      </c>
      <c r="AQ274" s="73" t="s">
        <v>1281</v>
      </c>
      <c r="AR274" s="73"/>
    </row>
    <row r="275" spans="1:44" s="39" customFormat="1" ht="18.75" customHeight="1">
      <c r="A275" s="71">
        <v>31</v>
      </c>
      <c r="B275" s="72" t="s">
        <v>1282</v>
      </c>
      <c r="C275" s="73" t="s">
        <v>86</v>
      </c>
      <c r="D275" s="73" t="s">
        <v>87</v>
      </c>
      <c r="E275" s="73" t="s">
        <v>88</v>
      </c>
      <c r="F275" s="73" t="s">
        <v>89</v>
      </c>
      <c r="G275" s="73" t="s">
        <v>90</v>
      </c>
      <c r="H275" s="73" t="s">
        <v>71</v>
      </c>
      <c r="I275" s="73" t="s">
        <v>54</v>
      </c>
      <c r="J275" s="114" t="s">
        <v>1283</v>
      </c>
      <c r="K275" s="71" t="s">
        <v>55</v>
      </c>
      <c r="L275" s="71">
        <v>93141500</v>
      </c>
      <c r="M275" s="57">
        <v>3700000</v>
      </c>
      <c r="N275" s="71">
        <v>6</v>
      </c>
      <c r="O275" s="57">
        <v>20596667</v>
      </c>
      <c r="P275" s="74" t="s">
        <v>61</v>
      </c>
      <c r="Q275" s="74" t="s">
        <v>61</v>
      </c>
      <c r="R275" s="71" t="s">
        <v>1158</v>
      </c>
      <c r="S275" s="71" t="s">
        <v>1159</v>
      </c>
      <c r="T275" s="75" t="s">
        <v>1160</v>
      </c>
      <c r="U275" s="64">
        <v>45475</v>
      </c>
      <c r="V275" s="76">
        <v>202415000056803</v>
      </c>
      <c r="W275" s="77" t="s">
        <v>302</v>
      </c>
      <c r="X275" s="94" t="s">
        <v>340</v>
      </c>
      <c r="Y275" s="85">
        <v>45489</v>
      </c>
      <c r="Z275" s="79" t="s">
        <v>1284</v>
      </c>
      <c r="AA275" s="85">
        <v>45489</v>
      </c>
      <c r="AB275" s="93">
        <v>20596667</v>
      </c>
      <c r="AC275" s="81">
        <v>0</v>
      </c>
      <c r="AD275" s="82">
        <v>918</v>
      </c>
      <c r="AE275" s="86">
        <v>45491</v>
      </c>
      <c r="AF275" s="80">
        <v>20596667</v>
      </c>
      <c r="AG275" s="83">
        <f t="shared" si="19"/>
        <v>0</v>
      </c>
      <c r="AH275" s="82">
        <v>3377</v>
      </c>
      <c r="AI275" s="64">
        <v>45506</v>
      </c>
      <c r="AJ275" s="80">
        <v>20596667</v>
      </c>
      <c r="AK275" s="65">
        <f t="shared" si="20"/>
        <v>0</v>
      </c>
      <c r="AL275" s="80">
        <v>7266667</v>
      </c>
      <c r="AM275" s="65">
        <f t="shared" si="21"/>
        <v>13330000</v>
      </c>
      <c r="AN275" s="65">
        <f t="shared" si="22"/>
        <v>0</v>
      </c>
      <c r="AO275" s="71" t="s">
        <v>323</v>
      </c>
      <c r="AP275" s="71">
        <v>564</v>
      </c>
      <c r="AQ275" s="73" t="s">
        <v>1285</v>
      </c>
      <c r="AR275" s="73"/>
    </row>
    <row r="276" spans="1:44" s="39" customFormat="1" ht="18.75" customHeight="1">
      <c r="A276" s="71">
        <v>32</v>
      </c>
      <c r="B276" s="72" t="s">
        <v>1286</v>
      </c>
      <c r="C276" s="73" t="s">
        <v>86</v>
      </c>
      <c r="D276" s="73" t="s">
        <v>87</v>
      </c>
      <c r="E276" s="73" t="s">
        <v>88</v>
      </c>
      <c r="F276" s="73" t="s">
        <v>89</v>
      </c>
      <c r="G276" s="73" t="s">
        <v>90</v>
      </c>
      <c r="H276" s="73" t="s">
        <v>71</v>
      </c>
      <c r="I276" s="73" t="s">
        <v>54</v>
      </c>
      <c r="J276" s="114" t="s">
        <v>1287</v>
      </c>
      <c r="K276" s="71" t="s">
        <v>55</v>
      </c>
      <c r="L276" s="71">
        <v>93141500</v>
      </c>
      <c r="M276" s="57">
        <v>3700000</v>
      </c>
      <c r="N276" s="71">
        <v>6</v>
      </c>
      <c r="O276" s="57">
        <v>20596667</v>
      </c>
      <c r="P276" s="74" t="s">
        <v>61</v>
      </c>
      <c r="Q276" s="74" t="s">
        <v>61</v>
      </c>
      <c r="R276" s="71" t="s">
        <v>1158</v>
      </c>
      <c r="S276" s="71" t="s">
        <v>1159</v>
      </c>
      <c r="T276" s="75" t="s">
        <v>1160</v>
      </c>
      <c r="U276" s="64">
        <v>45475</v>
      </c>
      <c r="V276" s="76">
        <v>202415000056823</v>
      </c>
      <c r="W276" s="77" t="s">
        <v>302</v>
      </c>
      <c r="X276" s="94" t="s">
        <v>340</v>
      </c>
      <c r="Y276" s="85">
        <v>45489</v>
      </c>
      <c r="Z276" s="79" t="s">
        <v>1288</v>
      </c>
      <c r="AA276" s="85">
        <v>45489</v>
      </c>
      <c r="AB276" s="93">
        <v>20596667</v>
      </c>
      <c r="AC276" s="81">
        <v>0</v>
      </c>
      <c r="AD276" s="82">
        <v>903</v>
      </c>
      <c r="AE276" s="86">
        <v>45490</v>
      </c>
      <c r="AF276" s="80">
        <v>20596667</v>
      </c>
      <c r="AG276" s="83">
        <f t="shared" si="19"/>
        <v>0</v>
      </c>
      <c r="AH276" s="82">
        <v>3378</v>
      </c>
      <c r="AI276" s="64">
        <v>45506</v>
      </c>
      <c r="AJ276" s="80">
        <v>20596667</v>
      </c>
      <c r="AK276" s="65">
        <f t="shared" si="20"/>
        <v>0</v>
      </c>
      <c r="AL276" s="80">
        <v>7276667</v>
      </c>
      <c r="AM276" s="65">
        <f t="shared" si="21"/>
        <v>13320000</v>
      </c>
      <c r="AN276" s="65">
        <f t="shared" si="22"/>
        <v>0</v>
      </c>
      <c r="AO276" s="71" t="s">
        <v>323</v>
      </c>
      <c r="AP276" s="71">
        <v>473</v>
      </c>
      <c r="AQ276" s="73" t="s">
        <v>1289</v>
      </c>
      <c r="AR276" s="73"/>
    </row>
    <row r="277" spans="1:44" s="39" customFormat="1" ht="18.75" customHeight="1">
      <c r="A277" s="71">
        <v>33</v>
      </c>
      <c r="B277" s="72" t="s">
        <v>1290</v>
      </c>
      <c r="C277" s="73" t="s">
        <v>86</v>
      </c>
      <c r="D277" s="73" t="s">
        <v>87</v>
      </c>
      <c r="E277" s="73" t="s">
        <v>88</v>
      </c>
      <c r="F277" s="73" t="s">
        <v>89</v>
      </c>
      <c r="G277" s="73" t="s">
        <v>90</v>
      </c>
      <c r="H277" s="73" t="s">
        <v>71</v>
      </c>
      <c r="I277" s="73" t="s">
        <v>54</v>
      </c>
      <c r="J277" s="114" t="s">
        <v>1279</v>
      </c>
      <c r="K277" s="71" t="s">
        <v>55</v>
      </c>
      <c r="L277" s="71">
        <v>93141500</v>
      </c>
      <c r="M277" s="57">
        <v>4000000</v>
      </c>
      <c r="N277" s="71">
        <v>6</v>
      </c>
      <c r="O277" s="57">
        <v>24266667</v>
      </c>
      <c r="P277" s="74" t="s">
        <v>61</v>
      </c>
      <c r="Q277" s="74" t="s">
        <v>61</v>
      </c>
      <c r="R277" s="71" t="s">
        <v>1158</v>
      </c>
      <c r="S277" s="71" t="s">
        <v>1159</v>
      </c>
      <c r="T277" s="75" t="s">
        <v>1160</v>
      </c>
      <c r="U277" s="64">
        <v>45475</v>
      </c>
      <c r="V277" s="76">
        <v>202415000056823</v>
      </c>
      <c r="W277" s="77" t="s">
        <v>302</v>
      </c>
      <c r="X277" s="94" t="s">
        <v>340</v>
      </c>
      <c r="Y277" s="85">
        <v>45489</v>
      </c>
      <c r="Z277" s="79" t="s">
        <v>1291</v>
      </c>
      <c r="AA277" s="85">
        <v>45489</v>
      </c>
      <c r="AB277" s="93">
        <v>24266667</v>
      </c>
      <c r="AC277" s="81">
        <v>0</v>
      </c>
      <c r="AD277" s="82">
        <v>898</v>
      </c>
      <c r="AE277" s="86">
        <v>45491</v>
      </c>
      <c r="AF277" s="80">
        <v>24266667</v>
      </c>
      <c r="AG277" s="83">
        <f t="shared" si="19"/>
        <v>0</v>
      </c>
      <c r="AH277" s="82">
        <v>3743</v>
      </c>
      <c r="AI277" s="64">
        <v>45517</v>
      </c>
      <c r="AJ277" s="80">
        <v>24266667</v>
      </c>
      <c r="AK277" s="65">
        <f t="shared" si="20"/>
        <v>0</v>
      </c>
      <c r="AL277" s="80">
        <v>6400000</v>
      </c>
      <c r="AM277" s="65">
        <f t="shared" si="21"/>
        <v>17866667</v>
      </c>
      <c r="AN277" s="65">
        <f t="shared" si="22"/>
        <v>0</v>
      </c>
      <c r="AO277" s="71" t="s">
        <v>323</v>
      </c>
      <c r="AP277" s="71">
        <v>725</v>
      </c>
      <c r="AQ277" s="73" t="s">
        <v>1292</v>
      </c>
      <c r="AR277" s="73"/>
    </row>
    <row r="278" spans="1:44" s="39" customFormat="1" ht="18.75" customHeight="1">
      <c r="A278" s="71">
        <v>34</v>
      </c>
      <c r="B278" s="72" t="s">
        <v>1293</v>
      </c>
      <c r="C278" s="73" t="s">
        <v>86</v>
      </c>
      <c r="D278" s="73" t="s">
        <v>87</v>
      </c>
      <c r="E278" s="73" t="s">
        <v>88</v>
      </c>
      <c r="F278" s="73" t="s">
        <v>89</v>
      </c>
      <c r="G278" s="73" t="s">
        <v>90</v>
      </c>
      <c r="H278" s="73" t="s">
        <v>98</v>
      </c>
      <c r="I278" s="73" t="s">
        <v>54</v>
      </c>
      <c r="J278" s="114" t="s">
        <v>1294</v>
      </c>
      <c r="K278" s="71" t="s">
        <v>55</v>
      </c>
      <c r="L278" s="71">
        <v>77101700</v>
      </c>
      <c r="M278" s="57">
        <v>6500000</v>
      </c>
      <c r="N278" s="71">
        <v>6</v>
      </c>
      <c r="O278" s="57">
        <v>39433333</v>
      </c>
      <c r="P278" s="74" t="s">
        <v>61</v>
      </c>
      <c r="Q278" s="74" t="s">
        <v>61</v>
      </c>
      <c r="R278" s="71" t="s">
        <v>1158</v>
      </c>
      <c r="S278" s="71" t="s">
        <v>1159</v>
      </c>
      <c r="T278" s="75" t="s">
        <v>1160</v>
      </c>
      <c r="U278" s="64">
        <v>45475</v>
      </c>
      <c r="V278" s="76">
        <v>202415000056823</v>
      </c>
      <c r="W278" s="77" t="s">
        <v>302</v>
      </c>
      <c r="X278" s="94" t="s">
        <v>340</v>
      </c>
      <c r="Y278" s="85">
        <v>45489</v>
      </c>
      <c r="Z278" s="79" t="s">
        <v>1295</v>
      </c>
      <c r="AA278" s="85">
        <v>45489</v>
      </c>
      <c r="AB278" s="93">
        <v>39433333</v>
      </c>
      <c r="AC278" s="81">
        <v>0</v>
      </c>
      <c r="AD278" s="82">
        <v>900</v>
      </c>
      <c r="AE278" s="86">
        <v>45491</v>
      </c>
      <c r="AF278" s="80">
        <v>39433333</v>
      </c>
      <c r="AG278" s="83">
        <f t="shared" si="19"/>
        <v>0</v>
      </c>
      <c r="AH278" s="82">
        <v>3313</v>
      </c>
      <c r="AI278" s="64">
        <v>45500</v>
      </c>
      <c r="AJ278" s="80">
        <v>39433333</v>
      </c>
      <c r="AK278" s="65">
        <f t="shared" si="20"/>
        <v>0</v>
      </c>
      <c r="AL278" s="80">
        <v>13433333</v>
      </c>
      <c r="AM278" s="65">
        <f t="shared" si="21"/>
        <v>26000000</v>
      </c>
      <c r="AN278" s="65">
        <f t="shared" si="22"/>
        <v>0</v>
      </c>
      <c r="AO278" s="71" t="s">
        <v>323</v>
      </c>
      <c r="AP278" s="71">
        <v>516</v>
      </c>
      <c r="AQ278" s="73" t="s">
        <v>1296</v>
      </c>
      <c r="AR278" s="73"/>
    </row>
    <row r="279" spans="1:44" s="39" customFormat="1" ht="18.75" customHeight="1">
      <c r="A279" s="71">
        <v>35</v>
      </c>
      <c r="B279" s="72" t="s">
        <v>1297</v>
      </c>
      <c r="C279" s="73" t="s">
        <v>86</v>
      </c>
      <c r="D279" s="73" t="s">
        <v>87</v>
      </c>
      <c r="E279" s="73" t="s">
        <v>88</v>
      </c>
      <c r="F279" s="73" t="s">
        <v>89</v>
      </c>
      <c r="G279" s="73" t="s">
        <v>90</v>
      </c>
      <c r="H279" s="73" t="s">
        <v>98</v>
      </c>
      <c r="I279" s="73" t="s">
        <v>54</v>
      </c>
      <c r="J279" s="114" t="s">
        <v>1294</v>
      </c>
      <c r="K279" s="71" t="s">
        <v>55</v>
      </c>
      <c r="L279" s="71">
        <v>77101700</v>
      </c>
      <c r="M279" s="57">
        <v>6500000</v>
      </c>
      <c r="N279" s="71">
        <v>6</v>
      </c>
      <c r="O279" s="57">
        <v>39433333</v>
      </c>
      <c r="P279" s="74" t="s">
        <v>61</v>
      </c>
      <c r="Q279" s="74" t="s">
        <v>61</v>
      </c>
      <c r="R279" s="71" t="s">
        <v>1158</v>
      </c>
      <c r="S279" s="71" t="s">
        <v>1159</v>
      </c>
      <c r="T279" s="75" t="s">
        <v>1160</v>
      </c>
      <c r="U279" s="64">
        <v>45475</v>
      </c>
      <c r="V279" s="76">
        <v>202415000056823</v>
      </c>
      <c r="W279" s="77" t="s">
        <v>302</v>
      </c>
      <c r="X279" s="94" t="s">
        <v>340</v>
      </c>
      <c r="Y279" s="85">
        <v>45489</v>
      </c>
      <c r="Z279" s="79" t="s">
        <v>1298</v>
      </c>
      <c r="AA279" s="85">
        <v>45489</v>
      </c>
      <c r="AB279" s="93">
        <v>39433333</v>
      </c>
      <c r="AC279" s="81">
        <v>0</v>
      </c>
      <c r="AD279" s="82">
        <v>896</v>
      </c>
      <c r="AE279" s="86">
        <v>45490</v>
      </c>
      <c r="AF279" s="80">
        <v>39433333</v>
      </c>
      <c r="AG279" s="83">
        <f t="shared" si="19"/>
        <v>0</v>
      </c>
      <c r="AH279" s="82">
        <v>3347</v>
      </c>
      <c r="AI279" s="64">
        <v>45503</v>
      </c>
      <c r="AJ279" s="80">
        <v>39433333</v>
      </c>
      <c r="AK279" s="65">
        <f t="shared" si="20"/>
        <v>0</v>
      </c>
      <c r="AL279" s="80">
        <v>13216667</v>
      </c>
      <c r="AM279" s="65">
        <f t="shared" si="21"/>
        <v>26216666</v>
      </c>
      <c r="AN279" s="65">
        <f t="shared" si="22"/>
        <v>0</v>
      </c>
      <c r="AO279" s="71" t="s">
        <v>323</v>
      </c>
      <c r="AP279" s="71">
        <v>512</v>
      </c>
      <c r="AQ279" s="73" t="s">
        <v>1299</v>
      </c>
      <c r="AR279" s="73"/>
    </row>
    <row r="280" spans="1:44" s="39" customFormat="1" ht="18.75" customHeight="1">
      <c r="A280" s="71">
        <v>36</v>
      </c>
      <c r="B280" s="72" t="s">
        <v>1300</v>
      </c>
      <c r="C280" s="73" t="s">
        <v>86</v>
      </c>
      <c r="D280" s="73" t="s">
        <v>87</v>
      </c>
      <c r="E280" s="73" t="s">
        <v>88</v>
      </c>
      <c r="F280" s="73" t="s">
        <v>89</v>
      </c>
      <c r="G280" s="73" t="s">
        <v>90</v>
      </c>
      <c r="H280" s="73" t="s">
        <v>98</v>
      </c>
      <c r="I280" s="73" t="s">
        <v>54</v>
      </c>
      <c r="J280" s="114" t="s">
        <v>1301</v>
      </c>
      <c r="K280" s="71" t="s">
        <v>55</v>
      </c>
      <c r="L280" s="71">
        <v>77101700</v>
      </c>
      <c r="M280" s="57">
        <v>6750000</v>
      </c>
      <c r="N280" s="71">
        <v>6</v>
      </c>
      <c r="O280" s="57">
        <v>40950000</v>
      </c>
      <c r="P280" s="74" t="s">
        <v>61</v>
      </c>
      <c r="Q280" s="74" t="s">
        <v>61</v>
      </c>
      <c r="R280" s="71" t="s">
        <v>1158</v>
      </c>
      <c r="S280" s="71" t="s">
        <v>1159</v>
      </c>
      <c r="T280" s="75" t="s">
        <v>1160</v>
      </c>
      <c r="U280" s="64">
        <v>45489</v>
      </c>
      <c r="V280" s="76">
        <v>202415000058723</v>
      </c>
      <c r="W280" s="77" t="s">
        <v>302</v>
      </c>
      <c r="X280" s="94" t="s">
        <v>340</v>
      </c>
      <c r="Y280" s="85">
        <v>45489</v>
      </c>
      <c r="Z280" s="79" t="s">
        <v>1302</v>
      </c>
      <c r="AA280" s="85">
        <v>45489</v>
      </c>
      <c r="AB280" s="93">
        <v>40950000</v>
      </c>
      <c r="AC280" s="81">
        <v>0</v>
      </c>
      <c r="AD280" s="82">
        <v>970</v>
      </c>
      <c r="AE280" s="86">
        <v>45492</v>
      </c>
      <c r="AF280" s="80">
        <v>40950000</v>
      </c>
      <c r="AG280" s="83">
        <f t="shared" si="19"/>
        <v>0</v>
      </c>
      <c r="AH280" s="82">
        <v>3384</v>
      </c>
      <c r="AI280" s="64">
        <v>45506</v>
      </c>
      <c r="AJ280" s="80">
        <v>40950000</v>
      </c>
      <c r="AK280" s="65">
        <f t="shared" si="20"/>
        <v>0</v>
      </c>
      <c r="AL280" s="80">
        <v>13275000</v>
      </c>
      <c r="AM280" s="65">
        <f t="shared" si="21"/>
        <v>27675000</v>
      </c>
      <c r="AN280" s="65">
        <f t="shared" si="22"/>
        <v>0</v>
      </c>
      <c r="AO280" s="71" t="s">
        <v>323</v>
      </c>
      <c r="AP280" s="71">
        <v>565</v>
      </c>
      <c r="AQ280" s="73" t="s">
        <v>1303</v>
      </c>
      <c r="AR280" s="73"/>
    </row>
    <row r="281" spans="1:44" s="39" customFormat="1" ht="18.75" customHeight="1">
      <c r="A281" s="71">
        <v>37</v>
      </c>
      <c r="B281" s="72" t="s">
        <v>1304</v>
      </c>
      <c r="C281" s="73" t="s">
        <v>86</v>
      </c>
      <c r="D281" s="73" t="s">
        <v>87</v>
      </c>
      <c r="E281" s="73" t="s">
        <v>88</v>
      </c>
      <c r="F281" s="73" t="s">
        <v>89</v>
      </c>
      <c r="G281" s="73" t="s">
        <v>90</v>
      </c>
      <c r="H281" s="73" t="s">
        <v>97</v>
      </c>
      <c r="I281" s="73" t="s">
        <v>54</v>
      </c>
      <c r="J281" s="114" t="s">
        <v>1305</v>
      </c>
      <c r="K281" s="71" t="s">
        <v>55</v>
      </c>
      <c r="L281" s="71">
        <v>81101500</v>
      </c>
      <c r="M281" s="57">
        <v>7500000</v>
      </c>
      <c r="N281" s="71">
        <v>6</v>
      </c>
      <c r="O281" s="57">
        <v>45500000</v>
      </c>
      <c r="P281" s="74" t="s">
        <v>61</v>
      </c>
      <c r="Q281" s="74" t="s">
        <v>61</v>
      </c>
      <c r="R281" s="71" t="s">
        <v>1158</v>
      </c>
      <c r="S281" s="71" t="s">
        <v>1159</v>
      </c>
      <c r="T281" s="75" t="s">
        <v>1160</v>
      </c>
      <c r="U281" s="64">
        <v>45475</v>
      </c>
      <c r="V281" s="76">
        <v>202415000056823</v>
      </c>
      <c r="W281" s="77" t="s">
        <v>302</v>
      </c>
      <c r="X281" s="94" t="s">
        <v>340</v>
      </c>
      <c r="Y281" s="85">
        <v>45489</v>
      </c>
      <c r="Z281" s="79" t="s">
        <v>1306</v>
      </c>
      <c r="AA281" s="85">
        <v>45489</v>
      </c>
      <c r="AB281" s="93">
        <v>45500000</v>
      </c>
      <c r="AC281" s="81">
        <v>0</v>
      </c>
      <c r="AD281" s="82">
        <v>894</v>
      </c>
      <c r="AE281" s="86">
        <v>45490</v>
      </c>
      <c r="AF281" s="80">
        <v>45500000</v>
      </c>
      <c r="AG281" s="83">
        <f t="shared" si="19"/>
        <v>0</v>
      </c>
      <c r="AH281" s="82">
        <v>3345</v>
      </c>
      <c r="AI281" s="64">
        <v>45503</v>
      </c>
      <c r="AJ281" s="80">
        <v>45500000</v>
      </c>
      <c r="AK281" s="65">
        <f t="shared" si="20"/>
        <v>0</v>
      </c>
      <c r="AL281" s="80">
        <v>15250000</v>
      </c>
      <c r="AM281" s="65">
        <f t="shared" si="21"/>
        <v>30250000</v>
      </c>
      <c r="AN281" s="65">
        <f t="shared" si="22"/>
        <v>0</v>
      </c>
      <c r="AO281" s="71" t="s">
        <v>323</v>
      </c>
      <c r="AP281" s="71">
        <v>515</v>
      </c>
      <c r="AQ281" s="73" t="s">
        <v>1307</v>
      </c>
      <c r="AR281" s="73"/>
    </row>
    <row r="282" spans="1:44" s="39" customFormat="1" ht="18.75" customHeight="1">
      <c r="A282" s="71">
        <v>38</v>
      </c>
      <c r="B282" s="72" t="s">
        <v>1308</v>
      </c>
      <c r="C282" s="73" t="s">
        <v>86</v>
      </c>
      <c r="D282" s="73" t="s">
        <v>87</v>
      </c>
      <c r="E282" s="73" t="s">
        <v>88</v>
      </c>
      <c r="F282" s="73" t="s">
        <v>89</v>
      </c>
      <c r="G282" s="73" t="s">
        <v>90</v>
      </c>
      <c r="H282" s="73" t="s">
        <v>97</v>
      </c>
      <c r="I282" s="73" t="s">
        <v>54</v>
      </c>
      <c r="J282" s="114" t="s">
        <v>1309</v>
      </c>
      <c r="K282" s="71" t="s">
        <v>55</v>
      </c>
      <c r="L282" s="71">
        <v>81101500</v>
      </c>
      <c r="M282" s="57">
        <v>4300000</v>
      </c>
      <c r="N282" s="71">
        <v>6</v>
      </c>
      <c r="O282" s="57">
        <v>26086667</v>
      </c>
      <c r="P282" s="74" t="s">
        <v>61</v>
      </c>
      <c r="Q282" s="74" t="s">
        <v>61</v>
      </c>
      <c r="R282" s="71" t="s">
        <v>1158</v>
      </c>
      <c r="S282" s="71" t="s">
        <v>1159</v>
      </c>
      <c r="T282" s="75" t="s">
        <v>1160</v>
      </c>
      <c r="U282" s="64">
        <v>45475</v>
      </c>
      <c r="V282" s="76">
        <v>202415000056803</v>
      </c>
      <c r="W282" s="77" t="s">
        <v>302</v>
      </c>
      <c r="X282" s="94" t="s">
        <v>340</v>
      </c>
      <c r="Y282" s="85">
        <v>45489</v>
      </c>
      <c r="Z282" s="79" t="s">
        <v>1310</v>
      </c>
      <c r="AA282" s="85">
        <v>45489</v>
      </c>
      <c r="AB282" s="93">
        <v>26086667</v>
      </c>
      <c r="AC282" s="81">
        <v>0</v>
      </c>
      <c r="AD282" s="82">
        <v>920</v>
      </c>
      <c r="AE282" s="86">
        <v>45491</v>
      </c>
      <c r="AF282" s="80">
        <v>26086667</v>
      </c>
      <c r="AG282" s="83">
        <f t="shared" si="19"/>
        <v>0</v>
      </c>
      <c r="AH282" s="82">
        <v>3273</v>
      </c>
      <c r="AI282" s="64">
        <v>45497</v>
      </c>
      <c r="AJ282" s="80">
        <v>26086667</v>
      </c>
      <c r="AK282" s="65">
        <f t="shared" si="20"/>
        <v>0</v>
      </c>
      <c r="AL282" s="80">
        <v>9603333</v>
      </c>
      <c r="AM282" s="65">
        <f t="shared" si="21"/>
        <v>16483334</v>
      </c>
      <c r="AN282" s="65">
        <f t="shared" si="22"/>
        <v>0</v>
      </c>
      <c r="AO282" s="71" t="s">
        <v>323</v>
      </c>
      <c r="AP282" s="71">
        <v>478</v>
      </c>
      <c r="AQ282" s="73" t="s">
        <v>1311</v>
      </c>
      <c r="AR282" s="73"/>
    </row>
    <row r="283" spans="1:44" s="39" customFormat="1" ht="18.75" customHeight="1">
      <c r="A283" s="71">
        <v>39</v>
      </c>
      <c r="B283" s="72" t="s">
        <v>1312</v>
      </c>
      <c r="C283" s="73" t="s">
        <v>86</v>
      </c>
      <c r="D283" s="73" t="s">
        <v>87</v>
      </c>
      <c r="E283" s="73" t="s">
        <v>88</v>
      </c>
      <c r="F283" s="73" t="s">
        <v>89</v>
      </c>
      <c r="G283" s="73" t="s">
        <v>90</v>
      </c>
      <c r="H283" s="73" t="s">
        <v>76</v>
      </c>
      <c r="I283" s="73" t="s">
        <v>54</v>
      </c>
      <c r="J283" s="114" t="s">
        <v>1313</v>
      </c>
      <c r="K283" s="71" t="s">
        <v>55</v>
      </c>
      <c r="L283" s="71">
        <v>81101500</v>
      </c>
      <c r="M283" s="57">
        <v>9500000</v>
      </c>
      <c r="N283" s="71">
        <v>6</v>
      </c>
      <c r="O283" s="57">
        <v>57633333</v>
      </c>
      <c r="P283" s="74" t="s">
        <v>61</v>
      </c>
      <c r="Q283" s="74" t="s">
        <v>61</v>
      </c>
      <c r="R283" s="71" t="s">
        <v>1158</v>
      </c>
      <c r="S283" s="71" t="s">
        <v>1159</v>
      </c>
      <c r="T283" s="75" t="s">
        <v>1160</v>
      </c>
      <c r="U283" s="64">
        <v>45475</v>
      </c>
      <c r="V283" s="76">
        <v>202415000056803</v>
      </c>
      <c r="W283" s="77" t="s">
        <v>302</v>
      </c>
      <c r="X283" s="94" t="s">
        <v>340</v>
      </c>
      <c r="Y283" s="85">
        <v>45489</v>
      </c>
      <c r="Z283" s="79" t="s">
        <v>1314</v>
      </c>
      <c r="AA283" s="85">
        <v>45489</v>
      </c>
      <c r="AB283" s="93">
        <v>57633333</v>
      </c>
      <c r="AC283" s="81">
        <v>0</v>
      </c>
      <c r="AD283" s="82">
        <v>924</v>
      </c>
      <c r="AE283" s="86">
        <v>45491</v>
      </c>
      <c r="AF283" s="80">
        <v>57633333</v>
      </c>
      <c r="AG283" s="83">
        <f t="shared" si="19"/>
        <v>0</v>
      </c>
      <c r="AH283" s="82">
        <v>3744</v>
      </c>
      <c r="AI283" s="64">
        <v>45517</v>
      </c>
      <c r="AJ283" s="80">
        <v>57633333</v>
      </c>
      <c r="AK283" s="65">
        <f t="shared" si="20"/>
        <v>0</v>
      </c>
      <c r="AL283" s="80">
        <v>15200000</v>
      </c>
      <c r="AM283" s="65">
        <f t="shared" si="21"/>
        <v>42433333</v>
      </c>
      <c r="AN283" s="65">
        <f t="shared" si="22"/>
        <v>0</v>
      </c>
      <c r="AO283" s="71" t="s">
        <v>323</v>
      </c>
      <c r="AP283" s="71">
        <v>724</v>
      </c>
      <c r="AQ283" s="73" t="s">
        <v>1315</v>
      </c>
      <c r="AR283" s="73"/>
    </row>
    <row r="284" spans="1:44" s="39" customFormat="1" ht="18.75" customHeight="1">
      <c r="A284" s="71">
        <v>40</v>
      </c>
      <c r="B284" s="72" t="s">
        <v>1316</v>
      </c>
      <c r="C284" s="73" t="s">
        <v>86</v>
      </c>
      <c r="D284" s="73" t="s">
        <v>87</v>
      </c>
      <c r="E284" s="73" t="s">
        <v>88</v>
      </c>
      <c r="F284" s="73" t="s">
        <v>89</v>
      </c>
      <c r="G284" s="73" t="s">
        <v>90</v>
      </c>
      <c r="H284" s="73" t="s">
        <v>97</v>
      </c>
      <c r="I284" s="73" t="s">
        <v>54</v>
      </c>
      <c r="J284" s="114" t="s">
        <v>1317</v>
      </c>
      <c r="K284" s="71" t="s">
        <v>55</v>
      </c>
      <c r="L284" s="71">
        <v>81101500</v>
      </c>
      <c r="M284" s="57">
        <v>6500000</v>
      </c>
      <c r="N284" s="71">
        <v>6</v>
      </c>
      <c r="O284" s="57">
        <v>39433333</v>
      </c>
      <c r="P284" s="74" t="s">
        <v>61</v>
      </c>
      <c r="Q284" s="74" t="s">
        <v>61</v>
      </c>
      <c r="R284" s="71" t="s">
        <v>1158</v>
      </c>
      <c r="S284" s="71" t="s">
        <v>1159</v>
      </c>
      <c r="T284" s="75" t="s">
        <v>1160</v>
      </c>
      <c r="U284" s="64">
        <v>45475</v>
      </c>
      <c r="V284" s="76">
        <v>202415000056823</v>
      </c>
      <c r="W284" s="77" t="s">
        <v>302</v>
      </c>
      <c r="X284" s="94" t="s">
        <v>340</v>
      </c>
      <c r="Y284" s="85">
        <v>45489</v>
      </c>
      <c r="Z284" s="79" t="s">
        <v>1318</v>
      </c>
      <c r="AA284" s="85">
        <v>45489</v>
      </c>
      <c r="AB284" s="93">
        <v>39433333</v>
      </c>
      <c r="AC284" s="81">
        <v>0</v>
      </c>
      <c r="AD284" s="82">
        <v>892</v>
      </c>
      <c r="AE284" s="86">
        <v>45490</v>
      </c>
      <c r="AF284" s="80">
        <v>39433333</v>
      </c>
      <c r="AG284" s="83">
        <f t="shared" si="19"/>
        <v>0</v>
      </c>
      <c r="AH284" s="82">
        <v>3708</v>
      </c>
      <c r="AI284" s="64">
        <v>45516</v>
      </c>
      <c r="AJ284" s="80">
        <v>39433333</v>
      </c>
      <c r="AK284" s="65">
        <f t="shared" si="20"/>
        <v>0</v>
      </c>
      <c r="AL284" s="80">
        <v>10400000</v>
      </c>
      <c r="AM284" s="65">
        <f t="shared" si="21"/>
        <v>29033333</v>
      </c>
      <c r="AN284" s="65">
        <f t="shared" si="22"/>
        <v>0</v>
      </c>
      <c r="AO284" s="71" t="s">
        <v>323</v>
      </c>
      <c r="AP284" s="71">
        <v>701</v>
      </c>
      <c r="AQ284" s="73" t="s">
        <v>1319</v>
      </c>
      <c r="AR284" s="73"/>
    </row>
    <row r="285" spans="1:44" s="39" customFormat="1" ht="18.75" customHeight="1">
      <c r="A285" s="71">
        <v>41</v>
      </c>
      <c r="B285" s="72" t="s">
        <v>1320</v>
      </c>
      <c r="C285" s="73" t="s">
        <v>86</v>
      </c>
      <c r="D285" s="73" t="s">
        <v>87</v>
      </c>
      <c r="E285" s="73" t="s">
        <v>88</v>
      </c>
      <c r="F285" s="73" t="s">
        <v>89</v>
      </c>
      <c r="G285" s="73" t="s">
        <v>90</v>
      </c>
      <c r="H285" s="73" t="s">
        <v>76</v>
      </c>
      <c r="I285" s="73" t="s">
        <v>54</v>
      </c>
      <c r="J285" s="114" t="s">
        <v>1321</v>
      </c>
      <c r="K285" s="71" t="s">
        <v>55</v>
      </c>
      <c r="L285" s="71">
        <v>81101500</v>
      </c>
      <c r="M285" s="57">
        <v>4300000</v>
      </c>
      <c r="N285" s="71">
        <v>6</v>
      </c>
      <c r="O285" s="57">
        <v>26086667</v>
      </c>
      <c r="P285" s="74" t="s">
        <v>61</v>
      </c>
      <c r="Q285" s="74" t="s">
        <v>61</v>
      </c>
      <c r="R285" s="71" t="s">
        <v>1158</v>
      </c>
      <c r="S285" s="71" t="s">
        <v>1159</v>
      </c>
      <c r="T285" s="75" t="s">
        <v>1160</v>
      </c>
      <c r="U285" s="64">
        <v>45489</v>
      </c>
      <c r="V285" s="76">
        <v>202415000058723</v>
      </c>
      <c r="W285" s="77" t="s">
        <v>302</v>
      </c>
      <c r="X285" s="94" t="s">
        <v>340</v>
      </c>
      <c r="Y285" s="85">
        <v>45489</v>
      </c>
      <c r="Z285" s="79" t="s">
        <v>1322</v>
      </c>
      <c r="AA285" s="85">
        <v>45489</v>
      </c>
      <c r="AB285" s="93">
        <v>26086667</v>
      </c>
      <c r="AC285" s="81">
        <v>0</v>
      </c>
      <c r="AD285" s="82">
        <v>1019</v>
      </c>
      <c r="AE285" s="86">
        <v>45492</v>
      </c>
      <c r="AF285" s="80">
        <v>26086667</v>
      </c>
      <c r="AG285" s="83">
        <f t="shared" si="19"/>
        <v>0</v>
      </c>
      <c r="AH285" s="82">
        <v>3285</v>
      </c>
      <c r="AI285" s="64">
        <v>45497</v>
      </c>
      <c r="AJ285" s="80">
        <v>26086667</v>
      </c>
      <c r="AK285" s="65">
        <f t="shared" si="20"/>
        <v>0</v>
      </c>
      <c r="AL285" s="80">
        <v>9603333</v>
      </c>
      <c r="AM285" s="65">
        <f t="shared" si="21"/>
        <v>16483334</v>
      </c>
      <c r="AN285" s="65">
        <f t="shared" si="22"/>
        <v>0</v>
      </c>
      <c r="AO285" s="71" t="s">
        <v>323</v>
      </c>
      <c r="AP285" s="71">
        <v>500</v>
      </c>
      <c r="AQ285" s="73" t="s">
        <v>1323</v>
      </c>
      <c r="AR285" s="73"/>
    </row>
    <row r="286" spans="1:44" s="39" customFormat="1" ht="18.75" customHeight="1">
      <c r="A286" s="71">
        <v>42</v>
      </c>
      <c r="B286" s="72" t="s">
        <v>1324</v>
      </c>
      <c r="C286" s="73" t="s">
        <v>86</v>
      </c>
      <c r="D286" s="73" t="s">
        <v>87</v>
      </c>
      <c r="E286" s="73" t="s">
        <v>88</v>
      </c>
      <c r="F286" s="73" t="s">
        <v>89</v>
      </c>
      <c r="G286" s="73" t="s">
        <v>90</v>
      </c>
      <c r="H286" s="73" t="s">
        <v>97</v>
      </c>
      <c r="I286" s="73" t="s">
        <v>54</v>
      </c>
      <c r="J286" s="114" t="s">
        <v>1325</v>
      </c>
      <c r="K286" s="71" t="s">
        <v>55</v>
      </c>
      <c r="L286" s="71">
        <v>81101500</v>
      </c>
      <c r="M286" s="57">
        <v>6414840</v>
      </c>
      <c r="N286" s="71">
        <v>6</v>
      </c>
      <c r="O286" s="57">
        <v>35709276</v>
      </c>
      <c r="P286" s="74" t="s">
        <v>61</v>
      </c>
      <c r="Q286" s="74" t="s">
        <v>61</v>
      </c>
      <c r="R286" s="71" t="s">
        <v>1158</v>
      </c>
      <c r="S286" s="71" t="s">
        <v>1159</v>
      </c>
      <c r="T286" s="75" t="s">
        <v>1160</v>
      </c>
      <c r="U286" s="64">
        <v>45475</v>
      </c>
      <c r="V286" s="76">
        <v>202415000056803</v>
      </c>
      <c r="W286" s="77" t="s">
        <v>302</v>
      </c>
      <c r="X286" s="94" t="s">
        <v>340</v>
      </c>
      <c r="Y286" s="85">
        <v>45489</v>
      </c>
      <c r="Z286" s="79" t="s">
        <v>1326</v>
      </c>
      <c r="AA286" s="85">
        <v>45489</v>
      </c>
      <c r="AB286" s="93">
        <v>35709276</v>
      </c>
      <c r="AC286" s="81">
        <v>0</v>
      </c>
      <c r="AD286" s="82">
        <v>919</v>
      </c>
      <c r="AE286" s="86">
        <v>45491</v>
      </c>
      <c r="AF286" s="80">
        <v>35709276</v>
      </c>
      <c r="AG286" s="83">
        <f t="shared" si="19"/>
        <v>0</v>
      </c>
      <c r="AH286" s="82">
        <v>3295</v>
      </c>
      <c r="AI286" s="64">
        <v>45498</v>
      </c>
      <c r="AJ286" s="80">
        <v>35709276</v>
      </c>
      <c r="AK286" s="65">
        <f t="shared" si="20"/>
        <v>0</v>
      </c>
      <c r="AL286" s="80">
        <v>14112648</v>
      </c>
      <c r="AM286" s="65">
        <f t="shared" si="21"/>
        <v>21596628</v>
      </c>
      <c r="AN286" s="65">
        <f t="shared" si="22"/>
        <v>0</v>
      </c>
      <c r="AO286" s="71" t="s">
        <v>323</v>
      </c>
      <c r="AP286" s="71">
        <v>489</v>
      </c>
      <c r="AQ286" s="73" t="s">
        <v>1327</v>
      </c>
      <c r="AR286" s="73"/>
    </row>
    <row r="287" spans="1:44" s="39" customFormat="1" ht="18.75" customHeight="1">
      <c r="A287" s="71">
        <v>43</v>
      </c>
      <c r="B287" s="72" t="s">
        <v>1328</v>
      </c>
      <c r="C287" s="73" t="s">
        <v>86</v>
      </c>
      <c r="D287" s="73" t="s">
        <v>87</v>
      </c>
      <c r="E287" s="73" t="s">
        <v>88</v>
      </c>
      <c r="F287" s="73" t="s">
        <v>89</v>
      </c>
      <c r="G287" s="73" t="s">
        <v>90</v>
      </c>
      <c r="H287" s="73" t="s">
        <v>76</v>
      </c>
      <c r="I287" s="73" t="s">
        <v>54</v>
      </c>
      <c r="J287" s="114" t="s">
        <v>1329</v>
      </c>
      <c r="K287" s="71" t="s">
        <v>55</v>
      </c>
      <c r="L287" s="71">
        <v>81101500</v>
      </c>
      <c r="M287" s="57">
        <v>3528162</v>
      </c>
      <c r="N287" s="71">
        <v>6</v>
      </c>
      <c r="O287" s="57">
        <v>19640102</v>
      </c>
      <c r="P287" s="74" t="s">
        <v>61</v>
      </c>
      <c r="Q287" s="74" t="s">
        <v>61</v>
      </c>
      <c r="R287" s="71" t="s">
        <v>1158</v>
      </c>
      <c r="S287" s="71" t="s">
        <v>1159</v>
      </c>
      <c r="T287" s="75" t="s">
        <v>1160</v>
      </c>
      <c r="U287" s="64">
        <v>45475</v>
      </c>
      <c r="V287" s="76">
        <v>202415000056803</v>
      </c>
      <c r="W287" s="77" t="s">
        <v>302</v>
      </c>
      <c r="X287" s="94" t="s">
        <v>340</v>
      </c>
      <c r="Y287" s="85">
        <v>45489</v>
      </c>
      <c r="Z287" s="79" t="s">
        <v>1330</v>
      </c>
      <c r="AA287" s="85">
        <v>45489</v>
      </c>
      <c r="AB287" s="93">
        <v>19640102</v>
      </c>
      <c r="AC287" s="81">
        <v>0</v>
      </c>
      <c r="AD287" s="82">
        <v>916</v>
      </c>
      <c r="AE287" s="86">
        <v>45491</v>
      </c>
      <c r="AF287" s="80">
        <v>19640102</v>
      </c>
      <c r="AG287" s="83">
        <f t="shared" si="19"/>
        <v>0</v>
      </c>
      <c r="AH287" s="82">
        <v>4258</v>
      </c>
      <c r="AI287" s="64">
        <v>45548</v>
      </c>
      <c r="AJ287" s="80">
        <v>19640102</v>
      </c>
      <c r="AK287" s="65">
        <f t="shared" si="20"/>
        <v>0</v>
      </c>
      <c r="AL287" s="80">
        <v>1646400</v>
      </c>
      <c r="AM287" s="65">
        <f t="shared" si="21"/>
        <v>17993702</v>
      </c>
      <c r="AN287" s="65">
        <f t="shared" si="22"/>
        <v>0</v>
      </c>
      <c r="AO287" s="71" t="s">
        <v>323</v>
      </c>
      <c r="AP287" s="71">
        <v>875</v>
      </c>
      <c r="AQ287" s="73" t="s">
        <v>1331</v>
      </c>
      <c r="AR287" s="73"/>
    </row>
    <row r="288" spans="1:44" s="39" customFormat="1" ht="18.75" customHeight="1">
      <c r="A288" s="71">
        <v>44</v>
      </c>
      <c r="B288" s="72" t="s">
        <v>1332</v>
      </c>
      <c r="C288" s="73" t="s">
        <v>86</v>
      </c>
      <c r="D288" s="73" t="s">
        <v>87</v>
      </c>
      <c r="E288" s="73" t="s">
        <v>88</v>
      </c>
      <c r="F288" s="73" t="s">
        <v>89</v>
      </c>
      <c r="G288" s="73" t="s">
        <v>90</v>
      </c>
      <c r="H288" s="73" t="s">
        <v>76</v>
      </c>
      <c r="I288" s="73" t="s">
        <v>54</v>
      </c>
      <c r="J288" s="114" t="s">
        <v>1333</v>
      </c>
      <c r="K288" s="71" t="s">
        <v>55</v>
      </c>
      <c r="L288" s="71">
        <v>81101500</v>
      </c>
      <c r="M288" s="57">
        <v>6420000</v>
      </c>
      <c r="N288" s="71">
        <v>6</v>
      </c>
      <c r="O288" s="57">
        <v>35738000</v>
      </c>
      <c r="P288" s="74" t="s">
        <v>61</v>
      </c>
      <c r="Q288" s="74" t="s">
        <v>61</v>
      </c>
      <c r="R288" s="71" t="s">
        <v>1158</v>
      </c>
      <c r="S288" s="71" t="s">
        <v>1159</v>
      </c>
      <c r="T288" s="75" t="s">
        <v>1160</v>
      </c>
      <c r="U288" s="64">
        <v>45475</v>
      </c>
      <c r="V288" s="76">
        <v>202415000056803</v>
      </c>
      <c r="W288" s="77" t="s">
        <v>302</v>
      </c>
      <c r="X288" s="94" t="s">
        <v>340</v>
      </c>
      <c r="Y288" s="85">
        <v>45489</v>
      </c>
      <c r="Z288" s="79" t="s">
        <v>1334</v>
      </c>
      <c r="AA288" s="85">
        <v>45489</v>
      </c>
      <c r="AB288" s="93">
        <v>35738000</v>
      </c>
      <c r="AC288" s="81">
        <v>0</v>
      </c>
      <c r="AD288" s="82">
        <v>914</v>
      </c>
      <c r="AE288" s="86">
        <v>45491</v>
      </c>
      <c r="AF288" s="80">
        <v>35738000</v>
      </c>
      <c r="AG288" s="83">
        <f t="shared" si="19"/>
        <v>0</v>
      </c>
      <c r="AH288" s="82">
        <v>3272</v>
      </c>
      <c r="AI288" s="64">
        <v>45497</v>
      </c>
      <c r="AJ288" s="80">
        <v>35738000</v>
      </c>
      <c r="AK288" s="65">
        <f t="shared" si="20"/>
        <v>0</v>
      </c>
      <c r="AL288" s="80">
        <v>14338000</v>
      </c>
      <c r="AM288" s="65">
        <f t="shared" si="21"/>
        <v>21400000</v>
      </c>
      <c r="AN288" s="65">
        <f t="shared" si="22"/>
        <v>0</v>
      </c>
      <c r="AO288" s="71" t="s">
        <v>323</v>
      </c>
      <c r="AP288" s="71">
        <v>477</v>
      </c>
      <c r="AQ288" s="73" t="s">
        <v>1335</v>
      </c>
      <c r="AR288" s="73"/>
    </row>
    <row r="289" spans="1:44" s="39" customFormat="1" ht="18.75" customHeight="1">
      <c r="A289" s="71">
        <v>45</v>
      </c>
      <c r="B289" s="72" t="s">
        <v>1336</v>
      </c>
      <c r="C289" s="73" t="s">
        <v>86</v>
      </c>
      <c r="D289" s="73" t="s">
        <v>87</v>
      </c>
      <c r="E289" s="73" t="s">
        <v>88</v>
      </c>
      <c r="F289" s="73" t="s">
        <v>89</v>
      </c>
      <c r="G289" s="73" t="s">
        <v>90</v>
      </c>
      <c r="H289" s="73" t="s">
        <v>76</v>
      </c>
      <c r="I289" s="73" t="s">
        <v>54</v>
      </c>
      <c r="J289" s="114" t="s">
        <v>1337</v>
      </c>
      <c r="K289" s="71" t="s">
        <v>55</v>
      </c>
      <c r="L289" s="71">
        <v>81101500</v>
      </c>
      <c r="M289" s="57">
        <v>8000000</v>
      </c>
      <c r="N289" s="71">
        <v>6</v>
      </c>
      <c r="O289" s="57">
        <v>48533333</v>
      </c>
      <c r="P289" s="74" t="s">
        <v>61</v>
      </c>
      <c r="Q289" s="74" t="s">
        <v>61</v>
      </c>
      <c r="R289" s="71" t="s">
        <v>1158</v>
      </c>
      <c r="S289" s="71" t="s">
        <v>1159</v>
      </c>
      <c r="T289" s="75" t="s">
        <v>1160</v>
      </c>
      <c r="U289" s="64">
        <v>45475</v>
      </c>
      <c r="V289" s="76">
        <v>202415000056803</v>
      </c>
      <c r="W289" s="77" t="s">
        <v>302</v>
      </c>
      <c r="X289" s="94" t="s">
        <v>340</v>
      </c>
      <c r="Y289" s="85">
        <v>45489</v>
      </c>
      <c r="Z289" s="79" t="s">
        <v>1338</v>
      </c>
      <c r="AA289" s="85">
        <v>45489</v>
      </c>
      <c r="AB289" s="93">
        <v>48533333</v>
      </c>
      <c r="AC289" s="81">
        <v>0</v>
      </c>
      <c r="AD289" s="82">
        <v>909</v>
      </c>
      <c r="AE289" s="86">
        <v>45491</v>
      </c>
      <c r="AF289" s="80">
        <v>48533333</v>
      </c>
      <c r="AG289" s="83">
        <f t="shared" si="19"/>
        <v>0</v>
      </c>
      <c r="AH289" s="82">
        <v>3271</v>
      </c>
      <c r="AI289" s="64">
        <v>45497</v>
      </c>
      <c r="AJ289" s="80">
        <v>48533333</v>
      </c>
      <c r="AK289" s="65">
        <f t="shared" si="20"/>
        <v>0</v>
      </c>
      <c r="AL289" s="80">
        <v>17866667</v>
      </c>
      <c r="AM289" s="65">
        <f t="shared" si="21"/>
        <v>30666666</v>
      </c>
      <c r="AN289" s="65">
        <f t="shared" si="22"/>
        <v>0</v>
      </c>
      <c r="AO289" s="71" t="s">
        <v>323</v>
      </c>
      <c r="AP289" s="71">
        <v>474</v>
      </c>
      <c r="AQ289" s="73" t="s">
        <v>1339</v>
      </c>
      <c r="AR289" s="73"/>
    </row>
    <row r="290" spans="1:44" s="39" customFormat="1" ht="18.75" customHeight="1">
      <c r="A290" s="71">
        <v>46</v>
      </c>
      <c r="B290" s="72" t="s">
        <v>1340</v>
      </c>
      <c r="C290" s="73" t="s">
        <v>86</v>
      </c>
      <c r="D290" s="73" t="s">
        <v>87</v>
      </c>
      <c r="E290" s="73" t="s">
        <v>88</v>
      </c>
      <c r="F290" s="73" t="s">
        <v>89</v>
      </c>
      <c r="G290" s="73" t="s">
        <v>90</v>
      </c>
      <c r="H290" s="73" t="s">
        <v>97</v>
      </c>
      <c r="I290" s="73" t="s">
        <v>54</v>
      </c>
      <c r="J290" s="114" t="s">
        <v>1341</v>
      </c>
      <c r="K290" s="71" t="s">
        <v>55</v>
      </c>
      <c r="L290" s="71">
        <v>81101500</v>
      </c>
      <c r="M290" s="57">
        <v>7000000</v>
      </c>
      <c r="N290" s="71">
        <v>6</v>
      </c>
      <c r="O290" s="57">
        <v>38966667</v>
      </c>
      <c r="P290" s="74" t="s">
        <v>61</v>
      </c>
      <c r="Q290" s="74" t="s">
        <v>61</v>
      </c>
      <c r="R290" s="71" t="s">
        <v>1158</v>
      </c>
      <c r="S290" s="71" t="s">
        <v>1159</v>
      </c>
      <c r="T290" s="75" t="s">
        <v>1160</v>
      </c>
      <c r="U290" s="64">
        <v>45475</v>
      </c>
      <c r="V290" s="76">
        <v>202415000056803</v>
      </c>
      <c r="W290" s="77" t="s">
        <v>302</v>
      </c>
      <c r="X290" s="94" t="s">
        <v>340</v>
      </c>
      <c r="Y290" s="85">
        <v>45489</v>
      </c>
      <c r="Z290" s="79" t="s">
        <v>1342</v>
      </c>
      <c r="AA290" s="85">
        <v>45489</v>
      </c>
      <c r="AB290" s="93">
        <v>38966667</v>
      </c>
      <c r="AC290" s="81">
        <v>0</v>
      </c>
      <c r="AD290" s="82">
        <v>907</v>
      </c>
      <c r="AE290" s="86">
        <v>45491</v>
      </c>
      <c r="AF290" s="80">
        <v>38966667</v>
      </c>
      <c r="AG290" s="83">
        <f t="shared" si="19"/>
        <v>0</v>
      </c>
      <c r="AH290" s="82">
        <v>3458</v>
      </c>
      <c r="AI290" s="64">
        <v>45507</v>
      </c>
      <c r="AJ290" s="80">
        <v>38966667</v>
      </c>
      <c r="AK290" s="65">
        <f t="shared" si="20"/>
        <v>0</v>
      </c>
      <c r="AL290" s="80">
        <v>12945413</v>
      </c>
      <c r="AM290" s="65">
        <f t="shared" si="21"/>
        <v>26021254</v>
      </c>
      <c r="AN290" s="65">
        <f t="shared" si="22"/>
        <v>0</v>
      </c>
      <c r="AO290" s="71" t="s">
        <v>323</v>
      </c>
      <c r="AP290" s="71">
        <v>636</v>
      </c>
      <c r="AQ290" s="73" t="s">
        <v>1343</v>
      </c>
      <c r="AR290" s="73"/>
    </row>
    <row r="291" spans="1:44" s="39" customFormat="1" ht="18.75" customHeight="1">
      <c r="A291" s="71">
        <v>47</v>
      </c>
      <c r="B291" s="72" t="s">
        <v>1344</v>
      </c>
      <c r="C291" s="73" t="s">
        <v>86</v>
      </c>
      <c r="D291" s="73" t="s">
        <v>87</v>
      </c>
      <c r="E291" s="73" t="s">
        <v>88</v>
      </c>
      <c r="F291" s="73" t="s">
        <v>89</v>
      </c>
      <c r="G291" s="73" t="s">
        <v>90</v>
      </c>
      <c r="H291" s="73" t="s">
        <v>76</v>
      </c>
      <c r="I291" s="73" t="s">
        <v>54</v>
      </c>
      <c r="J291" s="114" t="s">
        <v>1345</v>
      </c>
      <c r="K291" s="71" t="s">
        <v>55</v>
      </c>
      <c r="L291" s="71">
        <v>81101500</v>
      </c>
      <c r="M291" s="57">
        <v>3530000</v>
      </c>
      <c r="N291" s="71">
        <v>6</v>
      </c>
      <c r="O291" s="57">
        <v>21415333</v>
      </c>
      <c r="P291" s="74" t="s">
        <v>61</v>
      </c>
      <c r="Q291" s="74" t="s">
        <v>61</v>
      </c>
      <c r="R291" s="71" t="s">
        <v>1158</v>
      </c>
      <c r="S291" s="71" t="s">
        <v>1159</v>
      </c>
      <c r="T291" s="75" t="s">
        <v>1160</v>
      </c>
      <c r="U291" s="64">
        <v>45475</v>
      </c>
      <c r="V291" s="76">
        <v>202415000056803</v>
      </c>
      <c r="W291" s="77" t="s">
        <v>302</v>
      </c>
      <c r="X291" s="94" t="s">
        <v>340</v>
      </c>
      <c r="Y291" s="85">
        <v>45489</v>
      </c>
      <c r="Z291" s="79" t="s">
        <v>1346</v>
      </c>
      <c r="AA291" s="85">
        <v>45489</v>
      </c>
      <c r="AB291" s="93">
        <v>21415333</v>
      </c>
      <c r="AC291" s="81">
        <v>0</v>
      </c>
      <c r="AD291" s="82">
        <v>912</v>
      </c>
      <c r="AE291" s="86">
        <v>45491</v>
      </c>
      <c r="AF291" s="80">
        <v>21415333</v>
      </c>
      <c r="AG291" s="83">
        <f t="shared" si="19"/>
        <v>0</v>
      </c>
      <c r="AH291" s="82">
        <v>3270</v>
      </c>
      <c r="AI291" s="64">
        <v>45497</v>
      </c>
      <c r="AJ291" s="80">
        <v>21415333</v>
      </c>
      <c r="AK291" s="65">
        <f t="shared" si="20"/>
        <v>0</v>
      </c>
      <c r="AL291" s="80">
        <v>8119000</v>
      </c>
      <c r="AM291" s="65">
        <f t="shared" si="21"/>
        <v>13296333</v>
      </c>
      <c r="AN291" s="65">
        <f t="shared" si="22"/>
        <v>0</v>
      </c>
      <c r="AO291" s="71" t="s">
        <v>323</v>
      </c>
      <c r="AP291" s="71">
        <v>467</v>
      </c>
      <c r="AQ291" s="73" t="s">
        <v>1347</v>
      </c>
      <c r="AR291" s="73"/>
    </row>
    <row r="292" spans="1:44" s="39" customFormat="1" ht="18.75" customHeight="1">
      <c r="A292" s="71">
        <v>48</v>
      </c>
      <c r="B292" s="72" t="s">
        <v>1348</v>
      </c>
      <c r="C292" s="73" t="s">
        <v>86</v>
      </c>
      <c r="D292" s="73" t="s">
        <v>87</v>
      </c>
      <c r="E292" s="73" t="s">
        <v>88</v>
      </c>
      <c r="F292" s="73" t="s">
        <v>89</v>
      </c>
      <c r="G292" s="73" t="s">
        <v>90</v>
      </c>
      <c r="H292" s="73" t="s">
        <v>97</v>
      </c>
      <c r="I292" s="73" t="s">
        <v>54</v>
      </c>
      <c r="J292" s="114" t="s">
        <v>1305</v>
      </c>
      <c r="K292" s="71" t="s">
        <v>55</v>
      </c>
      <c r="L292" s="71">
        <v>81101500</v>
      </c>
      <c r="M292" s="57">
        <v>7500000</v>
      </c>
      <c r="N292" s="71">
        <v>6</v>
      </c>
      <c r="O292" s="57">
        <v>41750000</v>
      </c>
      <c r="P292" s="74" t="s">
        <v>61</v>
      </c>
      <c r="Q292" s="74" t="s">
        <v>61</v>
      </c>
      <c r="R292" s="71" t="s">
        <v>1158</v>
      </c>
      <c r="S292" s="71" t="s">
        <v>1159</v>
      </c>
      <c r="T292" s="75" t="s">
        <v>1160</v>
      </c>
      <c r="U292" s="64">
        <v>45475</v>
      </c>
      <c r="V292" s="76">
        <v>202415000056823</v>
      </c>
      <c r="W292" s="77" t="s">
        <v>302</v>
      </c>
      <c r="X292" s="94" t="s">
        <v>340</v>
      </c>
      <c r="Y292" s="85">
        <v>45489</v>
      </c>
      <c r="Z292" s="79" t="s">
        <v>1349</v>
      </c>
      <c r="AA292" s="85">
        <v>45489</v>
      </c>
      <c r="AB292" s="93">
        <v>41750000</v>
      </c>
      <c r="AC292" s="81">
        <v>0</v>
      </c>
      <c r="AD292" s="82">
        <v>890</v>
      </c>
      <c r="AE292" s="86">
        <v>45490</v>
      </c>
      <c r="AF292" s="80">
        <v>41750000</v>
      </c>
      <c r="AG292" s="83">
        <f t="shared" si="19"/>
        <v>0</v>
      </c>
      <c r="AH292" s="82">
        <v>3323</v>
      </c>
      <c r="AI292" s="64">
        <v>45501</v>
      </c>
      <c r="AJ292" s="80">
        <v>41750000</v>
      </c>
      <c r="AK292" s="65">
        <f t="shared" si="20"/>
        <v>0</v>
      </c>
      <c r="AL292" s="80">
        <v>15000000</v>
      </c>
      <c r="AM292" s="65">
        <f t="shared" si="21"/>
        <v>26750000</v>
      </c>
      <c r="AN292" s="65">
        <f t="shared" si="22"/>
        <v>0</v>
      </c>
      <c r="AO292" s="71" t="s">
        <v>323</v>
      </c>
      <c r="AP292" s="71">
        <v>518</v>
      </c>
      <c r="AQ292" s="73" t="s">
        <v>1350</v>
      </c>
      <c r="AR292" s="73"/>
    </row>
    <row r="293" spans="1:44" s="39" customFormat="1" ht="18.75" customHeight="1">
      <c r="A293" s="71">
        <v>49</v>
      </c>
      <c r="B293" s="72" t="s">
        <v>1351</v>
      </c>
      <c r="C293" s="73" t="s">
        <v>86</v>
      </c>
      <c r="D293" s="73" t="s">
        <v>87</v>
      </c>
      <c r="E293" s="73" t="s">
        <v>88</v>
      </c>
      <c r="F293" s="73" t="s">
        <v>89</v>
      </c>
      <c r="G293" s="73" t="s">
        <v>90</v>
      </c>
      <c r="H293" s="73" t="s">
        <v>76</v>
      </c>
      <c r="I293" s="73" t="s">
        <v>54</v>
      </c>
      <c r="J293" s="114" t="s">
        <v>1352</v>
      </c>
      <c r="K293" s="71" t="s">
        <v>55</v>
      </c>
      <c r="L293" s="71">
        <v>81101500</v>
      </c>
      <c r="M293" s="57">
        <v>7490000</v>
      </c>
      <c r="N293" s="71">
        <v>6</v>
      </c>
      <c r="O293" s="57">
        <v>41694333</v>
      </c>
      <c r="P293" s="74" t="s">
        <v>61</v>
      </c>
      <c r="Q293" s="74" t="s">
        <v>61</v>
      </c>
      <c r="R293" s="71" t="s">
        <v>1158</v>
      </c>
      <c r="S293" s="71" t="s">
        <v>1159</v>
      </c>
      <c r="T293" s="75" t="s">
        <v>1160</v>
      </c>
      <c r="U293" s="64">
        <v>45475</v>
      </c>
      <c r="V293" s="76">
        <v>202415000056823</v>
      </c>
      <c r="W293" s="77" t="s">
        <v>302</v>
      </c>
      <c r="X293" s="94" t="s">
        <v>340</v>
      </c>
      <c r="Y293" s="85">
        <v>45489</v>
      </c>
      <c r="Z293" s="79" t="s">
        <v>1353</v>
      </c>
      <c r="AA293" s="85">
        <v>45489</v>
      </c>
      <c r="AB293" s="93">
        <v>41694333</v>
      </c>
      <c r="AC293" s="81">
        <v>0</v>
      </c>
      <c r="AD293" s="82">
        <v>888</v>
      </c>
      <c r="AE293" s="86">
        <v>45490</v>
      </c>
      <c r="AF293" s="80">
        <v>41694333</v>
      </c>
      <c r="AG293" s="83">
        <f t="shared" si="19"/>
        <v>0</v>
      </c>
      <c r="AH293" s="82">
        <v>3308</v>
      </c>
      <c r="AI293" s="64">
        <v>45499</v>
      </c>
      <c r="AJ293" s="80">
        <v>41694333</v>
      </c>
      <c r="AK293" s="65">
        <f t="shared" si="20"/>
        <v>0</v>
      </c>
      <c r="AL293" s="80">
        <v>14980000</v>
      </c>
      <c r="AM293" s="65">
        <f t="shared" si="21"/>
        <v>26714333</v>
      </c>
      <c r="AN293" s="65">
        <f t="shared" si="22"/>
        <v>0</v>
      </c>
      <c r="AO293" s="71" t="s">
        <v>323</v>
      </c>
      <c r="AP293" s="71">
        <v>511</v>
      </c>
      <c r="AQ293" s="73" t="s">
        <v>1354</v>
      </c>
      <c r="AR293" s="73"/>
    </row>
    <row r="294" spans="1:44" s="39" customFormat="1" ht="18.75" customHeight="1">
      <c r="A294" s="71">
        <v>50</v>
      </c>
      <c r="B294" s="72" t="s">
        <v>1355</v>
      </c>
      <c r="C294" s="73" t="s">
        <v>86</v>
      </c>
      <c r="D294" s="73" t="s">
        <v>87</v>
      </c>
      <c r="E294" s="73" t="s">
        <v>88</v>
      </c>
      <c r="F294" s="73" t="s">
        <v>89</v>
      </c>
      <c r="G294" s="73" t="s">
        <v>90</v>
      </c>
      <c r="H294" s="73" t="s">
        <v>97</v>
      </c>
      <c r="I294" s="73" t="s">
        <v>54</v>
      </c>
      <c r="J294" s="114" t="s">
        <v>1356</v>
      </c>
      <c r="K294" s="71" t="s">
        <v>55</v>
      </c>
      <c r="L294" s="71">
        <v>81101500</v>
      </c>
      <c r="M294" s="57">
        <v>2570000</v>
      </c>
      <c r="N294" s="71">
        <v>6</v>
      </c>
      <c r="O294" s="57">
        <v>16705000</v>
      </c>
      <c r="P294" s="74" t="s">
        <v>61</v>
      </c>
      <c r="Q294" s="74" t="s">
        <v>61</v>
      </c>
      <c r="R294" s="71" t="s">
        <v>1158</v>
      </c>
      <c r="S294" s="71" t="s">
        <v>1159</v>
      </c>
      <c r="T294" s="75" t="s">
        <v>1160</v>
      </c>
      <c r="U294" s="64">
        <v>45475</v>
      </c>
      <c r="V294" s="76">
        <v>202415000056803</v>
      </c>
      <c r="W294" s="77" t="s">
        <v>302</v>
      </c>
      <c r="X294" s="94" t="s">
        <v>340</v>
      </c>
      <c r="Y294" s="85">
        <v>45489</v>
      </c>
      <c r="Z294" s="79" t="s">
        <v>1357</v>
      </c>
      <c r="AA294" s="85">
        <v>45489</v>
      </c>
      <c r="AB294" s="93">
        <v>16705000</v>
      </c>
      <c r="AC294" s="81">
        <v>0</v>
      </c>
      <c r="AD294" s="82">
        <v>906</v>
      </c>
      <c r="AE294" s="86">
        <v>45491</v>
      </c>
      <c r="AF294" s="80">
        <v>16705000</v>
      </c>
      <c r="AG294" s="83">
        <f t="shared" si="19"/>
        <v>0</v>
      </c>
      <c r="AH294" s="82">
        <v>3276</v>
      </c>
      <c r="AI294" s="64">
        <v>45497</v>
      </c>
      <c r="AJ294" s="80">
        <v>15591333</v>
      </c>
      <c r="AK294" s="65">
        <f t="shared" si="20"/>
        <v>1113667</v>
      </c>
      <c r="AL294" s="80">
        <v>5739667</v>
      </c>
      <c r="AM294" s="65">
        <f t="shared" si="21"/>
        <v>9851666</v>
      </c>
      <c r="AN294" s="65">
        <f t="shared" si="22"/>
        <v>1113667</v>
      </c>
      <c r="AO294" s="71" t="s">
        <v>320</v>
      </c>
      <c r="AP294" s="71">
        <v>472</v>
      </c>
      <c r="AQ294" s="73" t="s">
        <v>1358</v>
      </c>
      <c r="AR294" s="73"/>
    </row>
    <row r="295" spans="1:44" s="39" customFormat="1" ht="18.75" customHeight="1">
      <c r="A295" s="71">
        <v>51</v>
      </c>
      <c r="B295" s="72" t="s">
        <v>1359</v>
      </c>
      <c r="C295" s="73" t="s">
        <v>86</v>
      </c>
      <c r="D295" s="73" t="s">
        <v>87</v>
      </c>
      <c r="E295" s="73" t="s">
        <v>88</v>
      </c>
      <c r="F295" s="73" t="s">
        <v>89</v>
      </c>
      <c r="G295" s="73" t="s">
        <v>90</v>
      </c>
      <c r="H295" s="73" t="s">
        <v>76</v>
      </c>
      <c r="I295" s="73" t="s">
        <v>54</v>
      </c>
      <c r="J295" s="114" t="s">
        <v>1360</v>
      </c>
      <c r="K295" s="71" t="s">
        <v>55</v>
      </c>
      <c r="L295" s="71">
        <v>81101500</v>
      </c>
      <c r="M295" s="57">
        <v>8600000</v>
      </c>
      <c r="N295" s="71">
        <v>6</v>
      </c>
      <c r="O295" s="57">
        <v>52173333</v>
      </c>
      <c r="P295" s="74" t="s">
        <v>61</v>
      </c>
      <c r="Q295" s="74" t="s">
        <v>61</v>
      </c>
      <c r="R295" s="71" t="s">
        <v>1158</v>
      </c>
      <c r="S295" s="71" t="s">
        <v>1159</v>
      </c>
      <c r="T295" s="75" t="s">
        <v>1160</v>
      </c>
      <c r="U295" s="64">
        <v>45475</v>
      </c>
      <c r="V295" s="76">
        <v>202415000056823</v>
      </c>
      <c r="W295" s="77" t="s">
        <v>302</v>
      </c>
      <c r="X295" s="94" t="s">
        <v>340</v>
      </c>
      <c r="Y295" s="85">
        <v>45489</v>
      </c>
      <c r="Z295" s="79" t="s">
        <v>1361</v>
      </c>
      <c r="AA295" s="85">
        <v>45489</v>
      </c>
      <c r="AB295" s="93">
        <v>52173333</v>
      </c>
      <c r="AC295" s="81">
        <v>0</v>
      </c>
      <c r="AD295" s="82">
        <v>887</v>
      </c>
      <c r="AE295" s="86">
        <v>45490</v>
      </c>
      <c r="AF295" s="80">
        <v>52173333</v>
      </c>
      <c r="AG295" s="83">
        <f t="shared" si="19"/>
        <v>0</v>
      </c>
      <c r="AH295" s="82">
        <v>3281</v>
      </c>
      <c r="AI295" s="64">
        <v>45497</v>
      </c>
      <c r="AJ295" s="80">
        <v>52173333</v>
      </c>
      <c r="AK295" s="65">
        <f t="shared" si="20"/>
        <v>0</v>
      </c>
      <c r="AL295" s="80">
        <v>18920000</v>
      </c>
      <c r="AM295" s="65">
        <f t="shared" si="21"/>
        <v>33253333</v>
      </c>
      <c r="AN295" s="65">
        <f t="shared" si="22"/>
        <v>0</v>
      </c>
      <c r="AO295" s="71" t="s">
        <v>323</v>
      </c>
      <c r="AP295" s="71">
        <v>480</v>
      </c>
      <c r="AQ295" s="73" t="s">
        <v>1362</v>
      </c>
      <c r="AR295" s="73"/>
    </row>
    <row r="296" spans="1:44" s="39" customFormat="1" ht="18.75" customHeight="1">
      <c r="A296" s="71">
        <v>52</v>
      </c>
      <c r="B296" s="72" t="s">
        <v>1363</v>
      </c>
      <c r="C296" s="73" t="s">
        <v>86</v>
      </c>
      <c r="D296" s="73" t="s">
        <v>87</v>
      </c>
      <c r="E296" s="73" t="s">
        <v>88</v>
      </c>
      <c r="F296" s="73" t="s">
        <v>89</v>
      </c>
      <c r="G296" s="73" t="s">
        <v>90</v>
      </c>
      <c r="H296" s="73" t="s">
        <v>76</v>
      </c>
      <c r="I296" s="73" t="s">
        <v>54</v>
      </c>
      <c r="J296" s="114" t="s">
        <v>1364</v>
      </c>
      <c r="K296" s="71" t="s">
        <v>55</v>
      </c>
      <c r="L296" s="71">
        <v>81101500</v>
      </c>
      <c r="M296" s="57">
        <v>4770000</v>
      </c>
      <c r="N296" s="71">
        <v>6</v>
      </c>
      <c r="O296" s="57">
        <v>26553000</v>
      </c>
      <c r="P296" s="74" t="s">
        <v>61</v>
      </c>
      <c r="Q296" s="74" t="s">
        <v>61</v>
      </c>
      <c r="R296" s="71" t="s">
        <v>1158</v>
      </c>
      <c r="S296" s="71" t="s">
        <v>1159</v>
      </c>
      <c r="T296" s="75" t="s">
        <v>1160</v>
      </c>
      <c r="U296" s="64">
        <v>45475</v>
      </c>
      <c r="V296" s="76">
        <v>202415000056823</v>
      </c>
      <c r="W296" s="77" t="s">
        <v>302</v>
      </c>
      <c r="X296" s="94" t="s">
        <v>340</v>
      </c>
      <c r="Y296" s="85">
        <v>45489</v>
      </c>
      <c r="Z296" s="79" t="s">
        <v>1365</v>
      </c>
      <c r="AA296" s="85">
        <v>45489</v>
      </c>
      <c r="AB296" s="93">
        <v>26553000</v>
      </c>
      <c r="AC296" s="81">
        <v>0</v>
      </c>
      <c r="AD296" s="82">
        <v>889</v>
      </c>
      <c r="AE296" s="86">
        <v>45490</v>
      </c>
      <c r="AF296" s="80">
        <v>26553000</v>
      </c>
      <c r="AG296" s="83">
        <f t="shared" si="19"/>
        <v>0</v>
      </c>
      <c r="AH296" s="82">
        <v>4257</v>
      </c>
      <c r="AI296" s="64">
        <v>45548</v>
      </c>
      <c r="AJ296" s="80">
        <v>26553000</v>
      </c>
      <c r="AK296" s="65">
        <f t="shared" si="20"/>
        <v>0</v>
      </c>
      <c r="AL296" s="80">
        <v>1960000</v>
      </c>
      <c r="AM296" s="65">
        <f t="shared" si="21"/>
        <v>24593000</v>
      </c>
      <c r="AN296" s="65">
        <f t="shared" si="22"/>
        <v>0</v>
      </c>
      <c r="AO296" s="71" t="s">
        <v>323</v>
      </c>
      <c r="AP296" s="71">
        <v>874</v>
      </c>
      <c r="AQ296" s="73" t="s">
        <v>1366</v>
      </c>
      <c r="AR296" s="73"/>
    </row>
    <row r="297" spans="1:44" s="39" customFormat="1" ht="18.75" customHeight="1">
      <c r="A297" s="71">
        <v>53</v>
      </c>
      <c r="B297" s="72" t="s">
        <v>1367</v>
      </c>
      <c r="C297" s="73" t="s">
        <v>86</v>
      </c>
      <c r="D297" s="73" t="s">
        <v>87</v>
      </c>
      <c r="E297" s="73" t="s">
        <v>88</v>
      </c>
      <c r="F297" s="73" t="s">
        <v>89</v>
      </c>
      <c r="G297" s="73" t="s">
        <v>90</v>
      </c>
      <c r="H297" s="73" t="s">
        <v>76</v>
      </c>
      <c r="I297" s="73" t="s">
        <v>54</v>
      </c>
      <c r="J297" s="114" t="s">
        <v>1368</v>
      </c>
      <c r="K297" s="71" t="s">
        <v>55</v>
      </c>
      <c r="L297" s="71">
        <v>81101500</v>
      </c>
      <c r="M297" s="57">
        <v>6500000</v>
      </c>
      <c r="N297" s="71">
        <v>6</v>
      </c>
      <c r="O297" s="57">
        <v>39433333</v>
      </c>
      <c r="P297" s="74" t="s">
        <v>61</v>
      </c>
      <c r="Q297" s="74" t="s">
        <v>61</v>
      </c>
      <c r="R297" s="71" t="s">
        <v>1158</v>
      </c>
      <c r="S297" s="71" t="s">
        <v>1159</v>
      </c>
      <c r="T297" s="75" t="s">
        <v>1160</v>
      </c>
      <c r="U297" s="64">
        <v>45475</v>
      </c>
      <c r="V297" s="76">
        <v>202415000056803</v>
      </c>
      <c r="W297" s="77" t="s">
        <v>302</v>
      </c>
      <c r="X297" s="94" t="s">
        <v>340</v>
      </c>
      <c r="Y297" s="85">
        <v>45489</v>
      </c>
      <c r="Z297" s="79" t="s">
        <v>1369</v>
      </c>
      <c r="AA297" s="85">
        <v>45489</v>
      </c>
      <c r="AB297" s="93">
        <v>39433333</v>
      </c>
      <c r="AC297" s="81">
        <v>0</v>
      </c>
      <c r="AD297" s="82">
        <v>902</v>
      </c>
      <c r="AE297" s="86">
        <v>45490</v>
      </c>
      <c r="AF297" s="80">
        <v>39433333</v>
      </c>
      <c r="AG297" s="83">
        <f t="shared" si="19"/>
        <v>0</v>
      </c>
      <c r="AH297" s="82">
        <v>3742</v>
      </c>
      <c r="AI297" s="64">
        <v>45517</v>
      </c>
      <c r="AJ297" s="80">
        <v>39433333</v>
      </c>
      <c r="AK297" s="65">
        <f t="shared" si="20"/>
        <v>0</v>
      </c>
      <c r="AL297" s="80">
        <v>10400000</v>
      </c>
      <c r="AM297" s="65">
        <f t="shared" si="21"/>
        <v>29033333</v>
      </c>
      <c r="AN297" s="65">
        <f t="shared" si="22"/>
        <v>0</v>
      </c>
      <c r="AO297" s="71" t="s">
        <v>323</v>
      </c>
      <c r="AP297" s="71">
        <v>736</v>
      </c>
      <c r="AQ297" s="73" t="s">
        <v>1370</v>
      </c>
      <c r="AR297" s="73"/>
    </row>
    <row r="298" spans="1:44" s="39" customFormat="1" ht="18.75" customHeight="1">
      <c r="A298" s="71">
        <v>54</v>
      </c>
      <c r="B298" s="72" t="s">
        <v>1371</v>
      </c>
      <c r="C298" s="73" t="s">
        <v>86</v>
      </c>
      <c r="D298" s="73" t="s">
        <v>87</v>
      </c>
      <c r="E298" s="73" t="s">
        <v>88</v>
      </c>
      <c r="F298" s="73" t="s">
        <v>89</v>
      </c>
      <c r="G298" s="73" t="s">
        <v>90</v>
      </c>
      <c r="H298" s="73" t="s">
        <v>76</v>
      </c>
      <c r="I298" s="73" t="s">
        <v>54</v>
      </c>
      <c r="J298" s="114" t="s">
        <v>1372</v>
      </c>
      <c r="K298" s="71" t="s">
        <v>55</v>
      </c>
      <c r="L298" s="71">
        <v>81101500</v>
      </c>
      <c r="M298" s="57">
        <v>10000000</v>
      </c>
      <c r="N298" s="71">
        <v>6</v>
      </c>
      <c r="O298" s="57">
        <v>55666667</v>
      </c>
      <c r="P298" s="74" t="s">
        <v>61</v>
      </c>
      <c r="Q298" s="74" t="s">
        <v>61</v>
      </c>
      <c r="R298" s="71" t="s">
        <v>1158</v>
      </c>
      <c r="S298" s="71" t="s">
        <v>1159</v>
      </c>
      <c r="T298" s="75" t="s">
        <v>1160</v>
      </c>
      <c r="U298" s="64">
        <v>45475</v>
      </c>
      <c r="V298" s="76">
        <v>202415000056803</v>
      </c>
      <c r="W298" s="77" t="s">
        <v>302</v>
      </c>
      <c r="X298" s="94" t="s">
        <v>340</v>
      </c>
      <c r="Y298" s="85">
        <v>45489</v>
      </c>
      <c r="Z298" s="79" t="s">
        <v>1373</v>
      </c>
      <c r="AA298" s="85">
        <v>45489</v>
      </c>
      <c r="AB298" s="93">
        <v>55666667</v>
      </c>
      <c r="AC298" s="81">
        <v>0</v>
      </c>
      <c r="AD298" s="82">
        <v>1028</v>
      </c>
      <c r="AE298" s="86">
        <v>45492</v>
      </c>
      <c r="AF298" s="80">
        <v>55666667</v>
      </c>
      <c r="AG298" s="83">
        <f t="shared" si="19"/>
        <v>0</v>
      </c>
      <c r="AH298" s="82">
        <v>3360</v>
      </c>
      <c r="AI298" s="64">
        <v>45505</v>
      </c>
      <c r="AJ298" s="80">
        <v>55666667</v>
      </c>
      <c r="AK298" s="65">
        <f t="shared" si="20"/>
        <v>0</v>
      </c>
      <c r="AL298" s="80">
        <v>20000000</v>
      </c>
      <c r="AM298" s="65">
        <f t="shared" si="21"/>
        <v>35666667</v>
      </c>
      <c r="AN298" s="65">
        <f t="shared" si="22"/>
        <v>0</v>
      </c>
      <c r="AO298" s="71" t="s">
        <v>323</v>
      </c>
      <c r="AP298" s="71">
        <v>557</v>
      </c>
      <c r="AQ298" s="73" t="s">
        <v>1374</v>
      </c>
      <c r="AR298" s="73"/>
    </row>
    <row r="299" spans="1:44" s="39" customFormat="1" ht="18.75" customHeight="1">
      <c r="A299" s="71">
        <v>55</v>
      </c>
      <c r="B299" s="72" t="s">
        <v>1375</v>
      </c>
      <c r="C299" s="73" t="s">
        <v>86</v>
      </c>
      <c r="D299" s="73" t="s">
        <v>87</v>
      </c>
      <c r="E299" s="73" t="s">
        <v>88</v>
      </c>
      <c r="F299" s="73" t="s">
        <v>89</v>
      </c>
      <c r="G299" s="73" t="s">
        <v>90</v>
      </c>
      <c r="H299" s="73" t="s">
        <v>97</v>
      </c>
      <c r="I299" s="73" t="s">
        <v>54</v>
      </c>
      <c r="J299" s="114" t="s">
        <v>1376</v>
      </c>
      <c r="K299" s="71" t="s">
        <v>55</v>
      </c>
      <c r="L299" s="71">
        <v>81101500</v>
      </c>
      <c r="M299" s="57">
        <v>7490000</v>
      </c>
      <c r="N299" s="71">
        <v>6</v>
      </c>
      <c r="O299" s="57">
        <v>45439333</v>
      </c>
      <c r="P299" s="74" t="s">
        <v>61</v>
      </c>
      <c r="Q299" s="74" t="s">
        <v>61</v>
      </c>
      <c r="R299" s="71" t="s">
        <v>1158</v>
      </c>
      <c r="S299" s="71" t="s">
        <v>1159</v>
      </c>
      <c r="T299" s="75" t="s">
        <v>1160</v>
      </c>
      <c r="U299" s="64">
        <v>45475</v>
      </c>
      <c r="V299" s="76">
        <v>202415000056803</v>
      </c>
      <c r="W299" s="77" t="s">
        <v>302</v>
      </c>
      <c r="X299" s="94" t="s">
        <v>340</v>
      </c>
      <c r="Y299" s="85">
        <v>45489</v>
      </c>
      <c r="Z299" s="79" t="s">
        <v>1377</v>
      </c>
      <c r="AA299" s="85">
        <v>45489</v>
      </c>
      <c r="AB299" s="93">
        <v>45439333</v>
      </c>
      <c r="AC299" s="81">
        <v>0</v>
      </c>
      <c r="AD299" s="82">
        <v>904</v>
      </c>
      <c r="AE299" s="86">
        <v>45491</v>
      </c>
      <c r="AF299" s="80">
        <v>45439333</v>
      </c>
      <c r="AG299" s="83">
        <f t="shared" si="19"/>
        <v>0</v>
      </c>
      <c r="AH299" s="82">
        <v>3274</v>
      </c>
      <c r="AI299" s="64">
        <v>45497</v>
      </c>
      <c r="AJ299" s="80">
        <v>45439333</v>
      </c>
      <c r="AK299" s="65">
        <f t="shared" si="20"/>
        <v>0</v>
      </c>
      <c r="AL299" s="80">
        <v>16727667</v>
      </c>
      <c r="AM299" s="65">
        <f t="shared" si="21"/>
        <v>28711666</v>
      </c>
      <c r="AN299" s="65">
        <f t="shared" si="22"/>
        <v>0</v>
      </c>
      <c r="AO299" s="71" t="s">
        <v>323</v>
      </c>
      <c r="AP299" s="71">
        <v>470</v>
      </c>
      <c r="AQ299" s="73" t="s">
        <v>1378</v>
      </c>
      <c r="AR299" s="73"/>
    </row>
    <row r="300" spans="1:44" s="39" customFormat="1" ht="18.75" customHeight="1">
      <c r="A300" s="71">
        <v>56</v>
      </c>
      <c r="B300" s="72" t="s">
        <v>1379</v>
      </c>
      <c r="C300" s="73" t="s">
        <v>86</v>
      </c>
      <c r="D300" s="73" t="s">
        <v>87</v>
      </c>
      <c r="E300" s="73" t="s">
        <v>88</v>
      </c>
      <c r="F300" s="73" t="s">
        <v>89</v>
      </c>
      <c r="G300" s="73" t="s">
        <v>90</v>
      </c>
      <c r="H300" s="73" t="s">
        <v>76</v>
      </c>
      <c r="I300" s="73" t="s">
        <v>54</v>
      </c>
      <c r="J300" s="114" t="s">
        <v>1380</v>
      </c>
      <c r="K300" s="71" t="s">
        <v>55</v>
      </c>
      <c r="L300" s="71">
        <v>81101500</v>
      </c>
      <c r="M300" s="57">
        <v>3800000</v>
      </c>
      <c r="N300" s="71">
        <v>6</v>
      </c>
      <c r="O300" s="57">
        <v>23053333</v>
      </c>
      <c r="P300" s="74" t="s">
        <v>61</v>
      </c>
      <c r="Q300" s="74" t="s">
        <v>61</v>
      </c>
      <c r="R300" s="71" t="s">
        <v>1158</v>
      </c>
      <c r="S300" s="71" t="s">
        <v>1159</v>
      </c>
      <c r="T300" s="75" t="s">
        <v>1160</v>
      </c>
      <c r="U300" s="64">
        <v>45475</v>
      </c>
      <c r="V300" s="76">
        <v>202415000056803</v>
      </c>
      <c r="W300" s="77" t="s">
        <v>302</v>
      </c>
      <c r="X300" s="94" t="s">
        <v>340</v>
      </c>
      <c r="Y300" s="85">
        <v>45489</v>
      </c>
      <c r="Z300" s="79" t="s">
        <v>1381</v>
      </c>
      <c r="AA300" s="85">
        <v>45489</v>
      </c>
      <c r="AB300" s="93">
        <v>23053333</v>
      </c>
      <c r="AC300" s="81">
        <v>0</v>
      </c>
      <c r="AD300" s="82">
        <v>901</v>
      </c>
      <c r="AE300" s="86">
        <v>45490</v>
      </c>
      <c r="AF300" s="80">
        <v>23053333</v>
      </c>
      <c r="AG300" s="83">
        <f t="shared" si="19"/>
        <v>0</v>
      </c>
      <c r="AH300" s="82"/>
      <c r="AI300" s="64"/>
      <c r="AJ300" s="80"/>
      <c r="AK300" s="65">
        <f t="shared" si="20"/>
        <v>23053333</v>
      </c>
      <c r="AL300" s="80"/>
      <c r="AM300" s="65">
        <f t="shared" si="21"/>
        <v>0</v>
      </c>
      <c r="AN300" s="65">
        <f t="shared" si="22"/>
        <v>23053333</v>
      </c>
      <c r="AO300" s="82"/>
      <c r="AP300" s="82"/>
      <c r="AQ300" s="84"/>
      <c r="AR300" s="73"/>
    </row>
    <row r="301" spans="1:44" s="39" customFormat="1" ht="18.75" customHeight="1">
      <c r="A301" s="71">
        <v>57</v>
      </c>
      <c r="B301" s="72" t="s">
        <v>1382</v>
      </c>
      <c r="C301" s="73" t="s">
        <v>86</v>
      </c>
      <c r="D301" s="73" t="s">
        <v>87</v>
      </c>
      <c r="E301" s="73" t="s">
        <v>88</v>
      </c>
      <c r="F301" s="73" t="s">
        <v>89</v>
      </c>
      <c r="G301" s="73" t="s">
        <v>90</v>
      </c>
      <c r="H301" s="73" t="s">
        <v>76</v>
      </c>
      <c r="I301" s="73" t="s">
        <v>54</v>
      </c>
      <c r="J301" s="114" t="s">
        <v>1383</v>
      </c>
      <c r="K301" s="71" t="s">
        <v>55</v>
      </c>
      <c r="L301" s="71">
        <v>81101500</v>
      </c>
      <c r="M301" s="57">
        <v>8560000</v>
      </c>
      <c r="N301" s="71">
        <v>6</v>
      </c>
      <c r="O301" s="57">
        <v>47650667</v>
      </c>
      <c r="P301" s="74" t="s">
        <v>61</v>
      </c>
      <c r="Q301" s="74" t="s">
        <v>61</v>
      </c>
      <c r="R301" s="71" t="s">
        <v>1158</v>
      </c>
      <c r="S301" s="71" t="s">
        <v>1159</v>
      </c>
      <c r="T301" s="75" t="s">
        <v>1160</v>
      </c>
      <c r="U301" s="64">
        <v>45475</v>
      </c>
      <c r="V301" s="76">
        <v>202415000056823</v>
      </c>
      <c r="W301" s="77" t="s">
        <v>302</v>
      </c>
      <c r="X301" s="94" t="s">
        <v>340</v>
      </c>
      <c r="Y301" s="85">
        <v>45489</v>
      </c>
      <c r="Z301" s="79" t="s">
        <v>1384</v>
      </c>
      <c r="AA301" s="85">
        <v>45489</v>
      </c>
      <c r="AB301" s="93">
        <v>47650667</v>
      </c>
      <c r="AC301" s="81">
        <v>0</v>
      </c>
      <c r="AD301" s="82">
        <v>886</v>
      </c>
      <c r="AE301" s="86">
        <v>45490</v>
      </c>
      <c r="AF301" s="80">
        <v>47650667</v>
      </c>
      <c r="AG301" s="83">
        <f t="shared" si="19"/>
        <v>0</v>
      </c>
      <c r="AH301" s="82">
        <v>3278</v>
      </c>
      <c r="AI301" s="64">
        <v>45497</v>
      </c>
      <c r="AJ301" s="80">
        <v>47650667</v>
      </c>
      <c r="AK301" s="65">
        <f t="shared" si="20"/>
        <v>0</v>
      </c>
      <c r="AL301" s="80">
        <v>18832000</v>
      </c>
      <c r="AM301" s="65">
        <f t="shared" si="21"/>
        <v>28818667</v>
      </c>
      <c r="AN301" s="65">
        <f t="shared" si="22"/>
        <v>0</v>
      </c>
      <c r="AO301" s="71" t="s">
        <v>323</v>
      </c>
      <c r="AP301" s="71">
        <v>483</v>
      </c>
      <c r="AQ301" s="73" t="s">
        <v>1385</v>
      </c>
      <c r="AR301" s="73"/>
    </row>
    <row r="302" spans="1:44" s="39" customFormat="1" ht="18.75" customHeight="1">
      <c r="A302" s="71">
        <v>58</v>
      </c>
      <c r="B302" s="72" t="s">
        <v>1386</v>
      </c>
      <c r="C302" s="73" t="s">
        <v>86</v>
      </c>
      <c r="D302" s="73" t="s">
        <v>87</v>
      </c>
      <c r="E302" s="73" t="s">
        <v>88</v>
      </c>
      <c r="F302" s="73" t="s">
        <v>89</v>
      </c>
      <c r="G302" s="73" t="s">
        <v>90</v>
      </c>
      <c r="H302" s="73" t="s">
        <v>97</v>
      </c>
      <c r="I302" s="73" t="s">
        <v>54</v>
      </c>
      <c r="J302" s="114" t="s">
        <v>1387</v>
      </c>
      <c r="K302" s="71" t="s">
        <v>55</v>
      </c>
      <c r="L302" s="71">
        <v>81101500</v>
      </c>
      <c r="M302" s="57">
        <v>11500000</v>
      </c>
      <c r="N302" s="71">
        <v>6</v>
      </c>
      <c r="O302" s="57">
        <v>69766667</v>
      </c>
      <c r="P302" s="74" t="s">
        <v>61</v>
      </c>
      <c r="Q302" s="74" t="s">
        <v>61</v>
      </c>
      <c r="R302" s="71" t="s">
        <v>1158</v>
      </c>
      <c r="S302" s="71" t="s">
        <v>1159</v>
      </c>
      <c r="T302" s="75" t="s">
        <v>1160</v>
      </c>
      <c r="U302" s="64">
        <v>45475</v>
      </c>
      <c r="V302" s="76">
        <v>202415000056823</v>
      </c>
      <c r="W302" s="77" t="s">
        <v>302</v>
      </c>
      <c r="X302" s="94" t="s">
        <v>340</v>
      </c>
      <c r="Y302" s="85">
        <v>45489</v>
      </c>
      <c r="Z302" s="79" t="s">
        <v>1388</v>
      </c>
      <c r="AA302" s="85">
        <v>45489</v>
      </c>
      <c r="AB302" s="93">
        <v>69766667</v>
      </c>
      <c r="AC302" s="81">
        <v>0</v>
      </c>
      <c r="AD302" s="82">
        <v>885</v>
      </c>
      <c r="AE302" s="86">
        <v>45490</v>
      </c>
      <c r="AF302" s="80">
        <v>69766667</v>
      </c>
      <c r="AG302" s="83">
        <f t="shared" si="19"/>
        <v>0</v>
      </c>
      <c r="AH302" s="82">
        <v>3277</v>
      </c>
      <c r="AI302" s="64">
        <v>45497</v>
      </c>
      <c r="AJ302" s="80">
        <v>69766667</v>
      </c>
      <c r="AK302" s="65">
        <f t="shared" si="20"/>
        <v>0</v>
      </c>
      <c r="AL302" s="80">
        <v>25300000</v>
      </c>
      <c r="AM302" s="65">
        <f t="shared" si="21"/>
        <v>44466667</v>
      </c>
      <c r="AN302" s="65">
        <f t="shared" si="22"/>
        <v>0</v>
      </c>
      <c r="AO302" s="71" t="s">
        <v>323</v>
      </c>
      <c r="AP302" s="71">
        <v>482</v>
      </c>
      <c r="AQ302" s="73" t="s">
        <v>1389</v>
      </c>
      <c r="AR302" s="73"/>
    </row>
    <row r="303" spans="1:44" s="39" customFormat="1" ht="18.75" customHeight="1">
      <c r="A303" s="71">
        <v>59</v>
      </c>
      <c r="B303" s="72" t="s">
        <v>1390</v>
      </c>
      <c r="C303" s="73" t="s">
        <v>86</v>
      </c>
      <c r="D303" s="73" t="s">
        <v>87</v>
      </c>
      <c r="E303" s="73" t="s">
        <v>88</v>
      </c>
      <c r="F303" s="73" t="s">
        <v>89</v>
      </c>
      <c r="G303" s="73" t="s">
        <v>90</v>
      </c>
      <c r="H303" s="73" t="s">
        <v>76</v>
      </c>
      <c r="I303" s="73" t="s">
        <v>54</v>
      </c>
      <c r="J303" s="114" t="s">
        <v>1391</v>
      </c>
      <c r="K303" s="71" t="s">
        <v>55</v>
      </c>
      <c r="L303" s="71">
        <v>81101500</v>
      </c>
      <c r="M303" s="57">
        <v>7500000</v>
      </c>
      <c r="N303" s="71">
        <v>6</v>
      </c>
      <c r="O303" s="57">
        <v>45500000</v>
      </c>
      <c r="P303" s="74" t="s">
        <v>61</v>
      </c>
      <c r="Q303" s="74" t="s">
        <v>61</v>
      </c>
      <c r="R303" s="71" t="s">
        <v>1158</v>
      </c>
      <c r="S303" s="71" t="s">
        <v>1159</v>
      </c>
      <c r="T303" s="75" t="s">
        <v>1160</v>
      </c>
      <c r="U303" s="64">
        <v>45475</v>
      </c>
      <c r="V303" s="76">
        <v>202415000056823</v>
      </c>
      <c r="W303" s="77" t="s">
        <v>302</v>
      </c>
      <c r="X303" s="94" t="s">
        <v>340</v>
      </c>
      <c r="Y303" s="85">
        <v>45489</v>
      </c>
      <c r="Z303" s="79" t="s">
        <v>1392</v>
      </c>
      <c r="AA303" s="85">
        <v>45489</v>
      </c>
      <c r="AB303" s="93">
        <v>45500000</v>
      </c>
      <c r="AC303" s="81">
        <v>0</v>
      </c>
      <c r="AD303" s="82">
        <v>882</v>
      </c>
      <c r="AE303" s="86">
        <v>45490</v>
      </c>
      <c r="AF303" s="80">
        <v>45500000</v>
      </c>
      <c r="AG303" s="83">
        <f t="shared" si="19"/>
        <v>0</v>
      </c>
      <c r="AH303" s="82">
        <v>3707</v>
      </c>
      <c r="AI303" s="64">
        <v>45516</v>
      </c>
      <c r="AJ303" s="80">
        <v>45500000</v>
      </c>
      <c r="AK303" s="65">
        <f t="shared" si="20"/>
        <v>0</v>
      </c>
      <c r="AL303" s="80">
        <v>12000000</v>
      </c>
      <c r="AM303" s="65">
        <f t="shared" si="21"/>
        <v>33500000</v>
      </c>
      <c r="AN303" s="65">
        <f t="shared" si="22"/>
        <v>0</v>
      </c>
      <c r="AO303" s="71" t="s">
        <v>323</v>
      </c>
      <c r="AP303" s="71">
        <v>706</v>
      </c>
      <c r="AQ303" s="73" t="s">
        <v>1393</v>
      </c>
      <c r="AR303" s="73"/>
    </row>
    <row r="304" spans="1:44" s="39" customFormat="1" ht="18.75" customHeight="1">
      <c r="A304" s="71">
        <v>60</v>
      </c>
      <c r="B304" s="72" t="s">
        <v>1394</v>
      </c>
      <c r="C304" s="73" t="s">
        <v>86</v>
      </c>
      <c r="D304" s="73" t="s">
        <v>87</v>
      </c>
      <c r="E304" s="73" t="s">
        <v>88</v>
      </c>
      <c r="F304" s="73" t="s">
        <v>89</v>
      </c>
      <c r="G304" s="73" t="s">
        <v>90</v>
      </c>
      <c r="H304" s="73" t="s">
        <v>97</v>
      </c>
      <c r="I304" s="73" t="s">
        <v>54</v>
      </c>
      <c r="J304" s="114" t="s">
        <v>1395</v>
      </c>
      <c r="K304" s="71" t="s">
        <v>55</v>
      </c>
      <c r="L304" s="71">
        <v>81101500</v>
      </c>
      <c r="M304" s="57">
        <v>14400000</v>
      </c>
      <c r="N304" s="71">
        <v>6</v>
      </c>
      <c r="O304" s="57">
        <v>80160000</v>
      </c>
      <c r="P304" s="74" t="s">
        <v>61</v>
      </c>
      <c r="Q304" s="74" t="s">
        <v>61</v>
      </c>
      <c r="R304" s="71" t="s">
        <v>1158</v>
      </c>
      <c r="S304" s="71" t="s">
        <v>1159</v>
      </c>
      <c r="T304" s="75" t="s">
        <v>1160</v>
      </c>
      <c r="U304" s="64">
        <v>45475</v>
      </c>
      <c r="V304" s="76">
        <v>202415000056803</v>
      </c>
      <c r="W304" s="77" t="s">
        <v>302</v>
      </c>
      <c r="X304" s="94" t="s">
        <v>340</v>
      </c>
      <c r="Y304" s="85">
        <v>45489</v>
      </c>
      <c r="Z304" s="79" t="s">
        <v>1396</v>
      </c>
      <c r="AA304" s="85">
        <v>45489</v>
      </c>
      <c r="AB304" s="93">
        <v>80160000</v>
      </c>
      <c r="AC304" s="81">
        <v>0</v>
      </c>
      <c r="AD304" s="82">
        <v>895</v>
      </c>
      <c r="AE304" s="86">
        <v>45490</v>
      </c>
      <c r="AF304" s="80">
        <v>80160000</v>
      </c>
      <c r="AG304" s="83">
        <f t="shared" si="19"/>
        <v>0</v>
      </c>
      <c r="AH304" s="82">
        <v>3456</v>
      </c>
      <c r="AI304" s="64">
        <v>45507</v>
      </c>
      <c r="AJ304" s="80">
        <v>80160000</v>
      </c>
      <c r="AK304" s="65">
        <f t="shared" si="20"/>
        <v>0</v>
      </c>
      <c r="AL304" s="80">
        <v>26880000</v>
      </c>
      <c r="AM304" s="65">
        <f t="shared" si="21"/>
        <v>53280000</v>
      </c>
      <c r="AN304" s="65">
        <f t="shared" si="22"/>
        <v>0</v>
      </c>
      <c r="AO304" s="71" t="s">
        <v>323</v>
      </c>
      <c r="AP304" s="71">
        <v>624</v>
      </c>
      <c r="AQ304" s="73" t="s">
        <v>1397</v>
      </c>
      <c r="AR304" s="73"/>
    </row>
    <row r="305" spans="1:44" s="39" customFormat="1" ht="18.75" customHeight="1">
      <c r="A305" s="71">
        <v>61</v>
      </c>
      <c r="B305" s="72" t="s">
        <v>1398</v>
      </c>
      <c r="C305" s="73" t="s">
        <v>86</v>
      </c>
      <c r="D305" s="73" t="s">
        <v>87</v>
      </c>
      <c r="E305" s="73" t="s">
        <v>88</v>
      </c>
      <c r="F305" s="73" t="s">
        <v>89</v>
      </c>
      <c r="G305" s="73" t="s">
        <v>90</v>
      </c>
      <c r="H305" s="73" t="s">
        <v>76</v>
      </c>
      <c r="I305" s="73" t="s">
        <v>54</v>
      </c>
      <c r="J305" s="114" t="s">
        <v>1399</v>
      </c>
      <c r="K305" s="71" t="s">
        <v>55</v>
      </c>
      <c r="L305" s="71">
        <v>81101500</v>
      </c>
      <c r="M305" s="57">
        <v>7500000</v>
      </c>
      <c r="N305" s="71">
        <v>6</v>
      </c>
      <c r="O305" s="57">
        <v>45500000</v>
      </c>
      <c r="P305" s="74" t="s">
        <v>61</v>
      </c>
      <c r="Q305" s="74" t="s">
        <v>61</v>
      </c>
      <c r="R305" s="71" t="s">
        <v>1158</v>
      </c>
      <c r="S305" s="71" t="s">
        <v>1159</v>
      </c>
      <c r="T305" s="75" t="s">
        <v>1160</v>
      </c>
      <c r="U305" s="64">
        <v>45475</v>
      </c>
      <c r="V305" s="76">
        <v>202415000056823</v>
      </c>
      <c r="W305" s="77" t="s">
        <v>302</v>
      </c>
      <c r="X305" s="94" t="s">
        <v>340</v>
      </c>
      <c r="Y305" s="85">
        <v>45489</v>
      </c>
      <c r="Z305" s="79" t="s">
        <v>1400</v>
      </c>
      <c r="AA305" s="85">
        <v>45489</v>
      </c>
      <c r="AB305" s="93">
        <v>45500000</v>
      </c>
      <c r="AC305" s="81">
        <v>0</v>
      </c>
      <c r="AD305" s="82">
        <v>884</v>
      </c>
      <c r="AE305" s="86">
        <v>45490</v>
      </c>
      <c r="AF305" s="80">
        <v>45500000</v>
      </c>
      <c r="AG305" s="83">
        <f t="shared" si="19"/>
        <v>0</v>
      </c>
      <c r="AH305" s="82">
        <v>4077</v>
      </c>
      <c r="AI305" s="64">
        <v>45534</v>
      </c>
      <c r="AJ305" s="80">
        <v>45500000</v>
      </c>
      <c r="AK305" s="65">
        <f t="shared" si="20"/>
        <v>0</v>
      </c>
      <c r="AL305" s="80">
        <v>7000000</v>
      </c>
      <c r="AM305" s="65">
        <f t="shared" si="21"/>
        <v>38500000</v>
      </c>
      <c r="AN305" s="65">
        <f t="shared" si="22"/>
        <v>0</v>
      </c>
      <c r="AO305" s="71" t="s">
        <v>323</v>
      </c>
      <c r="AP305" s="71">
        <v>822</v>
      </c>
      <c r="AQ305" s="73" t="s">
        <v>1401</v>
      </c>
      <c r="AR305" s="73"/>
    </row>
    <row r="306" spans="1:44" s="39" customFormat="1" ht="18.75" customHeight="1">
      <c r="A306" s="71">
        <v>62</v>
      </c>
      <c r="B306" s="72" t="s">
        <v>1402</v>
      </c>
      <c r="C306" s="73" t="s">
        <v>86</v>
      </c>
      <c r="D306" s="73" t="s">
        <v>87</v>
      </c>
      <c r="E306" s="73" t="s">
        <v>88</v>
      </c>
      <c r="F306" s="73" t="s">
        <v>89</v>
      </c>
      <c r="G306" s="73" t="s">
        <v>90</v>
      </c>
      <c r="H306" s="73" t="s">
        <v>76</v>
      </c>
      <c r="I306" s="73" t="s">
        <v>54</v>
      </c>
      <c r="J306" s="114" t="s">
        <v>1403</v>
      </c>
      <c r="K306" s="71" t="s">
        <v>55</v>
      </c>
      <c r="L306" s="71">
        <v>81101500</v>
      </c>
      <c r="M306" s="57">
        <v>4100000</v>
      </c>
      <c r="N306" s="71">
        <v>6</v>
      </c>
      <c r="O306" s="57">
        <v>24873333</v>
      </c>
      <c r="P306" s="74" t="s">
        <v>61</v>
      </c>
      <c r="Q306" s="74" t="s">
        <v>61</v>
      </c>
      <c r="R306" s="71" t="s">
        <v>1158</v>
      </c>
      <c r="S306" s="71" t="s">
        <v>1159</v>
      </c>
      <c r="T306" s="75" t="s">
        <v>1160</v>
      </c>
      <c r="U306" s="64">
        <v>45475</v>
      </c>
      <c r="V306" s="76">
        <v>202415000056803</v>
      </c>
      <c r="W306" s="77" t="s">
        <v>302</v>
      </c>
      <c r="X306" s="94" t="s">
        <v>340</v>
      </c>
      <c r="Y306" s="85">
        <v>45489</v>
      </c>
      <c r="Z306" s="79" t="s">
        <v>1404</v>
      </c>
      <c r="AA306" s="85">
        <v>45489</v>
      </c>
      <c r="AB306" s="93">
        <v>24873333</v>
      </c>
      <c r="AC306" s="81">
        <v>0</v>
      </c>
      <c r="AD306" s="82">
        <v>893</v>
      </c>
      <c r="AE306" s="86">
        <v>45490</v>
      </c>
      <c r="AF306" s="80">
        <v>24873333</v>
      </c>
      <c r="AG306" s="83">
        <f t="shared" si="19"/>
        <v>0</v>
      </c>
      <c r="AH306" s="82">
        <v>3215</v>
      </c>
      <c r="AI306" s="64">
        <v>45496</v>
      </c>
      <c r="AJ306" s="80">
        <v>24873333</v>
      </c>
      <c r="AK306" s="65">
        <f t="shared" si="20"/>
        <v>0</v>
      </c>
      <c r="AL306" s="80">
        <v>9293333</v>
      </c>
      <c r="AM306" s="65">
        <f t="shared" si="21"/>
        <v>15580000</v>
      </c>
      <c r="AN306" s="65">
        <f t="shared" si="22"/>
        <v>0</v>
      </c>
      <c r="AO306" s="71" t="s">
        <v>323</v>
      </c>
      <c r="AP306" s="71">
        <v>468</v>
      </c>
      <c r="AQ306" s="73" t="s">
        <v>1405</v>
      </c>
      <c r="AR306" s="73"/>
    </row>
    <row r="307" spans="1:44" s="39" customFormat="1" ht="18.75" customHeight="1">
      <c r="A307" s="71">
        <v>63</v>
      </c>
      <c r="B307" s="72" t="s">
        <v>1406</v>
      </c>
      <c r="C307" s="73" t="s">
        <v>86</v>
      </c>
      <c r="D307" s="73" t="s">
        <v>87</v>
      </c>
      <c r="E307" s="73" t="s">
        <v>88</v>
      </c>
      <c r="F307" s="73" t="s">
        <v>89</v>
      </c>
      <c r="G307" s="73" t="s">
        <v>90</v>
      </c>
      <c r="H307" s="73" t="s">
        <v>76</v>
      </c>
      <c r="I307" s="73" t="s">
        <v>54</v>
      </c>
      <c r="J307" s="114" t="s">
        <v>1407</v>
      </c>
      <c r="K307" s="71" t="s">
        <v>55</v>
      </c>
      <c r="L307" s="71">
        <v>81101500</v>
      </c>
      <c r="M307" s="57">
        <v>8900000</v>
      </c>
      <c r="N307" s="71">
        <v>6</v>
      </c>
      <c r="O307" s="57">
        <v>53993333</v>
      </c>
      <c r="P307" s="74" t="s">
        <v>61</v>
      </c>
      <c r="Q307" s="74" t="s">
        <v>61</v>
      </c>
      <c r="R307" s="71" t="s">
        <v>1158</v>
      </c>
      <c r="S307" s="71" t="s">
        <v>1159</v>
      </c>
      <c r="T307" s="75" t="s">
        <v>1160</v>
      </c>
      <c r="U307" s="64">
        <v>45475</v>
      </c>
      <c r="V307" s="76">
        <v>202415000056823</v>
      </c>
      <c r="W307" s="77" t="s">
        <v>302</v>
      </c>
      <c r="X307" s="94" t="s">
        <v>340</v>
      </c>
      <c r="Y307" s="85">
        <v>45489</v>
      </c>
      <c r="Z307" s="79" t="s">
        <v>1408</v>
      </c>
      <c r="AA307" s="85">
        <v>45489</v>
      </c>
      <c r="AB307" s="93">
        <v>53993333</v>
      </c>
      <c r="AC307" s="81">
        <v>0</v>
      </c>
      <c r="AD307" s="82">
        <v>883</v>
      </c>
      <c r="AE307" s="86">
        <v>45490</v>
      </c>
      <c r="AF307" s="80">
        <v>53993333</v>
      </c>
      <c r="AG307" s="83">
        <f t="shared" si="19"/>
        <v>0</v>
      </c>
      <c r="AH307" s="82">
        <v>3767</v>
      </c>
      <c r="AI307" s="64">
        <v>45518</v>
      </c>
      <c r="AJ307" s="80">
        <v>53993333</v>
      </c>
      <c r="AK307" s="65">
        <f t="shared" si="20"/>
        <v>0</v>
      </c>
      <c r="AL307" s="80">
        <v>13646667</v>
      </c>
      <c r="AM307" s="65">
        <f t="shared" si="21"/>
        <v>40346666</v>
      </c>
      <c r="AN307" s="65">
        <f t="shared" si="22"/>
        <v>0</v>
      </c>
      <c r="AO307" s="71" t="s">
        <v>323</v>
      </c>
      <c r="AP307" s="71">
        <v>746</v>
      </c>
      <c r="AQ307" s="73" t="s">
        <v>1409</v>
      </c>
      <c r="AR307" s="73"/>
    </row>
    <row r="308" spans="1:44" s="39" customFormat="1" ht="18.75" customHeight="1">
      <c r="A308" s="71">
        <v>64</v>
      </c>
      <c r="B308" s="72" t="s">
        <v>1410</v>
      </c>
      <c r="C308" s="73" t="s">
        <v>86</v>
      </c>
      <c r="D308" s="73" t="s">
        <v>87</v>
      </c>
      <c r="E308" s="73" t="s">
        <v>88</v>
      </c>
      <c r="F308" s="73" t="s">
        <v>89</v>
      </c>
      <c r="G308" s="73" t="s">
        <v>90</v>
      </c>
      <c r="H308" s="73" t="s">
        <v>76</v>
      </c>
      <c r="I308" s="73" t="s">
        <v>54</v>
      </c>
      <c r="J308" s="114" t="s">
        <v>1411</v>
      </c>
      <c r="K308" s="71" t="s">
        <v>55</v>
      </c>
      <c r="L308" s="71">
        <v>81101500</v>
      </c>
      <c r="M308" s="57">
        <v>8553120</v>
      </c>
      <c r="N308" s="71">
        <v>6</v>
      </c>
      <c r="O308" s="57">
        <v>51888928</v>
      </c>
      <c r="P308" s="74" t="s">
        <v>61</v>
      </c>
      <c r="Q308" s="74" t="s">
        <v>61</v>
      </c>
      <c r="R308" s="71" t="s">
        <v>1158</v>
      </c>
      <c r="S308" s="71" t="s">
        <v>1159</v>
      </c>
      <c r="T308" s="75" t="s">
        <v>1160</v>
      </c>
      <c r="U308" s="64">
        <v>45475</v>
      </c>
      <c r="V308" s="76">
        <v>202415000056823</v>
      </c>
      <c r="W308" s="77" t="s">
        <v>302</v>
      </c>
      <c r="X308" s="94" t="s">
        <v>340</v>
      </c>
      <c r="Y308" s="85">
        <v>45489</v>
      </c>
      <c r="Z308" s="79" t="s">
        <v>1412</v>
      </c>
      <c r="AA308" s="85">
        <v>45489</v>
      </c>
      <c r="AB308" s="93">
        <v>51888928</v>
      </c>
      <c r="AC308" s="81">
        <v>0</v>
      </c>
      <c r="AD308" s="82">
        <v>1090</v>
      </c>
      <c r="AE308" s="86">
        <v>45497</v>
      </c>
      <c r="AF308" s="80">
        <v>51888928</v>
      </c>
      <c r="AG308" s="83">
        <f t="shared" si="19"/>
        <v>0</v>
      </c>
      <c r="AH308" s="82">
        <v>3362</v>
      </c>
      <c r="AI308" s="64">
        <v>45505</v>
      </c>
      <c r="AJ308" s="80">
        <v>51566667</v>
      </c>
      <c r="AK308" s="65">
        <f t="shared" si="20"/>
        <v>322261</v>
      </c>
      <c r="AL308" s="80">
        <v>17000000</v>
      </c>
      <c r="AM308" s="65">
        <f t="shared" si="21"/>
        <v>34566667</v>
      </c>
      <c r="AN308" s="65">
        <f t="shared" si="22"/>
        <v>322261</v>
      </c>
      <c r="AO308" s="71" t="s">
        <v>323</v>
      </c>
      <c r="AP308" s="71">
        <v>542</v>
      </c>
      <c r="AQ308" s="73" t="s">
        <v>1413</v>
      </c>
      <c r="AR308" s="73"/>
    </row>
    <row r="309" spans="1:44" s="39" customFormat="1" ht="18.75" customHeight="1">
      <c r="A309" s="71">
        <v>65</v>
      </c>
      <c r="B309" s="72" t="s">
        <v>1414</v>
      </c>
      <c r="C309" s="73" t="s">
        <v>86</v>
      </c>
      <c r="D309" s="73" t="s">
        <v>87</v>
      </c>
      <c r="E309" s="73" t="s">
        <v>88</v>
      </c>
      <c r="F309" s="73" t="s">
        <v>89</v>
      </c>
      <c r="G309" s="73" t="s">
        <v>90</v>
      </c>
      <c r="H309" s="73" t="s">
        <v>94</v>
      </c>
      <c r="I309" s="73" t="s">
        <v>54</v>
      </c>
      <c r="J309" s="114" t="s">
        <v>1415</v>
      </c>
      <c r="K309" s="71" t="s">
        <v>55</v>
      </c>
      <c r="L309" s="71">
        <v>80161504</v>
      </c>
      <c r="M309" s="57">
        <v>7000000</v>
      </c>
      <c r="N309" s="71">
        <v>6</v>
      </c>
      <c r="O309" s="57">
        <v>42466667</v>
      </c>
      <c r="P309" s="74" t="s">
        <v>61</v>
      </c>
      <c r="Q309" s="74" t="s">
        <v>61</v>
      </c>
      <c r="R309" s="71" t="s">
        <v>1158</v>
      </c>
      <c r="S309" s="71" t="s">
        <v>1159</v>
      </c>
      <c r="T309" s="75" t="s">
        <v>1160</v>
      </c>
      <c r="U309" s="64">
        <v>45475</v>
      </c>
      <c r="V309" s="76">
        <v>202415000056823</v>
      </c>
      <c r="W309" s="77" t="s">
        <v>302</v>
      </c>
      <c r="X309" s="94" t="s">
        <v>340</v>
      </c>
      <c r="Y309" s="85">
        <v>45489</v>
      </c>
      <c r="Z309" s="79" t="s">
        <v>1416</v>
      </c>
      <c r="AA309" s="85">
        <v>45489</v>
      </c>
      <c r="AB309" s="93">
        <v>42466667</v>
      </c>
      <c r="AC309" s="81">
        <v>0</v>
      </c>
      <c r="AD309" s="82">
        <v>1091</v>
      </c>
      <c r="AE309" s="86">
        <v>45497</v>
      </c>
      <c r="AF309" s="80">
        <v>42466667</v>
      </c>
      <c r="AG309" s="83">
        <f t="shared" si="19"/>
        <v>0</v>
      </c>
      <c r="AH309" s="82"/>
      <c r="AI309" s="64"/>
      <c r="AJ309" s="80"/>
      <c r="AK309" s="65">
        <f t="shared" si="20"/>
        <v>42466667</v>
      </c>
      <c r="AL309" s="80"/>
      <c r="AM309" s="65">
        <f t="shared" si="21"/>
        <v>0</v>
      </c>
      <c r="AN309" s="65">
        <f t="shared" si="22"/>
        <v>42466667</v>
      </c>
      <c r="AO309" s="82"/>
      <c r="AP309" s="82"/>
      <c r="AQ309" s="84"/>
      <c r="AR309" s="73"/>
    </row>
    <row r="310" spans="1:44" s="39" customFormat="1" ht="18.75" customHeight="1">
      <c r="A310" s="71">
        <v>66</v>
      </c>
      <c r="B310" s="72" t="s">
        <v>1417</v>
      </c>
      <c r="C310" s="73" t="s">
        <v>86</v>
      </c>
      <c r="D310" s="73" t="s">
        <v>87</v>
      </c>
      <c r="E310" s="73" t="s">
        <v>88</v>
      </c>
      <c r="F310" s="73" t="s">
        <v>89</v>
      </c>
      <c r="G310" s="73" t="s">
        <v>90</v>
      </c>
      <c r="H310" s="73" t="s">
        <v>96</v>
      </c>
      <c r="I310" s="73" t="s">
        <v>54</v>
      </c>
      <c r="J310" s="114" t="s">
        <v>1418</v>
      </c>
      <c r="K310" s="71" t="s">
        <v>55</v>
      </c>
      <c r="L310" s="71">
        <v>80161504</v>
      </c>
      <c r="M310" s="57">
        <v>5000000</v>
      </c>
      <c r="N310" s="71">
        <v>6</v>
      </c>
      <c r="O310" s="57">
        <v>30333333</v>
      </c>
      <c r="P310" s="74" t="s">
        <v>61</v>
      </c>
      <c r="Q310" s="74" t="s">
        <v>61</v>
      </c>
      <c r="R310" s="71" t="s">
        <v>1158</v>
      </c>
      <c r="S310" s="71" t="s">
        <v>1159</v>
      </c>
      <c r="T310" s="75" t="s">
        <v>1160</v>
      </c>
      <c r="U310" s="64">
        <v>45475</v>
      </c>
      <c r="V310" s="76">
        <v>202415000056823</v>
      </c>
      <c r="W310" s="77" t="s">
        <v>302</v>
      </c>
      <c r="X310" s="94" t="s">
        <v>340</v>
      </c>
      <c r="Y310" s="85">
        <v>45489</v>
      </c>
      <c r="Z310" s="79" t="s">
        <v>1419</v>
      </c>
      <c r="AA310" s="85">
        <v>45489</v>
      </c>
      <c r="AB310" s="93">
        <v>30333333</v>
      </c>
      <c r="AC310" s="81">
        <v>0</v>
      </c>
      <c r="AD310" s="82">
        <v>881</v>
      </c>
      <c r="AE310" s="86">
        <v>45490</v>
      </c>
      <c r="AF310" s="80">
        <v>30333333</v>
      </c>
      <c r="AG310" s="83">
        <f t="shared" si="19"/>
        <v>0</v>
      </c>
      <c r="AH310" s="82">
        <v>4446</v>
      </c>
      <c r="AI310" s="64">
        <v>45569</v>
      </c>
      <c r="AJ310" s="80">
        <v>30333333</v>
      </c>
      <c r="AK310" s="65">
        <f t="shared" si="20"/>
        <v>0</v>
      </c>
      <c r="AL310" s="80">
        <v>0</v>
      </c>
      <c r="AM310" s="65">
        <f t="shared" si="21"/>
        <v>30333333</v>
      </c>
      <c r="AN310" s="65">
        <f t="shared" si="22"/>
        <v>0</v>
      </c>
      <c r="AO310" s="71" t="s">
        <v>323</v>
      </c>
      <c r="AP310" s="71">
        <v>909</v>
      </c>
      <c r="AQ310" s="73" t="s">
        <v>1420</v>
      </c>
      <c r="AR310" s="73"/>
    </row>
    <row r="311" spans="1:44" s="39" customFormat="1" ht="18.75" customHeight="1">
      <c r="A311" s="71">
        <v>67</v>
      </c>
      <c r="B311" s="72" t="s">
        <v>1421</v>
      </c>
      <c r="C311" s="73" t="s">
        <v>86</v>
      </c>
      <c r="D311" s="73" t="s">
        <v>87</v>
      </c>
      <c r="E311" s="73" t="s">
        <v>88</v>
      </c>
      <c r="F311" s="73" t="s">
        <v>89</v>
      </c>
      <c r="G311" s="73" t="s">
        <v>90</v>
      </c>
      <c r="H311" s="73" t="s">
        <v>76</v>
      </c>
      <c r="I311" s="73" t="s">
        <v>54</v>
      </c>
      <c r="J311" s="114" t="s">
        <v>1422</v>
      </c>
      <c r="K311" s="71" t="s">
        <v>55</v>
      </c>
      <c r="L311" s="71">
        <v>81101500</v>
      </c>
      <c r="M311" s="57">
        <v>9500000</v>
      </c>
      <c r="N311" s="71">
        <v>6</v>
      </c>
      <c r="O311" s="57">
        <v>57633333</v>
      </c>
      <c r="P311" s="74" t="s">
        <v>61</v>
      </c>
      <c r="Q311" s="74" t="s">
        <v>61</v>
      </c>
      <c r="R311" s="71" t="s">
        <v>1158</v>
      </c>
      <c r="S311" s="71" t="s">
        <v>1159</v>
      </c>
      <c r="T311" s="75" t="s">
        <v>1160</v>
      </c>
      <c r="U311" s="64">
        <v>45475</v>
      </c>
      <c r="V311" s="76">
        <v>202415000056803</v>
      </c>
      <c r="W311" s="77" t="s">
        <v>302</v>
      </c>
      <c r="X311" s="94" t="s">
        <v>340</v>
      </c>
      <c r="Y311" s="85">
        <v>45489</v>
      </c>
      <c r="Z311" s="79" t="s">
        <v>1423</v>
      </c>
      <c r="AA311" s="85">
        <v>45489</v>
      </c>
      <c r="AB311" s="93">
        <v>57633333</v>
      </c>
      <c r="AC311" s="81">
        <v>0</v>
      </c>
      <c r="AD311" s="82">
        <v>891</v>
      </c>
      <c r="AE311" s="86">
        <v>45490</v>
      </c>
      <c r="AF311" s="80">
        <v>57633333</v>
      </c>
      <c r="AG311" s="83">
        <f t="shared" si="19"/>
        <v>0</v>
      </c>
      <c r="AH311" s="82"/>
      <c r="AI311" s="64"/>
      <c r="AJ311" s="80"/>
      <c r="AK311" s="65">
        <f t="shared" si="20"/>
        <v>57633333</v>
      </c>
      <c r="AL311" s="80"/>
      <c r="AM311" s="65">
        <f t="shared" si="21"/>
        <v>0</v>
      </c>
      <c r="AN311" s="65">
        <f t="shared" si="22"/>
        <v>57633333</v>
      </c>
      <c r="AO311" s="82"/>
      <c r="AP311" s="82"/>
      <c r="AQ311" s="84"/>
      <c r="AR311" s="73"/>
    </row>
    <row r="312" spans="1:44" s="39" customFormat="1" ht="18.75" customHeight="1">
      <c r="A312" s="71">
        <v>68</v>
      </c>
      <c r="B312" s="72" t="s">
        <v>1424</v>
      </c>
      <c r="C312" s="73" t="s">
        <v>86</v>
      </c>
      <c r="D312" s="73" t="s">
        <v>87</v>
      </c>
      <c r="E312" s="73" t="s">
        <v>88</v>
      </c>
      <c r="F312" s="73" t="s">
        <v>89</v>
      </c>
      <c r="G312" s="73" t="s">
        <v>90</v>
      </c>
      <c r="H312" s="73" t="s">
        <v>96</v>
      </c>
      <c r="I312" s="73" t="s">
        <v>54</v>
      </c>
      <c r="J312" s="114" t="s">
        <v>1425</v>
      </c>
      <c r="K312" s="71" t="s">
        <v>55</v>
      </c>
      <c r="L312" s="71">
        <v>80161504</v>
      </c>
      <c r="M312" s="57">
        <v>3500000</v>
      </c>
      <c r="N312" s="71">
        <v>6</v>
      </c>
      <c r="O312" s="57">
        <v>21233333</v>
      </c>
      <c r="P312" s="74" t="s">
        <v>61</v>
      </c>
      <c r="Q312" s="74" t="s">
        <v>61</v>
      </c>
      <c r="R312" s="71" t="s">
        <v>1158</v>
      </c>
      <c r="S312" s="71" t="s">
        <v>1159</v>
      </c>
      <c r="T312" s="75" t="s">
        <v>1160</v>
      </c>
      <c r="U312" s="64">
        <v>45475</v>
      </c>
      <c r="V312" s="76">
        <v>202415000056803</v>
      </c>
      <c r="W312" s="77" t="s">
        <v>302</v>
      </c>
      <c r="X312" s="94" t="s">
        <v>340</v>
      </c>
      <c r="Y312" s="85">
        <v>45489</v>
      </c>
      <c r="Z312" s="79" t="s">
        <v>1426</v>
      </c>
      <c r="AA312" s="85">
        <v>45489</v>
      </c>
      <c r="AB312" s="93">
        <v>21233333</v>
      </c>
      <c r="AC312" s="81">
        <v>0</v>
      </c>
      <c r="AD312" s="82">
        <v>897</v>
      </c>
      <c r="AE312" s="86">
        <v>45490</v>
      </c>
      <c r="AF312" s="80">
        <v>21233333</v>
      </c>
      <c r="AG312" s="83">
        <f t="shared" si="19"/>
        <v>0</v>
      </c>
      <c r="AH312" s="82">
        <v>3453</v>
      </c>
      <c r="AI312" s="64">
        <v>45507</v>
      </c>
      <c r="AJ312" s="80">
        <v>21233333</v>
      </c>
      <c r="AK312" s="65">
        <f t="shared" si="20"/>
        <v>0</v>
      </c>
      <c r="AL312" s="80">
        <v>6533333</v>
      </c>
      <c r="AM312" s="65">
        <f t="shared" si="21"/>
        <v>14700000</v>
      </c>
      <c r="AN312" s="65">
        <f t="shared" si="22"/>
        <v>0</v>
      </c>
      <c r="AO312" s="71" t="s">
        <v>320</v>
      </c>
      <c r="AP312" s="71">
        <v>627</v>
      </c>
      <c r="AQ312" s="73" t="s">
        <v>1427</v>
      </c>
      <c r="AR312" s="73"/>
    </row>
    <row r="313" spans="1:44" s="39" customFormat="1" ht="18.75" customHeight="1">
      <c r="A313" s="71">
        <v>69</v>
      </c>
      <c r="B313" s="72" t="s">
        <v>1428</v>
      </c>
      <c r="C313" s="73" t="s">
        <v>86</v>
      </c>
      <c r="D313" s="73" t="s">
        <v>87</v>
      </c>
      <c r="E313" s="73" t="s">
        <v>88</v>
      </c>
      <c r="F313" s="73" t="s">
        <v>89</v>
      </c>
      <c r="G313" s="73" t="s">
        <v>90</v>
      </c>
      <c r="H313" s="73" t="s">
        <v>96</v>
      </c>
      <c r="I313" s="73" t="s">
        <v>54</v>
      </c>
      <c r="J313" s="114" t="s">
        <v>1425</v>
      </c>
      <c r="K313" s="71" t="s">
        <v>55</v>
      </c>
      <c r="L313" s="71">
        <v>80161504</v>
      </c>
      <c r="M313" s="57">
        <v>3500000</v>
      </c>
      <c r="N313" s="71">
        <v>6</v>
      </c>
      <c r="O313" s="57">
        <v>21233333</v>
      </c>
      <c r="P313" s="74" t="s">
        <v>61</v>
      </c>
      <c r="Q313" s="74" t="s">
        <v>61</v>
      </c>
      <c r="R313" s="71" t="s">
        <v>1158</v>
      </c>
      <c r="S313" s="71" t="s">
        <v>1159</v>
      </c>
      <c r="T313" s="75" t="s">
        <v>1160</v>
      </c>
      <c r="U313" s="64">
        <v>45475</v>
      </c>
      <c r="V313" s="76">
        <v>202415000056823</v>
      </c>
      <c r="W313" s="77" t="s">
        <v>302</v>
      </c>
      <c r="X313" s="94" t="s">
        <v>340</v>
      </c>
      <c r="Y313" s="85">
        <v>45489</v>
      </c>
      <c r="Z313" s="79" t="s">
        <v>1429</v>
      </c>
      <c r="AA313" s="85">
        <v>45489</v>
      </c>
      <c r="AB313" s="93">
        <v>21233333</v>
      </c>
      <c r="AC313" s="81">
        <v>0</v>
      </c>
      <c r="AD313" s="82">
        <v>880</v>
      </c>
      <c r="AE313" s="86">
        <v>45490</v>
      </c>
      <c r="AF313" s="80">
        <v>21233333</v>
      </c>
      <c r="AG313" s="83">
        <f t="shared" si="19"/>
        <v>0</v>
      </c>
      <c r="AH313" s="82">
        <v>4423</v>
      </c>
      <c r="AI313" s="64">
        <v>45568</v>
      </c>
      <c r="AJ313" s="80">
        <v>21233333</v>
      </c>
      <c r="AK313" s="65">
        <f t="shared" si="20"/>
        <v>0</v>
      </c>
      <c r="AL313" s="80">
        <v>0</v>
      </c>
      <c r="AM313" s="65">
        <f t="shared" si="21"/>
        <v>21233333</v>
      </c>
      <c r="AN313" s="65">
        <f t="shared" si="22"/>
        <v>0</v>
      </c>
      <c r="AO313" s="71" t="s">
        <v>320</v>
      </c>
      <c r="AP313" s="71">
        <v>906</v>
      </c>
      <c r="AQ313" s="73" t="s">
        <v>1430</v>
      </c>
      <c r="AR313" s="73"/>
    </row>
    <row r="314" spans="1:44" s="39" customFormat="1" ht="18.75" customHeight="1">
      <c r="A314" s="71">
        <v>70</v>
      </c>
      <c r="B314" s="72" t="s">
        <v>1431</v>
      </c>
      <c r="C314" s="73" t="s">
        <v>86</v>
      </c>
      <c r="D314" s="73" t="s">
        <v>87</v>
      </c>
      <c r="E314" s="73" t="s">
        <v>88</v>
      </c>
      <c r="F314" s="73" t="s">
        <v>89</v>
      </c>
      <c r="G314" s="73" t="s">
        <v>90</v>
      </c>
      <c r="H314" s="73" t="s">
        <v>80</v>
      </c>
      <c r="I314" s="73" t="s">
        <v>54</v>
      </c>
      <c r="J314" s="114" t="s">
        <v>687</v>
      </c>
      <c r="K314" s="71" t="s">
        <v>81</v>
      </c>
      <c r="L314" s="71">
        <v>78111800</v>
      </c>
      <c r="M314" s="57">
        <v>120000000</v>
      </c>
      <c r="N314" s="71">
        <v>1</v>
      </c>
      <c r="O314" s="57">
        <v>100000000</v>
      </c>
      <c r="P314" s="74" t="s">
        <v>61</v>
      </c>
      <c r="Q314" s="74" t="s">
        <v>61</v>
      </c>
      <c r="R314" s="71" t="s">
        <v>1158</v>
      </c>
      <c r="S314" s="71" t="s">
        <v>1159</v>
      </c>
      <c r="T314" s="75" t="s">
        <v>1160</v>
      </c>
      <c r="U314" s="64" t="s">
        <v>1432</v>
      </c>
      <c r="V314" s="76" t="s">
        <v>1433</v>
      </c>
      <c r="W314" s="77" t="s">
        <v>302</v>
      </c>
      <c r="X314" s="94" t="s">
        <v>340</v>
      </c>
      <c r="Y314" s="85" t="s">
        <v>1434</v>
      </c>
      <c r="Z314" s="79" t="s">
        <v>1435</v>
      </c>
      <c r="AA314" s="85" t="s">
        <v>1436</v>
      </c>
      <c r="AB314" s="93">
        <v>80000000</v>
      </c>
      <c r="AC314" s="81">
        <v>20000000</v>
      </c>
      <c r="AD314" s="82">
        <v>1575</v>
      </c>
      <c r="AE314" s="86">
        <v>45594</v>
      </c>
      <c r="AF314" s="80">
        <v>80000000</v>
      </c>
      <c r="AG314" s="83">
        <f t="shared" si="19"/>
        <v>0</v>
      </c>
      <c r="AH314" s="82"/>
      <c r="AI314" s="64"/>
      <c r="AJ314" s="80"/>
      <c r="AK314" s="65">
        <f t="shared" si="20"/>
        <v>80000000</v>
      </c>
      <c r="AL314" s="80"/>
      <c r="AM314" s="65">
        <f t="shared" si="21"/>
        <v>0</v>
      </c>
      <c r="AN314" s="65">
        <f t="shared" si="22"/>
        <v>100000000</v>
      </c>
      <c r="AO314" s="82"/>
      <c r="AP314" s="82"/>
      <c r="AQ314" s="84"/>
      <c r="AR314" s="73" t="s">
        <v>1437</v>
      </c>
    </row>
    <row r="315" spans="1:44" s="39" customFormat="1" ht="18.75" customHeight="1">
      <c r="A315" s="71">
        <v>71</v>
      </c>
      <c r="B315" s="72" t="s">
        <v>1438</v>
      </c>
      <c r="C315" s="73" t="s">
        <v>86</v>
      </c>
      <c r="D315" s="73" t="s">
        <v>87</v>
      </c>
      <c r="E315" s="73" t="s">
        <v>88</v>
      </c>
      <c r="F315" s="73" t="s">
        <v>89</v>
      </c>
      <c r="G315" s="73" t="s">
        <v>90</v>
      </c>
      <c r="H315" s="73" t="s">
        <v>82</v>
      </c>
      <c r="I315" s="73" t="s">
        <v>54</v>
      </c>
      <c r="J315" s="114" t="s">
        <v>692</v>
      </c>
      <c r="K315" s="71" t="s">
        <v>81</v>
      </c>
      <c r="L315" s="71" t="s">
        <v>693</v>
      </c>
      <c r="M315" s="57">
        <v>100000000</v>
      </c>
      <c r="N315" s="71" t="s">
        <v>1439</v>
      </c>
      <c r="O315" s="57">
        <v>90000000</v>
      </c>
      <c r="P315" s="74" t="s">
        <v>61</v>
      </c>
      <c r="Q315" s="74" t="s">
        <v>61</v>
      </c>
      <c r="R315" s="71" t="s">
        <v>1158</v>
      </c>
      <c r="S315" s="71" t="s">
        <v>1159</v>
      </c>
      <c r="T315" s="75" t="s">
        <v>1160</v>
      </c>
      <c r="U315" s="64">
        <v>45496</v>
      </c>
      <c r="V315" s="76">
        <v>202415000061153</v>
      </c>
      <c r="W315" s="77" t="s">
        <v>302</v>
      </c>
      <c r="X315" s="94" t="s">
        <v>340</v>
      </c>
      <c r="Y315" s="85">
        <v>39195</v>
      </c>
      <c r="Z315" s="79" t="s">
        <v>1440</v>
      </c>
      <c r="AA315" s="85">
        <v>39195</v>
      </c>
      <c r="AB315" s="93">
        <v>20000000</v>
      </c>
      <c r="AC315" s="81">
        <v>70000000</v>
      </c>
      <c r="AD315" s="82">
        <v>1093</v>
      </c>
      <c r="AE315" s="86">
        <v>45497</v>
      </c>
      <c r="AF315" s="80">
        <v>20000000</v>
      </c>
      <c r="AG315" s="83">
        <f t="shared" si="19"/>
        <v>0</v>
      </c>
      <c r="AH315" s="82">
        <v>4374</v>
      </c>
      <c r="AI315" s="64">
        <v>45565</v>
      </c>
      <c r="AJ315" s="80">
        <v>20000000</v>
      </c>
      <c r="AK315" s="65">
        <f t="shared" si="20"/>
        <v>0</v>
      </c>
      <c r="AL315" s="80">
        <v>0</v>
      </c>
      <c r="AM315" s="65">
        <f t="shared" si="21"/>
        <v>20000000</v>
      </c>
      <c r="AN315" s="65">
        <f t="shared" si="22"/>
        <v>70000000</v>
      </c>
      <c r="AO315" s="71" t="s">
        <v>319</v>
      </c>
      <c r="AP315" s="71">
        <v>806</v>
      </c>
      <c r="AQ315" s="73" t="s">
        <v>695</v>
      </c>
      <c r="AR315" s="73"/>
    </row>
    <row r="316" spans="1:44" s="39" customFormat="1" ht="18.75" customHeight="1">
      <c r="A316" s="71">
        <v>72</v>
      </c>
      <c r="B316" s="72" t="s">
        <v>1441</v>
      </c>
      <c r="C316" s="73" t="s">
        <v>86</v>
      </c>
      <c r="D316" s="73" t="s">
        <v>87</v>
      </c>
      <c r="E316" s="73" t="s">
        <v>88</v>
      </c>
      <c r="F316" s="73" t="s">
        <v>89</v>
      </c>
      <c r="G316" s="73" t="s">
        <v>90</v>
      </c>
      <c r="H316" s="73" t="s">
        <v>93</v>
      </c>
      <c r="I316" s="73" t="s">
        <v>54</v>
      </c>
      <c r="J316" s="114" t="s">
        <v>1442</v>
      </c>
      <c r="K316" s="71" t="s">
        <v>55</v>
      </c>
      <c r="L316" s="71">
        <v>84111502</v>
      </c>
      <c r="M316" s="57">
        <v>10000000</v>
      </c>
      <c r="N316" s="71">
        <v>2</v>
      </c>
      <c r="O316" s="57">
        <v>20666667</v>
      </c>
      <c r="P316" s="74" t="s">
        <v>61</v>
      </c>
      <c r="Q316" s="74" t="s">
        <v>61</v>
      </c>
      <c r="R316" s="71" t="s">
        <v>1158</v>
      </c>
      <c r="S316" s="71" t="s">
        <v>1159</v>
      </c>
      <c r="T316" s="75" t="s">
        <v>1160</v>
      </c>
      <c r="U316" s="64">
        <v>45475</v>
      </c>
      <c r="V316" s="76">
        <v>202415000056823</v>
      </c>
      <c r="W316" s="77" t="s">
        <v>302</v>
      </c>
      <c r="X316" s="94" t="s">
        <v>340</v>
      </c>
      <c r="Y316" s="85">
        <v>45489</v>
      </c>
      <c r="Z316" s="79" t="s">
        <v>1443</v>
      </c>
      <c r="AA316" s="85">
        <v>45489</v>
      </c>
      <c r="AB316" s="93">
        <v>20666667</v>
      </c>
      <c r="AC316" s="81">
        <v>0</v>
      </c>
      <c r="AD316" s="82"/>
      <c r="AE316" s="86"/>
      <c r="AF316" s="80"/>
      <c r="AG316" s="83">
        <f t="shared" si="19"/>
        <v>20666667</v>
      </c>
      <c r="AH316" s="82"/>
      <c r="AI316" s="64"/>
      <c r="AJ316" s="80"/>
      <c r="AK316" s="65">
        <f t="shared" si="20"/>
        <v>0</v>
      </c>
      <c r="AL316" s="80"/>
      <c r="AM316" s="65">
        <f t="shared" si="21"/>
        <v>0</v>
      </c>
      <c r="AN316" s="65">
        <f t="shared" si="22"/>
        <v>20666667</v>
      </c>
      <c r="AO316" s="82"/>
      <c r="AP316" s="82"/>
      <c r="AQ316" s="84"/>
      <c r="AR316" s="73"/>
    </row>
    <row r="317" spans="1:44" s="39" customFormat="1" ht="18.75" customHeight="1">
      <c r="A317" s="71">
        <v>73</v>
      </c>
      <c r="B317" s="72" t="s">
        <v>1444</v>
      </c>
      <c r="C317" s="73" t="s">
        <v>86</v>
      </c>
      <c r="D317" s="73" t="s">
        <v>87</v>
      </c>
      <c r="E317" s="73" t="s">
        <v>88</v>
      </c>
      <c r="F317" s="73" t="s">
        <v>89</v>
      </c>
      <c r="G317" s="73" t="s">
        <v>90</v>
      </c>
      <c r="H317" s="73" t="s">
        <v>76</v>
      </c>
      <c r="I317" s="73" t="s">
        <v>54</v>
      </c>
      <c r="J317" s="114" t="s">
        <v>1445</v>
      </c>
      <c r="K317" s="71" t="s">
        <v>55</v>
      </c>
      <c r="L317" s="71">
        <v>81101500</v>
      </c>
      <c r="M317" s="57">
        <v>10000000</v>
      </c>
      <c r="N317" s="71">
        <v>5</v>
      </c>
      <c r="O317" s="57">
        <v>54884406</v>
      </c>
      <c r="P317" s="74" t="s">
        <v>61</v>
      </c>
      <c r="Q317" s="74" t="s">
        <v>61</v>
      </c>
      <c r="R317" s="71" t="s">
        <v>1158</v>
      </c>
      <c r="S317" s="71" t="s">
        <v>1159</v>
      </c>
      <c r="T317" s="75" t="s">
        <v>1160</v>
      </c>
      <c r="U317" s="64">
        <v>45475</v>
      </c>
      <c r="V317" s="76">
        <v>202415000056803</v>
      </c>
      <c r="W317" s="77" t="s">
        <v>302</v>
      </c>
      <c r="X317" s="94" t="s">
        <v>340</v>
      </c>
      <c r="Y317" s="85">
        <v>45489</v>
      </c>
      <c r="Z317" s="79" t="s">
        <v>1446</v>
      </c>
      <c r="AA317" s="85">
        <v>45489</v>
      </c>
      <c r="AB317" s="93">
        <v>54884406</v>
      </c>
      <c r="AC317" s="81">
        <v>0</v>
      </c>
      <c r="AD317" s="82">
        <v>899</v>
      </c>
      <c r="AE317" s="86">
        <v>45491</v>
      </c>
      <c r="AF317" s="80">
        <v>54884406</v>
      </c>
      <c r="AG317" s="83">
        <f t="shared" si="19"/>
        <v>0</v>
      </c>
      <c r="AH317" s="82"/>
      <c r="AI317" s="64"/>
      <c r="AJ317" s="80"/>
      <c r="AK317" s="65">
        <f t="shared" si="20"/>
        <v>54884406</v>
      </c>
      <c r="AL317" s="80"/>
      <c r="AM317" s="65">
        <f t="shared" si="21"/>
        <v>0</v>
      </c>
      <c r="AN317" s="65">
        <f t="shared" si="22"/>
        <v>54884406</v>
      </c>
      <c r="AO317" s="82"/>
      <c r="AP317" s="82"/>
      <c r="AQ317" s="84"/>
      <c r="AR317" s="73"/>
    </row>
    <row r="318" spans="1:44" s="39" customFormat="1" ht="18.75" customHeight="1">
      <c r="A318" s="71">
        <v>74</v>
      </c>
      <c r="B318" s="72" t="s">
        <v>1447</v>
      </c>
      <c r="C318" s="73" t="s">
        <v>86</v>
      </c>
      <c r="D318" s="73" t="s">
        <v>87</v>
      </c>
      <c r="E318" s="73" t="s">
        <v>88</v>
      </c>
      <c r="F318" s="73" t="s">
        <v>89</v>
      </c>
      <c r="G318" s="73" t="s">
        <v>90</v>
      </c>
      <c r="H318" s="73" t="s">
        <v>97</v>
      </c>
      <c r="I318" s="73" t="s">
        <v>54</v>
      </c>
      <c r="J318" s="114" t="s">
        <v>1448</v>
      </c>
      <c r="K318" s="71" t="s">
        <v>55</v>
      </c>
      <c r="L318" s="71">
        <v>81101500</v>
      </c>
      <c r="M318" s="57">
        <v>10000000</v>
      </c>
      <c r="N318" s="71">
        <v>6</v>
      </c>
      <c r="O318" s="57">
        <v>60666667</v>
      </c>
      <c r="P318" s="74" t="s">
        <v>61</v>
      </c>
      <c r="Q318" s="74" t="s">
        <v>61</v>
      </c>
      <c r="R318" s="71" t="s">
        <v>1158</v>
      </c>
      <c r="S318" s="71" t="s">
        <v>1159</v>
      </c>
      <c r="T318" s="75" t="s">
        <v>1160</v>
      </c>
      <c r="U318" s="64"/>
      <c r="V318" s="76"/>
      <c r="W318" s="77"/>
      <c r="X318" s="94"/>
      <c r="Y318" s="85"/>
      <c r="Z318" s="79"/>
      <c r="AA318" s="85"/>
      <c r="AB318" s="93"/>
      <c r="AC318" s="81">
        <v>60666667</v>
      </c>
      <c r="AD318" s="82"/>
      <c r="AE318" s="86"/>
      <c r="AF318" s="80"/>
      <c r="AG318" s="83">
        <f t="shared" si="19"/>
        <v>0</v>
      </c>
      <c r="AH318" s="82"/>
      <c r="AI318" s="64"/>
      <c r="AJ318" s="80"/>
      <c r="AK318" s="65">
        <f t="shared" si="20"/>
        <v>0</v>
      </c>
      <c r="AL318" s="80"/>
      <c r="AM318" s="65">
        <f t="shared" si="21"/>
        <v>0</v>
      </c>
      <c r="AN318" s="65">
        <f t="shared" si="22"/>
        <v>60666667</v>
      </c>
      <c r="AO318" s="82"/>
      <c r="AP318" s="82"/>
      <c r="AQ318" s="84"/>
      <c r="AR318" s="73"/>
    </row>
    <row r="319" spans="1:44" s="39" customFormat="1" ht="18.75" customHeight="1">
      <c r="A319" s="71">
        <v>75</v>
      </c>
      <c r="B319" s="72" t="s">
        <v>1449</v>
      </c>
      <c r="C319" s="73" t="s">
        <v>86</v>
      </c>
      <c r="D319" s="73" t="s">
        <v>87</v>
      </c>
      <c r="E319" s="73" t="s">
        <v>88</v>
      </c>
      <c r="F319" s="73" t="s">
        <v>89</v>
      </c>
      <c r="G319" s="73" t="s">
        <v>90</v>
      </c>
      <c r="H319" s="73" t="s">
        <v>53</v>
      </c>
      <c r="I319" s="73" t="s">
        <v>54</v>
      </c>
      <c r="J319" s="114" t="s">
        <v>1450</v>
      </c>
      <c r="K319" s="71" t="s">
        <v>64</v>
      </c>
      <c r="L319" s="71" t="s">
        <v>65</v>
      </c>
      <c r="M319" s="57">
        <v>0</v>
      </c>
      <c r="N319" s="74">
        <v>0</v>
      </c>
      <c r="O319" s="57">
        <f>298784738-298784738</f>
        <v>0</v>
      </c>
      <c r="P319" s="74" t="s">
        <v>78</v>
      </c>
      <c r="Q319" s="74" t="s">
        <v>78</v>
      </c>
      <c r="R319" s="71" t="s">
        <v>1158</v>
      </c>
      <c r="S319" s="71" t="s">
        <v>1159</v>
      </c>
      <c r="T319" s="75" t="s">
        <v>1160</v>
      </c>
      <c r="U319" s="64"/>
      <c r="V319" s="76"/>
      <c r="W319" s="77"/>
      <c r="X319" s="94"/>
      <c r="Y319" s="85"/>
      <c r="Z319" s="79"/>
      <c r="AA319" s="85"/>
      <c r="AB319" s="93"/>
      <c r="AC319" s="81">
        <v>0</v>
      </c>
      <c r="AD319" s="82"/>
      <c r="AE319" s="86"/>
      <c r="AF319" s="80"/>
      <c r="AG319" s="83">
        <f t="shared" si="19"/>
        <v>0</v>
      </c>
      <c r="AH319" s="82"/>
      <c r="AI319" s="64"/>
      <c r="AJ319" s="80"/>
      <c r="AK319" s="65">
        <f t="shared" si="20"/>
        <v>0</v>
      </c>
      <c r="AL319" s="80"/>
      <c r="AM319" s="65">
        <f t="shared" si="21"/>
        <v>0</v>
      </c>
      <c r="AN319" s="65">
        <f t="shared" si="22"/>
        <v>0</v>
      </c>
      <c r="AO319" s="82"/>
      <c r="AP319" s="82"/>
      <c r="AQ319" s="84"/>
      <c r="AR319" s="73"/>
    </row>
    <row r="320" spans="1:44" s="39" customFormat="1" ht="18.75" customHeight="1">
      <c r="A320" s="71">
        <v>76</v>
      </c>
      <c r="B320" s="72" t="s">
        <v>1451</v>
      </c>
      <c r="C320" s="73" t="s">
        <v>86</v>
      </c>
      <c r="D320" s="73" t="s">
        <v>87</v>
      </c>
      <c r="E320" s="73" t="s">
        <v>88</v>
      </c>
      <c r="F320" s="73" t="s">
        <v>89</v>
      </c>
      <c r="G320" s="73" t="s">
        <v>90</v>
      </c>
      <c r="H320" s="73" t="s">
        <v>93</v>
      </c>
      <c r="I320" s="73" t="s">
        <v>54</v>
      </c>
      <c r="J320" s="114" t="s">
        <v>1452</v>
      </c>
      <c r="K320" s="71" t="s">
        <v>55</v>
      </c>
      <c r="L320" s="71">
        <v>84111502</v>
      </c>
      <c r="M320" s="57">
        <v>10000000</v>
      </c>
      <c r="N320" s="71">
        <v>4</v>
      </c>
      <c r="O320" s="57">
        <v>416667</v>
      </c>
      <c r="P320" s="74" t="s">
        <v>61</v>
      </c>
      <c r="Q320" s="74" t="s">
        <v>61</v>
      </c>
      <c r="R320" s="71" t="s">
        <v>1158</v>
      </c>
      <c r="S320" s="71" t="s">
        <v>1159</v>
      </c>
      <c r="T320" s="75" t="s">
        <v>1160</v>
      </c>
      <c r="U320" s="64"/>
      <c r="V320" s="76"/>
      <c r="W320" s="77"/>
      <c r="X320" s="94"/>
      <c r="Y320" s="85"/>
      <c r="Z320" s="79"/>
      <c r="AA320" s="85"/>
      <c r="AB320" s="93"/>
      <c r="AC320" s="81">
        <v>416667</v>
      </c>
      <c r="AD320" s="82"/>
      <c r="AE320" s="86"/>
      <c r="AF320" s="80"/>
      <c r="AG320" s="83">
        <f t="shared" si="19"/>
        <v>0</v>
      </c>
      <c r="AH320" s="82"/>
      <c r="AI320" s="64"/>
      <c r="AJ320" s="80"/>
      <c r="AK320" s="65">
        <f t="shared" si="20"/>
        <v>0</v>
      </c>
      <c r="AL320" s="80"/>
      <c r="AM320" s="65">
        <f t="shared" si="21"/>
        <v>0</v>
      </c>
      <c r="AN320" s="65">
        <f t="shared" si="22"/>
        <v>416667</v>
      </c>
      <c r="AO320" s="82"/>
      <c r="AP320" s="82"/>
      <c r="AQ320" s="84"/>
      <c r="AR320" s="73"/>
    </row>
    <row r="321" spans="1:44" s="39" customFormat="1" ht="18.75" customHeight="1">
      <c r="A321" s="71">
        <v>77</v>
      </c>
      <c r="B321" s="72" t="s">
        <v>1453</v>
      </c>
      <c r="C321" s="73" t="s">
        <v>86</v>
      </c>
      <c r="D321" s="73" t="s">
        <v>87</v>
      </c>
      <c r="E321" s="73" t="s">
        <v>88</v>
      </c>
      <c r="F321" s="73" t="s">
        <v>89</v>
      </c>
      <c r="G321" s="73" t="s">
        <v>90</v>
      </c>
      <c r="H321" s="73" t="s">
        <v>76</v>
      </c>
      <c r="I321" s="73" t="s">
        <v>54</v>
      </c>
      <c r="J321" s="114" t="s">
        <v>1454</v>
      </c>
      <c r="K321" s="71" t="s">
        <v>55</v>
      </c>
      <c r="L321" s="71">
        <v>81101500</v>
      </c>
      <c r="M321" s="57">
        <v>10000000</v>
      </c>
      <c r="N321" s="71">
        <v>6</v>
      </c>
      <c r="O321" s="57">
        <v>45073334</v>
      </c>
      <c r="P321" s="74" t="s">
        <v>61</v>
      </c>
      <c r="Q321" s="74" t="s">
        <v>61</v>
      </c>
      <c r="R321" s="71" t="s">
        <v>1158</v>
      </c>
      <c r="S321" s="71" t="s">
        <v>1159</v>
      </c>
      <c r="T321" s="75" t="s">
        <v>1160</v>
      </c>
      <c r="U321" s="64"/>
      <c r="V321" s="76"/>
      <c r="W321" s="77"/>
      <c r="X321" s="94"/>
      <c r="Y321" s="85"/>
      <c r="Z321" s="79"/>
      <c r="AA321" s="85"/>
      <c r="AB321" s="93"/>
      <c r="AC321" s="81">
        <v>45073334</v>
      </c>
      <c r="AD321" s="82"/>
      <c r="AE321" s="86"/>
      <c r="AF321" s="80"/>
      <c r="AG321" s="83">
        <f t="shared" si="19"/>
        <v>0</v>
      </c>
      <c r="AH321" s="82"/>
      <c r="AI321" s="64"/>
      <c r="AJ321" s="80"/>
      <c r="AK321" s="65">
        <f t="shared" si="20"/>
        <v>0</v>
      </c>
      <c r="AL321" s="80"/>
      <c r="AM321" s="65">
        <f t="shared" si="21"/>
        <v>0</v>
      </c>
      <c r="AN321" s="65">
        <f t="shared" si="22"/>
        <v>45073334</v>
      </c>
      <c r="AO321" s="82"/>
      <c r="AP321" s="82"/>
      <c r="AQ321" s="84"/>
      <c r="AR321" s="73"/>
    </row>
    <row r="322" spans="1:44" s="39" customFormat="1" ht="18.75" customHeight="1">
      <c r="A322" s="71">
        <v>78</v>
      </c>
      <c r="B322" s="72" t="s">
        <v>1455</v>
      </c>
      <c r="C322" s="73" t="s">
        <v>86</v>
      </c>
      <c r="D322" s="73" t="s">
        <v>87</v>
      </c>
      <c r="E322" s="73" t="s">
        <v>88</v>
      </c>
      <c r="F322" s="73" t="s">
        <v>89</v>
      </c>
      <c r="G322" s="73" t="s">
        <v>90</v>
      </c>
      <c r="H322" s="73" t="s">
        <v>97</v>
      </c>
      <c r="I322" s="73" t="s">
        <v>54</v>
      </c>
      <c r="J322" s="114" t="s">
        <v>1456</v>
      </c>
      <c r="K322" s="71" t="s">
        <v>55</v>
      </c>
      <c r="L322" s="71">
        <v>81101500</v>
      </c>
      <c r="M322" s="57">
        <v>10000000</v>
      </c>
      <c r="N322" s="71">
        <v>6</v>
      </c>
      <c r="O322" s="57">
        <v>57883334</v>
      </c>
      <c r="P322" s="74" t="s">
        <v>61</v>
      </c>
      <c r="Q322" s="74" t="s">
        <v>61</v>
      </c>
      <c r="R322" s="71" t="s">
        <v>1158</v>
      </c>
      <c r="S322" s="71" t="s">
        <v>1159</v>
      </c>
      <c r="T322" s="75" t="s">
        <v>1160</v>
      </c>
      <c r="U322" s="64"/>
      <c r="V322" s="76"/>
      <c r="W322" s="77"/>
      <c r="X322" s="94"/>
      <c r="Y322" s="85"/>
      <c r="Z322" s="79"/>
      <c r="AA322" s="85"/>
      <c r="AB322" s="93"/>
      <c r="AC322" s="81">
        <v>57883334</v>
      </c>
      <c r="AD322" s="82"/>
      <c r="AE322" s="86"/>
      <c r="AF322" s="80"/>
      <c r="AG322" s="83">
        <f t="shared" si="19"/>
        <v>0</v>
      </c>
      <c r="AH322" s="82"/>
      <c r="AI322" s="64"/>
      <c r="AJ322" s="80"/>
      <c r="AK322" s="65">
        <f t="shared" si="20"/>
        <v>0</v>
      </c>
      <c r="AL322" s="80"/>
      <c r="AM322" s="65">
        <f t="shared" si="21"/>
        <v>0</v>
      </c>
      <c r="AN322" s="65">
        <f t="shared" si="22"/>
        <v>57883334</v>
      </c>
      <c r="AO322" s="82"/>
      <c r="AP322" s="82"/>
      <c r="AQ322" s="84"/>
      <c r="AR322" s="73"/>
    </row>
    <row r="323" spans="1:44" s="39" customFormat="1" ht="18.75" customHeight="1">
      <c r="A323" s="71">
        <v>79</v>
      </c>
      <c r="B323" s="72" t="s">
        <v>1457</v>
      </c>
      <c r="C323" s="73" t="s">
        <v>86</v>
      </c>
      <c r="D323" s="73" t="s">
        <v>87</v>
      </c>
      <c r="E323" s="73" t="s">
        <v>88</v>
      </c>
      <c r="F323" s="73" t="s">
        <v>89</v>
      </c>
      <c r="G323" s="73" t="s">
        <v>90</v>
      </c>
      <c r="H323" s="73" t="s">
        <v>94</v>
      </c>
      <c r="I323" s="73" t="s">
        <v>54</v>
      </c>
      <c r="J323" s="114" t="s">
        <v>1458</v>
      </c>
      <c r="K323" s="71" t="s">
        <v>55</v>
      </c>
      <c r="L323" s="71">
        <v>80161500</v>
      </c>
      <c r="M323" s="57">
        <v>12000000</v>
      </c>
      <c r="N323" s="71">
        <v>3</v>
      </c>
      <c r="O323" s="57">
        <v>38826904</v>
      </c>
      <c r="P323" s="74" t="s">
        <v>61</v>
      </c>
      <c r="Q323" s="74" t="s">
        <v>61</v>
      </c>
      <c r="R323" s="71" t="s">
        <v>1158</v>
      </c>
      <c r="S323" s="71" t="s">
        <v>1159</v>
      </c>
      <c r="T323" s="75" t="s">
        <v>1160</v>
      </c>
      <c r="U323" s="64"/>
      <c r="V323" s="76"/>
      <c r="W323" s="77"/>
      <c r="X323" s="94"/>
      <c r="Y323" s="85"/>
      <c r="Z323" s="79"/>
      <c r="AA323" s="85"/>
      <c r="AB323" s="93"/>
      <c r="AC323" s="81">
        <v>38826904</v>
      </c>
      <c r="AD323" s="82"/>
      <c r="AE323" s="86"/>
      <c r="AF323" s="80"/>
      <c r="AG323" s="83">
        <f t="shared" si="19"/>
        <v>0</v>
      </c>
      <c r="AH323" s="82"/>
      <c r="AI323" s="64"/>
      <c r="AJ323" s="80"/>
      <c r="AK323" s="65">
        <f t="shared" si="20"/>
        <v>0</v>
      </c>
      <c r="AL323" s="80"/>
      <c r="AM323" s="65">
        <f t="shared" si="21"/>
        <v>0</v>
      </c>
      <c r="AN323" s="65">
        <f t="shared" si="22"/>
        <v>38826904</v>
      </c>
      <c r="AO323" s="82"/>
      <c r="AP323" s="82"/>
      <c r="AQ323" s="84"/>
      <c r="AR323" s="73"/>
    </row>
    <row r="324" spans="1:44" s="39" customFormat="1" ht="18.75" customHeight="1">
      <c r="A324" s="71">
        <v>80</v>
      </c>
      <c r="B324" s="72" t="s">
        <v>1459</v>
      </c>
      <c r="C324" s="73" t="s">
        <v>86</v>
      </c>
      <c r="D324" s="73" t="s">
        <v>87</v>
      </c>
      <c r="E324" s="73" t="s">
        <v>88</v>
      </c>
      <c r="F324" s="73" t="s">
        <v>89</v>
      </c>
      <c r="G324" s="73" t="s">
        <v>90</v>
      </c>
      <c r="H324" s="73" t="s">
        <v>76</v>
      </c>
      <c r="I324" s="73" t="s">
        <v>54</v>
      </c>
      <c r="J324" s="114" t="s">
        <v>1460</v>
      </c>
      <c r="K324" s="71" t="s">
        <v>64</v>
      </c>
      <c r="L324" s="71" t="s">
        <v>65</v>
      </c>
      <c r="M324" s="57">
        <v>0</v>
      </c>
      <c r="N324" s="74">
        <v>0</v>
      </c>
      <c r="O324" s="57">
        <f>298784738-298784738</f>
        <v>0</v>
      </c>
      <c r="P324" s="74" t="s">
        <v>78</v>
      </c>
      <c r="Q324" s="74" t="s">
        <v>78</v>
      </c>
      <c r="R324" s="71" t="s">
        <v>1158</v>
      </c>
      <c r="S324" s="71" t="s">
        <v>1159</v>
      </c>
      <c r="T324" s="75" t="s">
        <v>1160</v>
      </c>
      <c r="U324" s="64">
        <v>45475</v>
      </c>
      <c r="V324" s="76">
        <v>202415000056823</v>
      </c>
      <c r="W324" s="77" t="s">
        <v>302</v>
      </c>
      <c r="X324" s="94" t="s">
        <v>340</v>
      </c>
      <c r="Y324" s="85">
        <v>45489</v>
      </c>
      <c r="Z324" s="79" t="s">
        <v>1461</v>
      </c>
      <c r="AA324" s="85">
        <v>45489</v>
      </c>
      <c r="AB324" s="93">
        <v>0</v>
      </c>
      <c r="AC324" s="81">
        <v>0</v>
      </c>
      <c r="AD324" s="82">
        <v>879</v>
      </c>
      <c r="AE324" s="86">
        <v>45490</v>
      </c>
      <c r="AF324" s="80">
        <v>0</v>
      </c>
      <c r="AG324" s="83">
        <f t="shared" si="19"/>
        <v>0</v>
      </c>
      <c r="AH324" s="82"/>
      <c r="AI324" s="64"/>
      <c r="AJ324" s="80"/>
      <c r="AK324" s="65">
        <f t="shared" si="20"/>
        <v>0</v>
      </c>
      <c r="AL324" s="80"/>
      <c r="AM324" s="65">
        <f t="shared" si="21"/>
        <v>0</v>
      </c>
      <c r="AN324" s="65">
        <f t="shared" si="22"/>
        <v>0</v>
      </c>
      <c r="AO324" s="82"/>
      <c r="AP324" s="82"/>
      <c r="AQ324" s="84"/>
      <c r="AR324" s="73"/>
    </row>
    <row r="325" spans="1:44" s="39" customFormat="1" ht="18.75" customHeight="1">
      <c r="A325" s="71">
        <v>81</v>
      </c>
      <c r="B325" s="72" t="s">
        <v>1462</v>
      </c>
      <c r="C325" s="73" t="s">
        <v>86</v>
      </c>
      <c r="D325" s="73" t="s">
        <v>87</v>
      </c>
      <c r="E325" s="73" t="s">
        <v>88</v>
      </c>
      <c r="F325" s="73" t="s">
        <v>89</v>
      </c>
      <c r="G325" s="73" t="s">
        <v>90</v>
      </c>
      <c r="H325" s="73" t="s">
        <v>76</v>
      </c>
      <c r="I325" s="73" t="s">
        <v>1463</v>
      </c>
      <c r="J325" s="114" t="s">
        <v>1464</v>
      </c>
      <c r="K325" s="71" t="s">
        <v>64</v>
      </c>
      <c r="L325" s="71" t="s">
        <v>65</v>
      </c>
      <c r="M325" s="57">
        <v>1069140</v>
      </c>
      <c r="N325" s="71">
        <v>1</v>
      </c>
      <c r="O325" s="57">
        <v>1069140</v>
      </c>
      <c r="P325" s="74" t="s">
        <v>61</v>
      </c>
      <c r="Q325" s="74" t="s">
        <v>61</v>
      </c>
      <c r="R325" s="71" t="s">
        <v>1158</v>
      </c>
      <c r="S325" s="71" t="s">
        <v>1159</v>
      </c>
      <c r="T325" s="75" t="s">
        <v>1160</v>
      </c>
      <c r="U325" s="64">
        <v>45489</v>
      </c>
      <c r="V325" s="76">
        <v>202415000058583</v>
      </c>
      <c r="W325" s="77" t="s">
        <v>302</v>
      </c>
      <c r="X325" s="94" t="s">
        <v>340</v>
      </c>
      <c r="Y325" s="85">
        <v>45495</v>
      </c>
      <c r="Z325" s="79" t="s">
        <v>1465</v>
      </c>
      <c r="AA325" s="85">
        <v>45495</v>
      </c>
      <c r="AB325" s="93">
        <v>1069140</v>
      </c>
      <c r="AC325" s="81">
        <v>0</v>
      </c>
      <c r="AD325" s="82">
        <v>1056</v>
      </c>
      <c r="AE325" s="86">
        <v>45496</v>
      </c>
      <c r="AF325" s="80">
        <v>1069140</v>
      </c>
      <c r="AG325" s="83">
        <f t="shared" si="19"/>
        <v>0</v>
      </c>
      <c r="AH325" s="82">
        <v>3990</v>
      </c>
      <c r="AI325" s="64">
        <v>45524</v>
      </c>
      <c r="AJ325" s="80">
        <v>1069140</v>
      </c>
      <c r="AK325" s="65">
        <f t="shared" si="20"/>
        <v>0</v>
      </c>
      <c r="AL325" s="80">
        <v>1069140</v>
      </c>
      <c r="AM325" s="65">
        <f t="shared" si="21"/>
        <v>0</v>
      </c>
      <c r="AN325" s="65">
        <f t="shared" si="22"/>
        <v>0</v>
      </c>
      <c r="AO325" s="71" t="s">
        <v>531</v>
      </c>
      <c r="AP325" s="71">
        <v>919</v>
      </c>
      <c r="AQ325" s="73" t="s">
        <v>1466</v>
      </c>
      <c r="AR325" s="73"/>
    </row>
    <row r="326" spans="1:44" s="39" customFormat="1" ht="18.75" customHeight="1">
      <c r="A326" s="71">
        <v>82</v>
      </c>
      <c r="B326" s="72" t="s">
        <v>1467</v>
      </c>
      <c r="C326" s="73" t="s">
        <v>86</v>
      </c>
      <c r="D326" s="73" t="s">
        <v>87</v>
      </c>
      <c r="E326" s="73" t="s">
        <v>88</v>
      </c>
      <c r="F326" s="73" t="s">
        <v>89</v>
      </c>
      <c r="G326" s="73" t="s">
        <v>90</v>
      </c>
      <c r="H326" s="73" t="s">
        <v>53</v>
      </c>
      <c r="I326" s="73" t="s">
        <v>1463</v>
      </c>
      <c r="J326" s="114" t="s">
        <v>1468</v>
      </c>
      <c r="K326" s="71" t="s">
        <v>64</v>
      </c>
      <c r="L326" s="71" t="s">
        <v>65</v>
      </c>
      <c r="M326" s="57">
        <v>1035997</v>
      </c>
      <c r="N326" s="71">
        <v>1</v>
      </c>
      <c r="O326" s="57">
        <v>1035997</v>
      </c>
      <c r="P326" s="74" t="s">
        <v>61</v>
      </c>
      <c r="Q326" s="74" t="s">
        <v>61</v>
      </c>
      <c r="R326" s="71" t="s">
        <v>1158</v>
      </c>
      <c r="S326" s="71" t="s">
        <v>1159</v>
      </c>
      <c r="T326" s="75" t="s">
        <v>1160</v>
      </c>
      <c r="U326" s="64">
        <v>45489</v>
      </c>
      <c r="V326" s="76">
        <v>202415000058583</v>
      </c>
      <c r="W326" s="77" t="s">
        <v>302</v>
      </c>
      <c r="X326" s="94" t="s">
        <v>340</v>
      </c>
      <c r="Y326" s="85">
        <v>45495</v>
      </c>
      <c r="Z326" s="79" t="s">
        <v>1469</v>
      </c>
      <c r="AA326" s="85">
        <v>45495</v>
      </c>
      <c r="AB326" s="93">
        <v>1035997</v>
      </c>
      <c r="AC326" s="81">
        <v>0</v>
      </c>
      <c r="AD326" s="82">
        <v>1443</v>
      </c>
      <c r="AE326" s="86">
        <v>45519</v>
      </c>
      <c r="AF326" s="80">
        <v>1035997</v>
      </c>
      <c r="AG326" s="83">
        <f t="shared" si="19"/>
        <v>0</v>
      </c>
      <c r="AH326" s="82">
        <v>4438</v>
      </c>
      <c r="AI326" s="64">
        <v>45568</v>
      </c>
      <c r="AJ326" s="80">
        <v>1035997</v>
      </c>
      <c r="AK326" s="65">
        <f t="shared" si="20"/>
        <v>0</v>
      </c>
      <c r="AL326" s="80">
        <v>1035997</v>
      </c>
      <c r="AM326" s="65">
        <f t="shared" si="21"/>
        <v>0</v>
      </c>
      <c r="AN326" s="65">
        <f t="shared" si="22"/>
        <v>0</v>
      </c>
      <c r="AO326" s="71" t="s">
        <v>531</v>
      </c>
      <c r="AP326" s="71">
        <v>1039</v>
      </c>
      <c r="AQ326" s="73" t="s">
        <v>1470</v>
      </c>
      <c r="AR326" s="73"/>
    </row>
    <row r="327" spans="1:44" s="39" customFormat="1" ht="18.75" customHeight="1">
      <c r="A327" s="71">
        <v>83</v>
      </c>
      <c r="B327" s="72" t="s">
        <v>1471</v>
      </c>
      <c r="C327" s="73" t="s">
        <v>86</v>
      </c>
      <c r="D327" s="73" t="s">
        <v>87</v>
      </c>
      <c r="E327" s="73" t="s">
        <v>88</v>
      </c>
      <c r="F327" s="73" t="s">
        <v>89</v>
      </c>
      <c r="G327" s="73" t="s">
        <v>90</v>
      </c>
      <c r="H327" s="73" t="s">
        <v>76</v>
      </c>
      <c r="I327" s="73" t="s">
        <v>1463</v>
      </c>
      <c r="J327" s="114" t="s">
        <v>1472</v>
      </c>
      <c r="K327" s="71" t="s">
        <v>64</v>
      </c>
      <c r="L327" s="71" t="s">
        <v>65</v>
      </c>
      <c r="M327" s="57">
        <v>491804</v>
      </c>
      <c r="N327" s="71">
        <v>1</v>
      </c>
      <c r="O327" s="57">
        <v>491804</v>
      </c>
      <c r="P327" s="74" t="s">
        <v>56</v>
      </c>
      <c r="Q327" s="74" t="s">
        <v>56</v>
      </c>
      <c r="R327" s="71" t="s">
        <v>1158</v>
      </c>
      <c r="S327" s="71" t="s">
        <v>1159</v>
      </c>
      <c r="T327" s="75" t="s">
        <v>1160</v>
      </c>
      <c r="U327" s="64"/>
      <c r="V327" s="76"/>
      <c r="W327" s="77"/>
      <c r="X327" s="94"/>
      <c r="Y327" s="85"/>
      <c r="Z327" s="79"/>
      <c r="AA327" s="85"/>
      <c r="AB327" s="93"/>
      <c r="AC327" s="81">
        <v>491804</v>
      </c>
      <c r="AD327" s="82"/>
      <c r="AE327" s="86"/>
      <c r="AF327" s="80"/>
      <c r="AG327" s="83">
        <f t="shared" si="19"/>
        <v>0</v>
      </c>
      <c r="AH327" s="82"/>
      <c r="AI327" s="64"/>
      <c r="AJ327" s="80"/>
      <c r="AK327" s="65">
        <f t="shared" si="20"/>
        <v>0</v>
      </c>
      <c r="AL327" s="80"/>
      <c r="AM327" s="65">
        <f t="shared" si="21"/>
        <v>0</v>
      </c>
      <c r="AN327" s="65">
        <f t="shared" si="22"/>
        <v>491804</v>
      </c>
      <c r="AO327" s="82"/>
      <c r="AP327" s="82"/>
      <c r="AQ327" s="84"/>
      <c r="AR327" s="73"/>
    </row>
    <row r="328" spans="1:44" s="39" customFormat="1" ht="18.75" customHeight="1">
      <c r="A328" s="71">
        <v>84</v>
      </c>
      <c r="B328" s="72" t="s">
        <v>1473</v>
      </c>
      <c r="C328" s="73" t="s">
        <v>86</v>
      </c>
      <c r="D328" s="73" t="s">
        <v>87</v>
      </c>
      <c r="E328" s="73" t="s">
        <v>88</v>
      </c>
      <c r="F328" s="73" t="s">
        <v>89</v>
      </c>
      <c r="G328" s="73" t="s">
        <v>90</v>
      </c>
      <c r="H328" s="73" t="s">
        <v>73</v>
      </c>
      <c r="I328" s="73" t="s">
        <v>1463</v>
      </c>
      <c r="J328" s="114" t="s">
        <v>1474</v>
      </c>
      <c r="K328" s="71" t="s">
        <v>64</v>
      </c>
      <c r="L328" s="71" t="s">
        <v>65</v>
      </c>
      <c r="M328" s="57">
        <v>132222724</v>
      </c>
      <c r="N328" s="71">
        <v>1</v>
      </c>
      <c r="O328" s="57">
        <v>132222724</v>
      </c>
      <c r="P328" s="74" t="s">
        <v>56</v>
      </c>
      <c r="Q328" s="74" t="s">
        <v>56</v>
      </c>
      <c r="R328" s="71" t="s">
        <v>1158</v>
      </c>
      <c r="S328" s="71" t="s">
        <v>1159</v>
      </c>
      <c r="T328" s="75" t="s">
        <v>1160</v>
      </c>
      <c r="U328" s="64"/>
      <c r="V328" s="76"/>
      <c r="W328" s="77"/>
      <c r="X328" s="94"/>
      <c r="Y328" s="85"/>
      <c r="Z328" s="79"/>
      <c r="AA328" s="85"/>
      <c r="AB328" s="93"/>
      <c r="AC328" s="81">
        <v>132222724</v>
      </c>
      <c r="AD328" s="82"/>
      <c r="AE328" s="86"/>
      <c r="AF328" s="80"/>
      <c r="AG328" s="83">
        <f t="shared" si="19"/>
        <v>0</v>
      </c>
      <c r="AH328" s="82"/>
      <c r="AI328" s="64"/>
      <c r="AJ328" s="80"/>
      <c r="AK328" s="65">
        <f t="shared" si="20"/>
        <v>0</v>
      </c>
      <c r="AL328" s="80"/>
      <c r="AM328" s="65">
        <f t="shared" si="21"/>
        <v>0</v>
      </c>
      <c r="AN328" s="65">
        <f t="shared" si="22"/>
        <v>132222724</v>
      </c>
      <c r="AO328" s="82"/>
      <c r="AP328" s="82"/>
      <c r="AQ328" s="84"/>
      <c r="AR328" s="73"/>
    </row>
    <row r="329" spans="1:44" s="39" customFormat="1" ht="18.75" customHeight="1">
      <c r="A329" s="71">
        <v>85</v>
      </c>
      <c r="B329" s="72" t="s">
        <v>1475</v>
      </c>
      <c r="C329" s="73" t="s">
        <v>86</v>
      </c>
      <c r="D329" s="73" t="s">
        <v>87</v>
      </c>
      <c r="E329" s="73" t="s">
        <v>88</v>
      </c>
      <c r="F329" s="73" t="s">
        <v>89</v>
      </c>
      <c r="G329" s="73" t="s">
        <v>90</v>
      </c>
      <c r="H329" s="73" t="s">
        <v>73</v>
      </c>
      <c r="I329" s="73" t="s">
        <v>1463</v>
      </c>
      <c r="J329" s="114" t="s">
        <v>1476</v>
      </c>
      <c r="K329" s="71" t="s">
        <v>64</v>
      </c>
      <c r="L329" s="71" t="s">
        <v>65</v>
      </c>
      <c r="M329" s="57">
        <v>860024395</v>
      </c>
      <c r="N329" s="71">
        <v>1</v>
      </c>
      <c r="O329" s="57">
        <v>860024395</v>
      </c>
      <c r="P329" s="74" t="s">
        <v>56</v>
      </c>
      <c r="Q329" s="74" t="s">
        <v>56</v>
      </c>
      <c r="R329" s="71" t="s">
        <v>1158</v>
      </c>
      <c r="S329" s="71" t="s">
        <v>1159</v>
      </c>
      <c r="T329" s="75" t="s">
        <v>1160</v>
      </c>
      <c r="U329" s="64"/>
      <c r="V329" s="76"/>
      <c r="W329" s="77"/>
      <c r="X329" s="94"/>
      <c r="Y329" s="85"/>
      <c r="Z329" s="79"/>
      <c r="AA329" s="85"/>
      <c r="AB329" s="93"/>
      <c r="AC329" s="81">
        <v>860024395</v>
      </c>
      <c r="AD329" s="82"/>
      <c r="AE329" s="86"/>
      <c r="AF329" s="80"/>
      <c r="AG329" s="83">
        <f t="shared" ref="AG329:AG337" si="23">AB329-AF329</f>
        <v>0</v>
      </c>
      <c r="AH329" s="82"/>
      <c r="AI329" s="64"/>
      <c r="AJ329" s="80"/>
      <c r="AK329" s="65">
        <f t="shared" ref="AK329:AK392" si="24">AF329-AJ329</f>
        <v>0</v>
      </c>
      <c r="AL329" s="80"/>
      <c r="AM329" s="65">
        <f t="shared" ref="AM329:AM392" si="25">AJ329-AL329</f>
        <v>0</v>
      </c>
      <c r="AN329" s="65">
        <f t="shared" ref="AN329:AN392" si="26">O329-AJ329</f>
        <v>860024395</v>
      </c>
      <c r="AO329" s="82"/>
      <c r="AP329" s="82"/>
      <c r="AQ329" s="84"/>
      <c r="AR329" s="73"/>
    </row>
    <row r="330" spans="1:44" s="39" customFormat="1" ht="18.75" customHeight="1">
      <c r="A330" s="71">
        <v>86</v>
      </c>
      <c r="B330" s="72" t="s">
        <v>1477</v>
      </c>
      <c r="C330" s="73" t="s">
        <v>86</v>
      </c>
      <c r="D330" s="73" t="s">
        <v>87</v>
      </c>
      <c r="E330" s="73" t="s">
        <v>88</v>
      </c>
      <c r="F330" s="73" t="s">
        <v>89</v>
      </c>
      <c r="G330" s="73" t="s">
        <v>90</v>
      </c>
      <c r="H330" s="73" t="s">
        <v>73</v>
      </c>
      <c r="I330" s="73" t="s">
        <v>1463</v>
      </c>
      <c r="J330" s="114" t="s">
        <v>1478</v>
      </c>
      <c r="K330" s="71" t="s">
        <v>64</v>
      </c>
      <c r="L330" s="71" t="s">
        <v>65</v>
      </c>
      <c r="M330" s="57">
        <v>469272000</v>
      </c>
      <c r="N330" s="71">
        <v>1</v>
      </c>
      <c r="O330" s="57">
        <v>469272000</v>
      </c>
      <c r="P330" s="74" t="s">
        <v>1479</v>
      </c>
      <c r="Q330" s="74" t="s">
        <v>1479</v>
      </c>
      <c r="R330" s="71" t="s">
        <v>1158</v>
      </c>
      <c r="S330" s="71" t="s">
        <v>1159</v>
      </c>
      <c r="T330" s="75" t="s">
        <v>1160</v>
      </c>
      <c r="U330" s="64"/>
      <c r="V330" s="76"/>
      <c r="W330" s="77"/>
      <c r="X330" s="94"/>
      <c r="Y330" s="85"/>
      <c r="Z330" s="79"/>
      <c r="AA330" s="85"/>
      <c r="AB330" s="93"/>
      <c r="AC330" s="81">
        <v>469272000</v>
      </c>
      <c r="AD330" s="82"/>
      <c r="AE330" s="86"/>
      <c r="AF330" s="80"/>
      <c r="AG330" s="83">
        <f t="shared" si="23"/>
        <v>0</v>
      </c>
      <c r="AH330" s="82"/>
      <c r="AI330" s="64"/>
      <c r="AJ330" s="80"/>
      <c r="AK330" s="65">
        <f t="shared" si="24"/>
        <v>0</v>
      </c>
      <c r="AL330" s="80"/>
      <c r="AM330" s="65">
        <f t="shared" si="25"/>
        <v>0</v>
      </c>
      <c r="AN330" s="65">
        <f t="shared" si="26"/>
        <v>469272000</v>
      </c>
      <c r="AO330" s="82"/>
      <c r="AP330" s="82"/>
      <c r="AQ330" s="84"/>
      <c r="AR330" s="73"/>
    </row>
    <row r="331" spans="1:44" s="39" customFormat="1" ht="18.75" customHeight="1">
      <c r="A331" s="71">
        <v>87</v>
      </c>
      <c r="B331" s="72" t="s">
        <v>1480</v>
      </c>
      <c r="C331" s="73" t="s">
        <v>86</v>
      </c>
      <c r="D331" s="73" t="s">
        <v>87</v>
      </c>
      <c r="E331" s="73" t="s">
        <v>88</v>
      </c>
      <c r="F331" s="73" t="s">
        <v>89</v>
      </c>
      <c r="G331" s="73" t="s">
        <v>90</v>
      </c>
      <c r="H331" s="73" t="s">
        <v>73</v>
      </c>
      <c r="I331" s="73" t="s">
        <v>1463</v>
      </c>
      <c r="J331" s="114" t="s">
        <v>1481</v>
      </c>
      <c r="K331" s="71" t="s">
        <v>64</v>
      </c>
      <c r="L331" s="71" t="s">
        <v>65</v>
      </c>
      <c r="M331" s="57">
        <v>712665317</v>
      </c>
      <c r="N331" s="71">
        <v>1</v>
      </c>
      <c r="O331" s="57">
        <v>712665317</v>
      </c>
      <c r="P331" s="74" t="s">
        <v>66</v>
      </c>
      <c r="Q331" s="74" t="s">
        <v>66</v>
      </c>
      <c r="R331" s="71" t="s">
        <v>1158</v>
      </c>
      <c r="S331" s="71" t="s">
        <v>1159</v>
      </c>
      <c r="T331" s="75" t="s">
        <v>1160</v>
      </c>
      <c r="U331" s="64">
        <v>45489</v>
      </c>
      <c r="V331" s="76">
        <v>202415000058583</v>
      </c>
      <c r="W331" s="77" t="s">
        <v>302</v>
      </c>
      <c r="X331" s="94" t="s">
        <v>340</v>
      </c>
      <c r="Y331" s="85">
        <v>45495</v>
      </c>
      <c r="Z331" s="79" t="s">
        <v>1482</v>
      </c>
      <c r="AA331" s="85">
        <v>45495</v>
      </c>
      <c r="AB331" s="93">
        <v>209087245</v>
      </c>
      <c r="AC331" s="81">
        <v>503578072</v>
      </c>
      <c r="AD331" s="82">
        <v>1055</v>
      </c>
      <c r="AE331" s="86">
        <v>45496</v>
      </c>
      <c r="AF331" s="80">
        <v>209087245</v>
      </c>
      <c r="AG331" s="83">
        <f t="shared" si="23"/>
        <v>0</v>
      </c>
      <c r="AH331" s="82">
        <v>4017</v>
      </c>
      <c r="AI331" s="64">
        <v>45526</v>
      </c>
      <c r="AJ331" s="80">
        <v>205253258</v>
      </c>
      <c r="AK331" s="65">
        <f t="shared" si="24"/>
        <v>3833987</v>
      </c>
      <c r="AL331" s="80">
        <v>205253258</v>
      </c>
      <c r="AM331" s="65">
        <f t="shared" si="25"/>
        <v>0</v>
      </c>
      <c r="AN331" s="65">
        <f t="shared" si="26"/>
        <v>507412059</v>
      </c>
      <c r="AO331" s="71" t="s">
        <v>531</v>
      </c>
      <c r="AP331" s="71">
        <v>931</v>
      </c>
      <c r="AQ331" s="73" t="s">
        <v>1483</v>
      </c>
      <c r="AR331" s="73"/>
    </row>
    <row r="332" spans="1:44" s="39" customFormat="1" ht="18.75" customHeight="1">
      <c r="A332" s="71">
        <v>88</v>
      </c>
      <c r="B332" s="72" t="s">
        <v>1484</v>
      </c>
      <c r="C332" s="73" t="s">
        <v>86</v>
      </c>
      <c r="D332" s="73" t="s">
        <v>87</v>
      </c>
      <c r="E332" s="73" t="s">
        <v>88</v>
      </c>
      <c r="F332" s="73" t="s">
        <v>89</v>
      </c>
      <c r="G332" s="73" t="s">
        <v>90</v>
      </c>
      <c r="H332" s="73" t="s">
        <v>73</v>
      </c>
      <c r="I332" s="73" t="s">
        <v>1463</v>
      </c>
      <c r="J332" s="114" t="s">
        <v>1485</v>
      </c>
      <c r="K332" s="71" t="s">
        <v>64</v>
      </c>
      <c r="L332" s="71" t="s">
        <v>65</v>
      </c>
      <c r="M332" s="57">
        <v>5218533547</v>
      </c>
      <c r="N332" s="71">
        <v>1</v>
      </c>
      <c r="O332" s="57">
        <v>5188143700</v>
      </c>
      <c r="P332" s="74" t="s">
        <v>66</v>
      </c>
      <c r="Q332" s="74" t="s">
        <v>66</v>
      </c>
      <c r="R332" s="71" t="s">
        <v>1158</v>
      </c>
      <c r="S332" s="71" t="s">
        <v>1159</v>
      </c>
      <c r="T332" s="75" t="s">
        <v>1160</v>
      </c>
      <c r="U332" s="64">
        <v>45489</v>
      </c>
      <c r="V332" s="76">
        <v>202415000058583</v>
      </c>
      <c r="W332" s="77" t="s">
        <v>302</v>
      </c>
      <c r="X332" s="94" t="s">
        <v>340</v>
      </c>
      <c r="Y332" s="85">
        <v>45495</v>
      </c>
      <c r="Z332" s="79" t="s">
        <v>1486</v>
      </c>
      <c r="AA332" s="85">
        <v>45495</v>
      </c>
      <c r="AB332" s="93">
        <v>1627102199</v>
      </c>
      <c r="AC332" s="81">
        <v>3561041501</v>
      </c>
      <c r="AD332" s="82">
        <v>1053</v>
      </c>
      <c r="AE332" s="86">
        <v>45496</v>
      </c>
      <c r="AF332" s="80">
        <v>1627102199</v>
      </c>
      <c r="AG332" s="83">
        <f t="shared" si="23"/>
        <v>0</v>
      </c>
      <c r="AH332" s="82">
        <v>4016</v>
      </c>
      <c r="AI332" s="64">
        <v>45526</v>
      </c>
      <c r="AJ332" s="80">
        <v>1627102199</v>
      </c>
      <c r="AK332" s="65">
        <f t="shared" si="24"/>
        <v>0</v>
      </c>
      <c r="AL332" s="80">
        <v>1627102198</v>
      </c>
      <c r="AM332" s="65">
        <f t="shared" si="25"/>
        <v>1</v>
      </c>
      <c r="AN332" s="65">
        <f t="shared" si="26"/>
        <v>3561041501</v>
      </c>
      <c r="AO332" s="71" t="s">
        <v>531</v>
      </c>
      <c r="AP332" s="71">
        <v>932</v>
      </c>
      <c r="AQ332" s="73" t="s">
        <v>1487</v>
      </c>
      <c r="AR332" s="73"/>
    </row>
    <row r="333" spans="1:44" s="39" customFormat="1" ht="18.75" customHeight="1">
      <c r="A333" s="71">
        <v>89</v>
      </c>
      <c r="B333" s="72" t="s">
        <v>1488</v>
      </c>
      <c r="C333" s="73" t="s">
        <v>86</v>
      </c>
      <c r="D333" s="73" t="s">
        <v>87</v>
      </c>
      <c r="E333" s="73" t="s">
        <v>88</v>
      </c>
      <c r="F333" s="73" t="s">
        <v>89</v>
      </c>
      <c r="G333" s="73" t="s">
        <v>90</v>
      </c>
      <c r="H333" s="73" t="s">
        <v>97</v>
      </c>
      <c r="I333" s="73" t="s">
        <v>54</v>
      </c>
      <c r="J333" s="114" t="s">
        <v>1489</v>
      </c>
      <c r="K333" s="71" t="s">
        <v>64</v>
      </c>
      <c r="L333" s="71" t="s">
        <v>65</v>
      </c>
      <c r="M333" s="57">
        <v>1247330</v>
      </c>
      <c r="N333" s="71">
        <v>1</v>
      </c>
      <c r="O333" s="57">
        <v>1247330</v>
      </c>
      <c r="P333" s="74" t="s">
        <v>66</v>
      </c>
      <c r="Q333" s="74" t="s">
        <v>66</v>
      </c>
      <c r="R333" s="71" t="s">
        <v>1158</v>
      </c>
      <c r="S333" s="71" t="s">
        <v>1159</v>
      </c>
      <c r="T333" s="75" t="s">
        <v>1160</v>
      </c>
      <c r="U333" s="64"/>
      <c r="V333" s="76"/>
      <c r="W333" s="77"/>
      <c r="X333" s="94"/>
      <c r="Y333" s="85"/>
      <c r="Z333" s="79"/>
      <c r="AA333" s="85"/>
      <c r="AB333" s="93"/>
      <c r="AC333" s="81">
        <v>1247330</v>
      </c>
      <c r="AD333" s="82"/>
      <c r="AE333" s="86"/>
      <c r="AF333" s="80"/>
      <c r="AG333" s="83">
        <f t="shared" si="23"/>
        <v>0</v>
      </c>
      <c r="AH333" s="82"/>
      <c r="AI333" s="64"/>
      <c r="AJ333" s="80"/>
      <c r="AK333" s="65">
        <f t="shared" si="24"/>
        <v>0</v>
      </c>
      <c r="AL333" s="80"/>
      <c r="AM333" s="65">
        <f t="shared" si="25"/>
        <v>0</v>
      </c>
      <c r="AN333" s="65">
        <f t="shared" si="26"/>
        <v>1247330</v>
      </c>
      <c r="AO333" s="82"/>
      <c r="AP333" s="82"/>
      <c r="AQ333" s="84"/>
      <c r="AR333" s="73"/>
    </row>
    <row r="334" spans="1:44" s="39" customFormat="1" ht="18.75" customHeight="1">
      <c r="A334" s="71">
        <v>90</v>
      </c>
      <c r="B334" s="72" t="s">
        <v>1490</v>
      </c>
      <c r="C334" s="73" t="s">
        <v>86</v>
      </c>
      <c r="D334" s="73" t="s">
        <v>87</v>
      </c>
      <c r="E334" s="73" t="s">
        <v>88</v>
      </c>
      <c r="F334" s="73" t="s">
        <v>89</v>
      </c>
      <c r="G334" s="73" t="s">
        <v>90</v>
      </c>
      <c r="H334" s="73" t="s">
        <v>73</v>
      </c>
      <c r="I334" s="73" t="s">
        <v>54</v>
      </c>
      <c r="J334" s="114" t="s">
        <v>1491</v>
      </c>
      <c r="K334" s="71" t="s">
        <v>99</v>
      </c>
      <c r="L334" s="71" t="s">
        <v>1492</v>
      </c>
      <c r="M334" s="57">
        <v>8174986</v>
      </c>
      <c r="N334" s="71">
        <v>1</v>
      </c>
      <c r="O334" s="57">
        <v>8174986</v>
      </c>
      <c r="P334" s="74" t="s">
        <v>1153</v>
      </c>
      <c r="Q334" s="74" t="s">
        <v>1153</v>
      </c>
      <c r="R334" s="71" t="s">
        <v>1158</v>
      </c>
      <c r="S334" s="71" t="s">
        <v>1159</v>
      </c>
      <c r="T334" s="75" t="s">
        <v>1160</v>
      </c>
      <c r="U334" s="64" t="s">
        <v>1161</v>
      </c>
      <c r="V334" s="76" t="s">
        <v>1162</v>
      </c>
      <c r="W334" s="77" t="s">
        <v>302</v>
      </c>
      <c r="X334" s="94" t="s">
        <v>340</v>
      </c>
      <c r="Y334" s="85" t="s">
        <v>1163</v>
      </c>
      <c r="Z334" s="79" t="s">
        <v>1493</v>
      </c>
      <c r="AA334" s="85" t="s">
        <v>1163</v>
      </c>
      <c r="AB334" s="93">
        <v>8174986</v>
      </c>
      <c r="AC334" s="81">
        <v>0</v>
      </c>
      <c r="AD334" s="82">
        <v>1497</v>
      </c>
      <c r="AE334" s="86">
        <v>45544</v>
      </c>
      <c r="AF334" s="80">
        <v>8174986</v>
      </c>
      <c r="AG334" s="83">
        <f t="shared" si="23"/>
        <v>0</v>
      </c>
      <c r="AH334" s="82"/>
      <c r="AI334" s="64"/>
      <c r="AJ334" s="80"/>
      <c r="AK334" s="65">
        <f t="shared" si="24"/>
        <v>8174986</v>
      </c>
      <c r="AL334" s="80"/>
      <c r="AM334" s="65">
        <f t="shared" si="25"/>
        <v>0</v>
      </c>
      <c r="AN334" s="65">
        <f t="shared" si="26"/>
        <v>8174986</v>
      </c>
      <c r="AO334" s="82"/>
      <c r="AP334" s="82"/>
      <c r="AQ334" s="84"/>
      <c r="AR334" s="73" t="s">
        <v>1494</v>
      </c>
    </row>
    <row r="335" spans="1:44" s="39" customFormat="1" ht="18.75" customHeight="1">
      <c r="A335" s="71">
        <v>91</v>
      </c>
      <c r="B335" s="72" t="s">
        <v>1495</v>
      </c>
      <c r="C335" s="73" t="s">
        <v>86</v>
      </c>
      <c r="D335" s="73" t="s">
        <v>87</v>
      </c>
      <c r="E335" s="73" t="s">
        <v>88</v>
      </c>
      <c r="F335" s="73" t="s">
        <v>89</v>
      </c>
      <c r="G335" s="73" t="s">
        <v>90</v>
      </c>
      <c r="H335" s="73" t="s">
        <v>94</v>
      </c>
      <c r="I335" s="73" t="s">
        <v>54</v>
      </c>
      <c r="J335" s="114" t="s">
        <v>1496</v>
      </c>
      <c r="K335" s="71" t="s">
        <v>55</v>
      </c>
      <c r="L335" s="71">
        <v>80161500</v>
      </c>
      <c r="M335" s="57">
        <v>9500000</v>
      </c>
      <c r="N335" s="71">
        <v>4.5</v>
      </c>
      <c r="O335" s="57">
        <v>42750000</v>
      </c>
      <c r="P335" s="74" t="s">
        <v>56</v>
      </c>
      <c r="Q335" s="74" t="s">
        <v>56</v>
      </c>
      <c r="R335" s="71" t="s">
        <v>1158</v>
      </c>
      <c r="S335" s="71" t="s">
        <v>1159</v>
      </c>
      <c r="T335" s="75" t="s">
        <v>1160</v>
      </c>
      <c r="U335" s="64">
        <v>45512</v>
      </c>
      <c r="V335" s="76">
        <v>202415000065543</v>
      </c>
      <c r="W335" s="77" t="s">
        <v>307</v>
      </c>
      <c r="X335" s="94" t="s">
        <v>1497</v>
      </c>
      <c r="Y335" s="85">
        <v>45518</v>
      </c>
      <c r="Z335" s="79" t="s">
        <v>1498</v>
      </c>
      <c r="AA335" s="85">
        <v>45518</v>
      </c>
      <c r="AB335" s="93">
        <v>42750000</v>
      </c>
      <c r="AC335" s="81">
        <v>0</v>
      </c>
      <c r="AD335" s="82">
        <v>1444</v>
      </c>
      <c r="AE335" s="86">
        <v>45519</v>
      </c>
      <c r="AF335" s="80">
        <v>42750000</v>
      </c>
      <c r="AG335" s="83">
        <f t="shared" si="23"/>
        <v>0</v>
      </c>
      <c r="AH335" s="82">
        <v>4004</v>
      </c>
      <c r="AI335" s="64">
        <v>45524</v>
      </c>
      <c r="AJ335" s="80">
        <v>42750000</v>
      </c>
      <c r="AK335" s="65">
        <f t="shared" si="24"/>
        <v>0</v>
      </c>
      <c r="AL335" s="80">
        <v>12666667</v>
      </c>
      <c r="AM335" s="65">
        <f t="shared" si="25"/>
        <v>30083333</v>
      </c>
      <c r="AN335" s="65">
        <f t="shared" si="26"/>
        <v>0</v>
      </c>
      <c r="AO335" s="71" t="s">
        <v>323</v>
      </c>
      <c r="AP335" s="71">
        <v>795</v>
      </c>
      <c r="AQ335" s="73" t="s">
        <v>1499</v>
      </c>
      <c r="AR335" s="73"/>
    </row>
    <row r="336" spans="1:44" s="39" customFormat="1" ht="18.75" customHeight="1">
      <c r="A336" s="71">
        <v>92</v>
      </c>
      <c r="B336" s="72" t="s">
        <v>1500</v>
      </c>
      <c r="C336" s="73" t="s">
        <v>86</v>
      </c>
      <c r="D336" s="73" t="s">
        <v>87</v>
      </c>
      <c r="E336" s="73" t="s">
        <v>88</v>
      </c>
      <c r="F336" s="73" t="s">
        <v>89</v>
      </c>
      <c r="G336" s="73" t="s">
        <v>90</v>
      </c>
      <c r="H336" s="73" t="s">
        <v>53</v>
      </c>
      <c r="I336" s="73" t="s">
        <v>54</v>
      </c>
      <c r="J336" s="114" t="s">
        <v>1501</v>
      </c>
      <c r="K336" s="71" t="s">
        <v>55</v>
      </c>
      <c r="L336" s="71">
        <v>80121704</v>
      </c>
      <c r="M336" s="57">
        <v>14280000</v>
      </c>
      <c r="N336" s="71">
        <v>4.5</v>
      </c>
      <c r="O336" s="57">
        <v>64260000</v>
      </c>
      <c r="P336" s="74" t="s">
        <v>56</v>
      </c>
      <c r="Q336" s="74" t="s">
        <v>56</v>
      </c>
      <c r="R336" s="71" t="s">
        <v>1158</v>
      </c>
      <c r="S336" s="71" t="s">
        <v>1159</v>
      </c>
      <c r="T336" s="75" t="s">
        <v>1160</v>
      </c>
      <c r="U336" s="64">
        <v>45512</v>
      </c>
      <c r="V336" s="76">
        <v>202415000065543</v>
      </c>
      <c r="W336" s="77" t="s">
        <v>307</v>
      </c>
      <c r="X336" s="94" t="s">
        <v>1502</v>
      </c>
      <c r="Y336" s="85" t="s">
        <v>1503</v>
      </c>
      <c r="Z336" s="79" t="s">
        <v>1504</v>
      </c>
      <c r="AA336" s="85" t="s">
        <v>1503</v>
      </c>
      <c r="AB336" s="93">
        <v>64260000</v>
      </c>
      <c r="AC336" s="81">
        <v>0</v>
      </c>
      <c r="AD336" s="82">
        <v>1445</v>
      </c>
      <c r="AE336" s="86">
        <v>45519</v>
      </c>
      <c r="AF336" s="80">
        <v>64260000</v>
      </c>
      <c r="AG336" s="83">
        <f t="shared" si="23"/>
        <v>0</v>
      </c>
      <c r="AH336" s="82">
        <v>4018</v>
      </c>
      <c r="AI336" s="64">
        <v>45526</v>
      </c>
      <c r="AJ336" s="80">
        <v>64260000</v>
      </c>
      <c r="AK336" s="65">
        <f t="shared" si="24"/>
        <v>0</v>
      </c>
      <c r="AL336" s="80">
        <v>15600000</v>
      </c>
      <c r="AM336" s="65">
        <f t="shared" si="25"/>
        <v>48660000</v>
      </c>
      <c r="AN336" s="65">
        <f t="shared" si="26"/>
        <v>0</v>
      </c>
      <c r="AO336" s="71" t="s">
        <v>323</v>
      </c>
      <c r="AP336" s="71">
        <v>799</v>
      </c>
      <c r="AQ336" s="73" t="s">
        <v>1505</v>
      </c>
      <c r="AR336" s="73"/>
    </row>
    <row r="337" spans="1:44" s="39" customFormat="1" ht="18.75" customHeight="1">
      <c r="A337" s="71">
        <v>93</v>
      </c>
      <c r="B337" s="72" t="s">
        <v>1506</v>
      </c>
      <c r="C337" s="73" t="s">
        <v>86</v>
      </c>
      <c r="D337" s="73" t="s">
        <v>87</v>
      </c>
      <c r="E337" s="73" t="s">
        <v>88</v>
      </c>
      <c r="F337" s="73" t="s">
        <v>89</v>
      </c>
      <c r="G337" s="73" t="s">
        <v>90</v>
      </c>
      <c r="H337" s="73" t="s">
        <v>73</v>
      </c>
      <c r="I337" s="73" t="s">
        <v>1463</v>
      </c>
      <c r="J337" s="114" t="s">
        <v>1507</v>
      </c>
      <c r="K337" s="71" t="s">
        <v>64</v>
      </c>
      <c r="L337" s="71" t="s">
        <v>65</v>
      </c>
      <c r="M337" s="57">
        <v>30389847</v>
      </c>
      <c r="N337" s="71">
        <v>1</v>
      </c>
      <c r="O337" s="57">
        <v>30389847</v>
      </c>
      <c r="P337" s="74" t="s">
        <v>56</v>
      </c>
      <c r="Q337" s="74" t="s">
        <v>56</v>
      </c>
      <c r="R337" s="71" t="s">
        <v>1158</v>
      </c>
      <c r="S337" s="71" t="s">
        <v>1159</v>
      </c>
      <c r="T337" s="75" t="s">
        <v>1160</v>
      </c>
      <c r="U337" s="64">
        <v>45518</v>
      </c>
      <c r="V337" s="76" t="s">
        <v>1508</v>
      </c>
      <c r="W337" s="77" t="s">
        <v>307</v>
      </c>
      <c r="X337" s="94" t="s">
        <v>1509</v>
      </c>
      <c r="Y337" s="85">
        <v>45518</v>
      </c>
      <c r="Z337" s="79" t="s">
        <v>1510</v>
      </c>
      <c r="AA337" s="85">
        <v>45519</v>
      </c>
      <c r="AB337" s="93">
        <v>30389847</v>
      </c>
      <c r="AC337" s="81">
        <v>0</v>
      </c>
      <c r="AD337" s="82">
        <v>1447</v>
      </c>
      <c r="AE337" s="86">
        <v>45520</v>
      </c>
      <c r="AF337" s="80">
        <v>30389847</v>
      </c>
      <c r="AG337" s="83">
        <f t="shared" si="23"/>
        <v>0</v>
      </c>
      <c r="AH337" s="82">
        <v>4356</v>
      </c>
      <c r="AI337" s="64">
        <v>45560</v>
      </c>
      <c r="AJ337" s="80">
        <v>30389847</v>
      </c>
      <c r="AK337" s="65">
        <f t="shared" si="24"/>
        <v>0</v>
      </c>
      <c r="AL337" s="80">
        <v>30389847</v>
      </c>
      <c r="AM337" s="65">
        <f t="shared" si="25"/>
        <v>0</v>
      </c>
      <c r="AN337" s="65">
        <f t="shared" si="26"/>
        <v>0</v>
      </c>
      <c r="AO337" s="71" t="s">
        <v>531</v>
      </c>
      <c r="AP337" s="71">
        <v>1037</v>
      </c>
      <c r="AQ337" s="73" t="s">
        <v>1511</v>
      </c>
      <c r="AR337" s="73"/>
    </row>
    <row r="338" spans="1:44" s="39" customFormat="1" ht="18.75" customHeight="1">
      <c r="A338" s="71">
        <v>94</v>
      </c>
      <c r="B338" s="72" t="s">
        <v>1512</v>
      </c>
      <c r="C338" s="73" t="s">
        <v>86</v>
      </c>
      <c r="D338" s="73" t="s">
        <v>87</v>
      </c>
      <c r="E338" s="73" t="s">
        <v>88</v>
      </c>
      <c r="F338" s="73" t="s">
        <v>89</v>
      </c>
      <c r="G338" s="73" t="s">
        <v>90</v>
      </c>
      <c r="H338" s="73" t="s">
        <v>80</v>
      </c>
      <c r="I338" s="73" t="s">
        <v>54</v>
      </c>
      <c r="J338" s="114" t="s">
        <v>1513</v>
      </c>
      <c r="K338" s="71" t="s">
        <v>64</v>
      </c>
      <c r="L338" s="71">
        <v>78111800</v>
      </c>
      <c r="M338" s="57">
        <v>20000000</v>
      </c>
      <c r="N338" s="71">
        <v>1</v>
      </c>
      <c r="O338" s="57">
        <v>20000000</v>
      </c>
      <c r="P338" s="74" t="s">
        <v>66</v>
      </c>
      <c r="Q338" s="74" t="s">
        <v>66</v>
      </c>
      <c r="R338" s="71" t="s">
        <v>1158</v>
      </c>
      <c r="S338" s="71" t="s">
        <v>1159</v>
      </c>
      <c r="T338" s="75" t="s">
        <v>1160</v>
      </c>
      <c r="U338" s="64">
        <v>45558</v>
      </c>
      <c r="V338" s="76">
        <v>202415000075333</v>
      </c>
      <c r="W338" s="77" t="s">
        <v>307</v>
      </c>
      <c r="X338" s="94" t="s">
        <v>1514</v>
      </c>
      <c r="Y338" s="85">
        <v>45559</v>
      </c>
      <c r="Z338" s="79" t="s">
        <v>1515</v>
      </c>
      <c r="AA338" s="85">
        <v>45559</v>
      </c>
      <c r="AB338" s="93">
        <v>20000000</v>
      </c>
      <c r="AC338" s="81">
        <v>0</v>
      </c>
      <c r="AD338" s="82">
        <v>1519</v>
      </c>
      <c r="AE338" s="86">
        <v>45560</v>
      </c>
      <c r="AF338" s="80">
        <v>20000000</v>
      </c>
      <c r="AG338" s="83">
        <f>AB338-AF338</f>
        <v>0</v>
      </c>
      <c r="AH338" s="82" t="s">
        <v>1516</v>
      </c>
      <c r="AI338" s="64"/>
      <c r="AJ338" s="80">
        <v>20000000</v>
      </c>
      <c r="AK338" s="65">
        <f t="shared" si="24"/>
        <v>0</v>
      </c>
      <c r="AL338" s="80"/>
      <c r="AM338" s="65">
        <f t="shared" si="25"/>
        <v>20000000</v>
      </c>
      <c r="AN338" s="65">
        <f t="shared" si="26"/>
        <v>0</v>
      </c>
      <c r="AO338" s="71" t="s">
        <v>319</v>
      </c>
      <c r="AP338" s="71">
        <v>329</v>
      </c>
      <c r="AQ338" s="73" t="s">
        <v>1118</v>
      </c>
      <c r="AR338" s="73"/>
    </row>
    <row r="339" spans="1:44" s="39" customFormat="1" ht="18.75" customHeight="1">
      <c r="A339" s="71">
        <v>95</v>
      </c>
      <c r="B339" s="72" t="s">
        <v>1517</v>
      </c>
      <c r="C339" s="73" t="s">
        <v>86</v>
      </c>
      <c r="D339" s="73" t="s">
        <v>87</v>
      </c>
      <c r="E339" s="73" t="s">
        <v>88</v>
      </c>
      <c r="F339" s="73" t="s">
        <v>89</v>
      </c>
      <c r="G339" s="73" t="s">
        <v>90</v>
      </c>
      <c r="H339" s="73" t="s">
        <v>82</v>
      </c>
      <c r="I339" s="73" t="s">
        <v>54</v>
      </c>
      <c r="J339" s="114" t="s">
        <v>605</v>
      </c>
      <c r="K339" s="71" t="s">
        <v>55</v>
      </c>
      <c r="L339" s="71">
        <v>80131505</v>
      </c>
      <c r="M339" s="57">
        <v>10000000</v>
      </c>
      <c r="N339" s="71">
        <v>1</v>
      </c>
      <c r="O339" s="57">
        <v>10000000</v>
      </c>
      <c r="P339" s="74" t="s">
        <v>66</v>
      </c>
      <c r="Q339" s="74" t="s">
        <v>66</v>
      </c>
      <c r="R339" s="71" t="s">
        <v>1158</v>
      </c>
      <c r="S339" s="71" t="s">
        <v>1159</v>
      </c>
      <c r="T339" s="75" t="s">
        <v>1160</v>
      </c>
      <c r="U339" s="64">
        <v>45558</v>
      </c>
      <c r="V339" s="76">
        <v>202415000075693</v>
      </c>
      <c r="W339" s="77" t="s">
        <v>307</v>
      </c>
      <c r="X339" s="94" t="s">
        <v>1518</v>
      </c>
      <c r="Y339" s="85">
        <v>45559</v>
      </c>
      <c r="Z339" s="79" t="s">
        <v>1519</v>
      </c>
      <c r="AA339" s="85">
        <v>45560</v>
      </c>
      <c r="AB339" s="93">
        <v>10000000</v>
      </c>
      <c r="AC339" s="81">
        <v>0</v>
      </c>
      <c r="AD339" s="82">
        <v>1526</v>
      </c>
      <c r="AE339" s="86">
        <v>45561</v>
      </c>
      <c r="AF339" s="80">
        <v>10000000</v>
      </c>
      <c r="AG339" s="83">
        <f t="shared" ref="AG339:AG402" si="27">AB339-AF339</f>
        <v>0</v>
      </c>
      <c r="AH339" s="82">
        <v>4730</v>
      </c>
      <c r="AI339" s="64">
        <v>45588</v>
      </c>
      <c r="AJ339" s="80">
        <v>10000000</v>
      </c>
      <c r="AK339" s="65">
        <f t="shared" si="24"/>
        <v>0</v>
      </c>
      <c r="AL339" s="80">
        <v>0</v>
      </c>
      <c r="AM339" s="65">
        <f t="shared" si="25"/>
        <v>10000000</v>
      </c>
      <c r="AN339" s="65">
        <f t="shared" si="26"/>
        <v>0</v>
      </c>
      <c r="AO339" s="71" t="s">
        <v>303</v>
      </c>
      <c r="AP339" s="71">
        <v>926</v>
      </c>
      <c r="AQ339" s="73" t="s">
        <v>647</v>
      </c>
      <c r="AR339" s="73"/>
    </row>
    <row r="340" spans="1:44" s="39" customFormat="1" ht="18.75" customHeight="1">
      <c r="A340" s="71">
        <v>1</v>
      </c>
      <c r="B340" s="72" t="s">
        <v>1520</v>
      </c>
      <c r="C340" s="73" t="s">
        <v>67</v>
      </c>
      <c r="D340" s="73" t="s">
        <v>68</v>
      </c>
      <c r="E340" s="73" t="s">
        <v>69</v>
      </c>
      <c r="F340" s="73" t="s">
        <v>338</v>
      </c>
      <c r="G340" s="73" t="s">
        <v>70</v>
      </c>
      <c r="H340" s="73" t="s">
        <v>60</v>
      </c>
      <c r="I340" s="73" t="s">
        <v>299</v>
      </c>
      <c r="J340" s="114" t="s">
        <v>1521</v>
      </c>
      <c r="K340" s="71" t="s">
        <v>55</v>
      </c>
      <c r="L340" s="71">
        <v>80111600</v>
      </c>
      <c r="M340" s="57">
        <v>6935000</v>
      </c>
      <c r="N340" s="71" t="s">
        <v>1522</v>
      </c>
      <c r="O340" s="57">
        <v>30745167</v>
      </c>
      <c r="P340" s="74" t="s">
        <v>61</v>
      </c>
      <c r="Q340" s="74" t="s">
        <v>56</v>
      </c>
      <c r="R340" s="71" t="s">
        <v>57</v>
      </c>
      <c r="S340" s="71" t="s">
        <v>1523</v>
      </c>
      <c r="T340" s="75" t="s">
        <v>57</v>
      </c>
      <c r="U340" s="64">
        <v>45492</v>
      </c>
      <c r="V340" s="76">
        <v>202414000059743</v>
      </c>
      <c r="W340" s="77" t="s">
        <v>302</v>
      </c>
      <c r="X340" s="94" t="s">
        <v>64</v>
      </c>
      <c r="Y340" s="85">
        <v>45506</v>
      </c>
      <c r="Z340" s="79" t="s">
        <v>1524</v>
      </c>
      <c r="AA340" s="85">
        <v>45511</v>
      </c>
      <c r="AB340" s="93">
        <v>30745167</v>
      </c>
      <c r="AC340" s="81">
        <v>0</v>
      </c>
      <c r="AD340" s="82">
        <v>1431</v>
      </c>
      <c r="AE340" s="86">
        <v>45512</v>
      </c>
      <c r="AF340" s="80">
        <v>30745167</v>
      </c>
      <c r="AG340" s="83">
        <f t="shared" si="27"/>
        <v>0</v>
      </c>
      <c r="AH340" s="82">
        <v>4141</v>
      </c>
      <c r="AI340" s="64">
        <v>45545</v>
      </c>
      <c r="AJ340" s="80">
        <v>27740000</v>
      </c>
      <c r="AK340" s="65">
        <f t="shared" si="24"/>
        <v>3005167</v>
      </c>
      <c r="AL340" s="80">
        <v>4623333</v>
      </c>
      <c r="AM340" s="65">
        <f t="shared" si="25"/>
        <v>23116667</v>
      </c>
      <c r="AN340" s="65">
        <f t="shared" si="26"/>
        <v>3005167</v>
      </c>
      <c r="AO340" s="71" t="s">
        <v>323</v>
      </c>
      <c r="AP340" s="71">
        <v>847</v>
      </c>
      <c r="AQ340" s="73" t="s">
        <v>1525</v>
      </c>
      <c r="AR340" s="73"/>
    </row>
    <row r="341" spans="1:44" s="39" customFormat="1" ht="18.75" customHeight="1">
      <c r="A341" s="71">
        <v>2</v>
      </c>
      <c r="B341" s="72" t="s">
        <v>1526</v>
      </c>
      <c r="C341" s="73" t="s">
        <v>67</v>
      </c>
      <c r="D341" s="73" t="s">
        <v>68</v>
      </c>
      <c r="E341" s="73" t="s">
        <v>69</v>
      </c>
      <c r="F341" s="73" t="s">
        <v>338</v>
      </c>
      <c r="G341" s="73" t="s">
        <v>70</v>
      </c>
      <c r="H341" s="73" t="s">
        <v>71</v>
      </c>
      <c r="I341" s="73" t="s">
        <v>299</v>
      </c>
      <c r="J341" s="114" t="s">
        <v>1527</v>
      </c>
      <c r="K341" s="71" t="s">
        <v>55</v>
      </c>
      <c r="L341" s="71">
        <v>93141500</v>
      </c>
      <c r="M341" s="57">
        <v>5930000</v>
      </c>
      <c r="N341" s="71" t="s">
        <v>1528</v>
      </c>
      <c r="O341" s="57">
        <v>29847667</v>
      </c>
      <c r="P341" s="74" t="s">
        <v>61</v>
      </c>
      <c r="Q341" s="74" t="s">
        <v>56</v>
      </c>
      <c r="R341" s="71" t="s">
        <v>57</v>
      </c>
      <c r="S341" s="71" t="s">
        <v>1523</v>
      </c>
      <c r="T341" s="75" t="s">
        <v>57</v>
      </c>
      <c r="U341" s="64">
        <v>45520</v>
      </c>
      <c r="V341" s="76">
        <v>202414000058763</v>
      </c>
      <c r="W341" s="77" t="s">
        <v>302</v>
      </c>
      <c r="X341" s="94" t="s">
        <v>64</v>
      </c>
      <c r="Y341" s="85">
        <v>45522</v>
      </c>
      <c r="Z341" s="79" t="s">
        <v>1529</v>
      </c>
      <c r="AA341" s="85">
        <v>45522</v>
      </c>
      <c r="AB341" s="93">
        <v>29847667</v>
      </c>
      <c r="AC341" s="81">
        <v>0</v>
      </c>
      <c r="AD341" s="82">
        <v>1120</v>
      </c>
      <c r="AE341" s="86">
        <v>45497</v>
      </c>
      <c r="AF341" s="80">
        <v>29847667</v>
      </c>
      <c r="AG341" s="83">
        <f t="shared" si="27"/>
        <v>0</v>
      </c>
      <c r="AH341" s="82">
        <v>3461</v>
      </c>
      <c r="AI341" s="64">
        <v>45509</v>
      </c>
      <c r="AJ341" s="80">
        <v>29847667</v>
      </c>
      <c r="AK341" s="65">
        <f t="shared" si="24"/>
        <v>0</v>
      </c>
      <c r="AL341" s="80">
        <v>11069333</v>
      </c>
      <c r="AM341" s="65">
        <f t="shared" si="25"/>
        <v>18778334</v>
      </c>
      <c r="AN341" s="65">
        <f t="shared" si="26"/>
        <v>0</v>
      </c>
      <c r="AO341" s="71" t="s">
        <v>323</v>
      </c>
      <c r="AP341" s="71">
        <v>562</v>
      </c>
      <c r="AQ341" s="73" t="s">
        <v>1530</v>
      </c>
      <c r="AR341" s="73"/>
    </row>
    <row r="342" spans="1:44" s="39" customFormat="1" ht="18.75" customHeight="1">
      <c r="A342" s="71">
        <v>3</v>
      </c>
      <c r="B342" s="72" t="s">
        <v>1531</v>
      </c>
      <c r="C342" s="73" t="s">
        <v>67</v>
      </c>
      <c r="D342" s="73" t="s">
        <v>68</v>
      </c>
      <c r="E342" s="73" t="s">
        <v>69</v>
      </c>
      <c r="F342" s="73" t="s">
        <v>338</v>
      </c>
      <c r="G342" s="73" t="s">
        <v>70</v>
      </c>
      <c r="H342" s="73" t="s">
        <v>60</v>
      </c>
      <c r="I342" s="73" t="s">
        <v>299</v>
      </c>
      <c r="J342" s="114" t="s">
        <v>1532</v>
      </c>
      <c r="K342" s="71" t="s">
        <v>55</v>
      </c>
      <c r="L342" s="71">
        <v>80111600</v>
      </c>
      <c r="M342" s="57">
        <v>2910000</v>
      </c>
      <c r="N342" s="71" t="s">
        <v>1533</v>
      </c>
      <c r="O342" s="57">
        <v>13483000</v>
      </c>
      <c r="P342" s="74" t="s">
        <v>61</v>
      </c>
      <c r="Q342" s="74" t="s">
        <v>56</v>
      </c>
      <c r="R342" s="71" t="s">
        <v>57</v>
      </c>
      <c r="S342" s="71" t="s">
        <v>1523</v>
      </c>
      <c r="T342" s="75" t="s">
        <v>57</v>
      </c>
      <c r="U342" s="64">
        <v>45520</v>
      </c>
      <c r="V342" s="76">
        <v>202414000058763</v>
      </c>
      <c r="W342" s="77" t="s">
        <v>302</v>
      </c>
      <c r="X342" s="94" t="s">
        <v>64</v>
      </c>
      <c r="Y342" s="85">
        <v>45522</v>
      </c>
      <c r="Z342" s="79" t="s">
        <v>1534</v>
      </c>
      <c r="AA342" s="85">
        <v>45522</v>
      </c>
      <c r="AB342" s="93">
        <v>13483000</v>
      </c>
      <c r="AC342" s="81">
        <v>0</v>
      </c>
      <c r="AD342" s="82">
        <v>1121</v>
      </c>
      <c r="AE342" s="86">
        <v>45497</v>
      </c>
      <c r="AF342" s="80">
        <v>13483000</v>
      </c>
      <c r="AG342" s="83">
        <f t="shared" si="27"/>
        <v>0</v>
      </c>
      <c r="AH342" s="82">
        <v>3765</v>
      </c>
      <c r="AI342" s="64">
        <v>45518</v>
      </c>
      <c r="AJ342" s="80">
        <v>13478367</v>
      </c>
      <c r="AK342" s="65">
        <f t="shared" si="24"/>
        <v>4633</v>
      </c>
      <c r="AL342" s="80">
        <v>4557433</v>
      </c>
      <c r="AM342" s="65">
        <f t="shared" si="25"/>
        <v>8920934</v>
      </c>
      <c r="AN342" s="65">
        <f t="shared" si="26"/>
        <v>4633</v>
      </c>
      <c r="AO342" s="71" t="s">
        <v>320</v>
      </c>
      <c r="AP342" s="71">
        <v>699</v>
      </c>
      <c r="AQ342" s="73" t="s">
        <v>1535</v>
      </c>
      <c r="AR342" s="73"/>
    </row>
    <row r="343" spans="1:44" s="39" customFormat="1" ht="18.75" customHeight="1">
      <c r="A343" s="71">
        <v>4</v>
      </c>
      <c r="B343" s="72" t="s">
        <v>1536</v>
      </c>
      <c r="C343" s="73" t="s">
        <v>67</v>
      </c>
      <c r="D343" s="73" t="s">
        <v>68</v>
      </c>
      <c r="E343" s="73" t="s">
        <v>69</v>
      </c>
      <c r="F343" s="73" t="s">
        <v>338</v>
      </c>
      <c r="G343" s="73" t="s">
        <v>70</v>
      </c>
      <c r="H343" s="73" t="s">
        <v>72</v>
      </c>
      <c r="I343" s="73" t="s">
        <v>299</v>
      </c>
      <c r="J343" s="114" t="s">
        <v>1537</v>
      </c>
      <c r="K343" s="71" t="s">
        <v>55</v>
      </c>
      <c r="L343" s="71">
        <v>80111600</v>
      </c>
      <c r="M343" s="57">
        <v>8712000</v>
      </c>
      <c r="N343" s="71" t="s">
        <v>1538</v>
      </c>
      <c r="O343" s="57">
        <v>40656000</v>
      </c>
      <c r="P343" s="74" t="s">
        <v>61</v>
      </c>
      <c r="Q343" s="74" t="s">
        <v>56</v>
      </c>
      <c r="R343" s="71" t="s">
        <v>57</v>
      </c>
      <c r="S343" s="71" t="s">
        <v>1523</v>
      </c>
      <c r="T343" s="75" t="s">
        <v>57</v>
      </c>
      <c r="U343" s="64">
        <v>45520</v>
      </c>
      <c r="V343" s="76">
        <v>202414000058763</v>
      </c>
      <c r="W343" s="77" t="s">
        <v>302</v>
      </c>
      <c r="X343" s="94" t="s">
        <v>64</v>
      </c>
      <c r="Y343" s="85">
        <v>45522</v>
      </c>
      <c r="Z343" s="79" t="s">
        <v>1539</v>
      </c>
      <c r="AA343" s="85">
        <v>45522</v>
      </c>
      <c r="AB343" s="93">
        <v>40656000</v>
      </c>
      <c r="AC343" s="81">
        <v>0</v>
      </c>
      <c r="AD343" s="82">
        <v>1127</v>
      </c>
      <c r="AE343" s="86">
        <v>45497</v>
      </c>
      <c r="AF343" s="80">
        <v>40656000</v>
      </c>
      <c r="AG343" s="83">
        <f t="shared" si="27"/>
        <v>0</v>
      </c>
      <c r="AH343" s="82">
        <v>4160</v>
      </c>
      <c r="AI343" s="64">
        <v>45547</v>
      </c>
      <c r="AJ343" s="80">
        <v>34848000</v>
      </c>
      <c r="AK343" s="65">
        <f t="shared" si="24"/>
        <v>5808000</v>
      </c>
      <c r="AL343" s="80">
        <v>5227200</v>
      </c>
      <c r="AM343" s="65">
        <f t="shared" si="25"/>
        <v>29620800</v>
      </c>
      <c r="AN343" s="65">
        <f t="shared" si="26"/>
        <v>5808000</v>
      </c>
      <c r="AO343" s="71" t="s">
        <v>323</v>
      </c>
      <c r="AP343" s="71">
        <v>869</v>
      </c>
      <c r="AQ343" s="73" t="s">
        <v>1540</v>
      </c>
      <c r="AR343" s="73"/>
    </row>
    <row r="344" spans="1:44" s="39" customFormat="1" ht="18.75" customHeight="1">
      <c r="A344" s="71">
        <v>5</v>
      </c>
      <c r="B344" s="72" t="s">
        <v>1541</v>
      </c>
      <c r="C344" s="73" t="s">
        <v>67</v>
      </c>
      <c r="D344" s="73" t="s">
        <v>68</v>
      </c>
      <c r="E344" s="73" t="s">
        <v>69</v>
      </c>
      <c r="F344" s="73" t="s">
        <v>338</v>
      </c>
      <c r="G344" s="73" t="s">
        <v>70</v>
      </c>
      <c r="H344" s="73" t="s">
        <v>59</v>
      </c>
      <c r="I344" s="73" t="s">
        <v>299</v>
      </c>
      <c r="J344" s="114" t="s">
        <v>1542</v>
      </c>
      <c r="K344" s="71" t="s">
        <v>55</v>
      </c>
      <c r="L344" s="71">
        <v>81101500</v>
      </c>
      <c r="M344" s="57">
        <v>8712000</v>
      </c>
      <c r="N344" s="71" t="s">
        <v>1522</v>
      </c>
      <c r="O344" s="57">
        <v>38623200</v>
      </c>
      <c r="P344" s="74" t="s">
        <v>61</v>
      </c>
      <c r="Q344" s="74" t="s">
        <v>61</v>
      </c>
      <c r="R344" s="71" t="s">
        <v>57</v>
      </c>
      <c r="S344" s="71" t="s">
        <v>1523</v>
      </c>
      <c r="T344" s="75" t="s">
        <v>57</v>
      </c>
      <c r="U344" s="64">
        <v>45520</v>
      </c>
      <c r="V344" s="76">
        <v>202414000058763</v>
      </c>
      <c r="W344" s="77" t="s">
        <v>302</v>
      </c>
      <c r="X344" s="94" t="s">
        <v>64</v>
      </c>
      <c r="Y344" s="85">
        <v>45522</v>
      </c>
      <c r="Z344" s="79" t="s">
        <v>1543</v>
      </c>
      <c r="AA344" s="85">
        <v>45522</v>
      </c>
      <c r="AB344" s="93">
        <v>38623200</v>
      </c>
      <c r="AC344" s="81">
        <v>0</v>
      </c>
      <c r="AD344" s="82">
        <v>1128</v>
      </c>
      <c r="AE344" s="86">
        <v>45497</v>
      </c>
      <c r="AF344" s="80">
        <v>38623200</v>
      </c>
      <c r="AG344" s="83">
        <f t="shared" si="27"/>
        <v>0</v>
      </c>
      <c r="AH344" s="82">
        <v>4082</v>
      </c>
      <c r="AI344" s="64">
        <v>45534</v>
      </c>
      <c r="AJ344" s="80">
        <v>34848000</v>
      </c>
      <c r="AK344" s="65">
        <f t="shared" si="24"/>
        <v>3775200</v>
      </c>
      <c r="AL344" s="80">
        <v>6388800</v>
      </c>
      <c r="AM344" s="65">
        <f t="shared" si="25"/>
        <v>28459200</v>
      </c>
      <c r="AN344" s="65">
        <f t="shared" si="26"/>
        <v>3775200</v>
      </c>
      <c r="AO344" s="71" t="s">
        <v>323</v>
      </c>
      <c r="AP344" s="71">
        <v>823</v>
      </c>
      <c r="AQ344" s="73" t="s">
        <v>1544</v>
      </c>
      <c r="AR344" s="73"/>
    </row>
    <row r="345" spans="1:44" s="39" customFormat="1" ht="18.75" customHeight="1">
      <c r="A345" s="71">
        <v>6</v>
      </c>
      <c r="B345" s="72" t="s">
        <v>1545</v>
      </c>
      <c r="C345" s="73" t="s">
        <v>67</v>
      </c>
      <c r="D345" s="73" t="s">
        <v>68</v>
      </c>
      <c r="E345" s="73" t="s">
        <v>69</v>
      </c>
      <c r="F345" s="73" t="s">
        <v>338</v>
      </c>
      <c r="G345" s="73" t="s">
        <v>70</v>
      </c>
      <c r="H345" s="73" t="s">
        <v>73</v>
      </c>
      <c r="I345" s="73" t="s">
        <v>299</v>
      </c>
      <c r="J345" s="114" t="s">
        <v>1546</v>
      </c>
      <c r="K345" s="71" t="s">
        <v>55</v>
      </c>
      <c r="L345" s="71">
        <v>80111617</v>
      </c>
      <c r="M345" s="57">
        <v>4946000</v>
      </c>
      <c r="N345" s="71" t="s">
        <v>1533</v>
      </c>
      <c r="O345" s="57">
        <v>22751600</v>
      </c>
      <c r="P345" s="74" t="s">
        <v>61</v>
      </c>
      <c r="Q345" s="74" t="s">
        <v>56</v>
      </c>
      <c r="R345" s="71" t="s">
        <v>57</v>
      </c>
      <c r="S345" s="71" t="s">
        <v>1523</v>
      </c>
      <c r="T345" s="75" t="s">
        <v>57</v>
      </c>
      <c r="U345" s="64">
        <v>45492</v>
      </c>
      <c r="V345" s="76">
        <v>202414000059743</v>
      </c>
      <c r="W345" s="77" t="s">
        <v>302</v>
      </c>
      <c r="X345" s="94" t="s">
        <v>64</v>
      </c>
      <c r="Y345" s="85">
        <v>45498</v>
      </c>
      <c r="Z345" s="79" t="s">
        <v>1547</v>
      </c>
      <c r="AA345" s="85">
        <v>45498</v>
      </c>
      <c r="AB345" s="93">
        <v>22751600</v>
      </c>
      <c r="AC345" s="81">
        <v>0</v>
      </c>
      <c r="AD345" s="82">
        <v>1284</v>
      </c>
      <c r="AE345" s="86">
        <v>45501</v>
      </c>
      <c r="AF345" s="80">
        <v>22751600</v>
      </c>
      <c r="AG345" s="83">
        <f t="shared" si="27"/>
        <v>0</v>
      </c>
      <c r="AH345" s="82">
        <v>3465</v>
      </c>
      <c r="AI345" s="64">
        <v>45512</v>
      </c>
      <c r="AJ345" s="80">
        <v>22751600</v>
      </c>
      <c r="AK345" s="65">
        <f t="shared" si="24"/>
        <v>0</v>
      </c>
      <c r="AL345" s="80">
        <v>8737933</v>
      </c>
      <c r="AM345" s="65">
        <f t="shared" si="25"/>
        <v>14013667</v>
      </c>
      <c r="AN345" s="65">
        <f t="shared" si="26"/>
        <v>0</v>
      </c>
      <c r="AO345" s="71" t="s">
        <v>323</v>
      </c>
      <c r="AP345" s="71">
        <v>651</v>
      </c>
      <c r="AQ345" s="73" t="s">
        <v>1548</v>
      </c>
      <c r="AR345" s="73"/>
    </row>
    <row r="346" spans="1:44" s="39" customFormat="1" ht="18.75" customHeight="1">
      <c r="A346" s="71">
        <v>7</v>
      </c>
      <c r="B346" s="72" t="s">
        <v>1549</v>
      </c>
      <c r="C346" s="73" t="s">
        <v>67</v>
      </c>
      <c r="D346" s="73" t="s">
        <v>68</v>
      </c>
      <c r="E346" s="73" t="s">
        <v>69</v>
      </c>
      <c r="F346" s="73" t="s">
        <v>338</v>
      </c>
      <c r="G346" s="73" t="s">
        <v>70</v>
      </c>
      <c r="H346" s="73" t="s">
        <v>53</v>
      </c>
      <c r="I346" s="73" t="s">
        <v>299</v>
      </c>
      <c r="J346" s="114" t="s">
        <v>1550</v>
      </c>
      <c r="K346" s="71" t="s">
        <v>55</v>
      </c>
      <c r="L346" s="71">
        <v>80111607</v>
      </c>
      <c r="M346" s="57">
        <v>12100000</v>
      </c>
      <c r="N346" s="71" t="s">
        <v>1533</v>
      </c>
      <c r="O346" s="57">
        <v>55660000</v>
      </c>
      <c r="P346" s="74" t="s">
        <v>61</v>
      </c>
      <c r="Q346" s="74" t="s">
        <v>56</v>
      </c>
      <c r="R346" s="71" t="s">
        <v>57</v>
      </c>
      <c r="S346" s="71" t="s">
        <v>1523</v>
      </c>
      <c r="T346" s="75" t="s">
        <v>57</v>
      </c>
      <c r="U346" s="64">
        <v>45520</v>
      </c>
      <c r="V346" s="76">
        <v>202414000058763</v>
      </c>
      <c r="W346" s="77" t="s">
        <v>302</v>
      </c>
      <c r="X346" s="94" t="s">
        <v>64</v>
      </c>
      <c r="Y346" s="85">
        <v>45522</v>
      </c>
      <c r="Z346" s="79" t="s">
        <v>1551</v>
      </c>
      <c r="AA346" s="85">
        <v>45522</v>
      </c>
      <c r="AB346" s="93">
        <v>55660000</v>
      </c>
      <c r="AC346" s="81">
        <v>0</v>
      </c>
      <c r="AD346" s="82">
        <v>1129</v>
      </c>
      <c r="AE346" s="86">
        <v>45497</v>
      </c>
      <c r="AF346" s="80">
        <v>55660000</v>
      </c>
      <c r="AG346" s="83">
        <f t="shared" si="27"/>
        <v>0</v>
      </c>
      <c r="AH346" s="82">
        <v>4161</v>
      </c>
      <c r="AI346" s="64">
        <v>45547</v>
      </c>
      <c r="AJ346" s="80">
        <v>55660000</v>
      </c>
      <c r="AK346" s="65">
        <f t="shared" si="24"/>
        <v>0</v>
      </c>
      <c r="AL346" s="80">
        <v>7663333</v>
      </c>
      <c r="AM346" s="65">
        <f t="shared" si="25"/>
        <v>47996667</v>
      </c>
      <c r="AN346" s="65">
        <f t="shared" si="26"/>
        <v>0</v>
      </c>
      <c r="AO346" s="71" t="s">
        <v>323</v>
      </c>
      <c r="AP346" s="71">
        <v>861</v>
      </c>
      <c r="AQ346" s="73" t="s">
        <v>1552</v>
      </c>
      <c r="AR346" s="73"/>
    </row>
    <row r="347" spans="1:44" s="39" customFormat="1" ht="18.75" customHeight="1">
      <c r="A347" s="71">
        <v>8</v>
      </c>
      <c r="B347" s="72" t="s">
        <v>1553</v>
      </c>
      <c r="C347" s="73" t="s">
        <v>67</v>
      </c>
      <c r="D347" s="73" t="s">
        <v>68</v>
      </c>
      <c r="E347" s="73" t="s">
        <v>69</v>
      </c>
      <c r="F347" s="73" t="s">
        <v>338</v>
      </c>
      <c r="G347" s="73" t="s">
        <v>70</v>
      </c>
      <c r="H347" s="73" t="s">
        <v>59</v>
      </c>
      <c r="I347" s="73" t="s">
        <v>299</v>
      </c>
      <c r="J347" s="114" t="s">
        <v>1554</v>
      </c>
      <c r="K347" s="71" t="s">
        <v>55</v>
      </c>
      <c r="L347" s="71">
        <v>81101500</v>
      </c>
      <c r="M347" s="57">
        <v>8712000</v>
      </c>
      <c r="N347" s="71" t="s">
        <v>1555</v>
      </c>
      <c r="O347" s="57">
        <v>45012000</v>
      </c>
      <c r="P347" s="74" t="s">
        <v>56</v>
      </c>
      <c r="Q347" s="74" t="s">
        <v>66</v>
      </c>
      <c r="R347" s="71" t="s">
        <v>57</v>
      </c>
      <c r="S347" s="71" t="s">
        <v>1523</v>
      </c>
      <c r="T347" s="75" t="s">
        <v>57</v>
      </c>
      <c r="U347" s="64">
        <v>45492</v>
      </c>
      <c r="V347" s="76">
        <v>202414000059743</v>
      </c>
      <c r="W347" s="77" t="s">
        <v>302</v>
      </c>
      <c r="X347" s="94" t="s">
        <v>64</v>
      </c>
      <c r="Y347" s="85">
        <v>45498</v>
      </c>
      <c r="Z347" s="79" t="s">
        <v>1556</v>
      </c>
      <c r="AA347" s="85">
        <v>45498</v>
      </c>
      <c r="AB347" s="93">
        <v>45012000</v>
      </c>
      <c r="AC347" s="81">
        <v>0</v>
      </c>
      <c r="AD347" s="82">
        <v>1285</v>
      </c>
      <c r="AE347" s="86">
        <v>45501</v>
      </c>
      <c r="AF347" s="80">
        <v>45012000</v>
      </c>
      <c r="AG347" s="83">
        <f t="shared" si="27"/>
        <v>0</v>
      </c>
      <c r="AH347" s="82">
        <v>4080</v>
      </c>
      <c r="AI347" s="64">
        <v>45534</v>
      </c>
      <c r="AJ347" s="80">
        <v>34848000</v>
      </c>
      <c r="AK347" s="65">
        <f t="shared" si="24"/>
        <v>10164000</v>
      </c>
      <c r="AL347" s="80">
        <v>8131200</v>
      </c>
      <c r="AM347" s="65">
        <f t="shared" si="25"/>
        <v>26716800</v>
      </c>
      <c r="AN347" s="65">
        <f t="shared" si="26"/>
        <v>10164000</v>
      </c>
      <c r="AO347" s="71" t="s">
        <v>323</v>
      </c>
      <c r="AP347" s="71">
        <v>820</v>
      </c>
      <c r="AQ347" s="73" t="s">
        <v>1557</v>
      </c>
      <c r="AR347" s="73"/>
    </row>
    <row r="348" spans="1:44" s="39" customFormat="1" ht="18.75" customHeight="1">
      <c r="A348" s="71">
        <v>9</v>
      </c>
      <c r="B348" s="72" t="s">
        <v>1558</v>
      </c>
      <c r="C348" s="73" t="s">
        <v>67</v>
      </c>
      <c r="D348" s="73" t="s">
        <v>68</v>
      </c>
      <c r="E348" s="73" t="s">
        <v>69</v>
      </c>
      <c r="F348" s="73" t="s">
        <v>338</v>
      </c>
      <c r="G348" s="73" t="s">
        <v>70</v>
      </c>
      <c r="H348" s="73" t="s">
        <v>58</v>
      </c>
      <c r="I348" s="73" t="s">
        <v>299</v>
      </c>
      <c r="J348" s="114" t="s">
        <v>1559</v>
      </c>
      <c r="K348" s="71" t="s">
        <v>55</v>
      </c>
      <c r="L348" s="71">
        <v>80111617</v>
      </c>
      <c r="M348" s="57">
        <v>10000000</v>
      </c>
      <c r="N348" s="71" t="s">
        <v>1522</v>
      </c>
      <c r="O348" s="57">
        <v>44333333</v>
      </c>
      <c r="P348" s="74" t="s">
        <v>61</v>
      </c>
      <c r="Q348" s="74" t="s">
        <v>61</v>
      </c>
      <c r="R348" s="71" t="s">
        <v>57</v>
      </c>
      <c r="S348" s="71" t="s">
        <v>1523</v>
      </c>
      <c r="T348" s="75" t="s">
        <v>57</v>
      </c>
      <c r="U348" s="64">
        <v>45520</v>
      </c>
      <c r="V348" s="76">
        <v>202414000058763</v>
      </c>
      <c r="W348" s="77" t="s">
        <v>302</v>
      </c>
      <c r="X348" s="94" t="s">
        <v>64</v>
      </c>
      <c r="Y348" s="85">
        <v>45522</v>
      </c>
      <c r="Z348" s="79" t="s">
        <v>1560</v>
      </c>
      <c r="AA348" s="85">
        <v>45522</v>
      </c>
      <c r="AB348" s="93">
        <v>44333333</v>
      </c>
      <c r="AC348" s="81">
        <v>0</v>
      </c>
      <c r="AD348" s="82">
        <v>1460</v>
      </c>
      <c r="AE348" s="86">
        <v>45527</v>
      </c>
      <c r="AF348" s="80">
        <v>44333333</v>
      </c>
      <c r="AG348" s="83">
        <f t="shared" si="27"/>
        <v>0</v>
      </c>
      <c r="AH348" s="82">
        <v>4131</v>
      </c>
      <c r="AI348" s="64">
        <v>45540</v>
      </c>
      <c r="AJ348" s="80">
        <v>40000000</v>
      </c>
      <c r="AK348" s="65">
        <f t="shared" si="24"/>
        <v>4333333</v>
      </c>
      <c r="AL348" s="80">
        <v>8666667</v>
      </c>
      <c r="AM348" s="65">
        <f t="shared" si="25"/>
        <v>31333333</v>
      </c>
      <c r="AN348" s="65">
        <f t="shared" si="26"/>
        <v>4333333</v>
      </c>
      <c r="AO348" s="71" t="s">
        <v>323</v>
      </c>
      <c r="AP348" s="71">
        <v>830</v>
      </c>
      <c r="AQ348" s="73" t="s">
        <v>1561</v>
      </c>
      <c r="AR348" s="73"/>
    </row>
    <row r="349" spans="1:44" s="39" customFormat="1" ht="18.75" customHeight="1">
      <c r="A349" s="71">
        <v>10</v>
      </c>
      <c r="B349" s="72" t="s">
        <v>1562</v>
      </c>
      <c r="C349" s="73" t="s">
        <v>67</v>
      </c>
      <c r="D349" s="73" t="s">
        <v>68</v>
      </c>
      <c r="E349" s="73" t="s">
        <v>69</v>
      </c>
      <c r="F349" s="73" t="s">
        <v>338</v>
      </c>
      <c r="G349" s="73" t="s">
        <v>70</v>
      </c>
      <c r="H349" s="73" t="s">
        <v>73</v>
      </c>
      <c r="I349" s="73" t="s">
        <v>299</v>
      </c>
      <c r="J349" s="114" t="s">
        <v>1563</v>
      </c>
      <c r="K349" s="71" t="s">
        <v>55</v>
      </c>
      <c r="L349" s="71">
        <v>81101500</v>
      </c>
      <c r="M349" s="57">
        <v>6935000</v>
      </c>
      <c r="N349" s="71" t="s">
        <v>1522</v>
      </c>
      <c r="O349" s="57">
        <v>30745167</v>
      </c>
      <c r="P349" s="74" t="s">
        <v>61</v>
      </c>
      <c r="Q349" s="74" t="s">
        <v>56</v>
      </c>
      <c r="R349" s="71" t="s">
        <v>57</v>
      </c>
      <c r="S349" s="71" t="s">
        <v>1523</v>
      </c>
      <c r="T349" s="75" t="s">
        <v>57</v>
      </c>
      <c r="U349" s="64">
        <v>45520</v>
      </c>
      <c r="V349" s="76">
        <v>202414000058763</v>
      </c>
      <c r="W349" s="77" t="s">
        <v>302</v>
      </c>
      <c r="X349" s="94" t="s">
        <v>64</v>
      </c>
      <c r="Y349" s="85">
        <v>45522</v>
      </c>
      <c r="Z349" s="79" t="s">
        <v>1564</v>
      </c>
      <c r="AA349" s="85">
        <v>45522</v>
      </c>
      <c r="AB349" s="93">
        <v>30745167</v>
      </c>
      <c r="AC349" s="81">
        <v>0</v>
      </c>
      <c r="AD349" s="82">
        <v>1130</v>
      </c>
      <c r="AE349" s="86">
        <v>45497</v>
      </c>
      <c r="AF349" s="80">
        <v>30745167</v>
      </c>
      <c r="AG349" s="83">
        <f t="shared" si="27"/>
        <v>0</v>
      </c>
      <c r="AH349" s="82"/>
      <c r="AI349" s="64"/>
      <c r="AJ349" s="80"/>
      <c r="AK349" s="65">
        <f t="shared" si="24"/>
        <v>30745167</v>
      </c>
      <c r="AL349" s="80"/>
      <c r="AM349" s="65">
        <f t="shared" si="25"/>
        <v>0</v>
      </c>
      <c r="AN349" s="65">
        <f t="shared" si="26"/>
        <v>30745167</v>
      </c>
      <c r="AO349" s="82"/>
      <c r="AP349" s="82"/>
      <c r="AQ349" s="84"/>
      <c r="AR349" s="73"/>
    </row>
    <row r="350" spans="1:44" s="39" customFormat="1" ht="18.75" customHeight="1">
      <c r="A350" s="71">
        <v>11</v>
      </c>
      <c r="B350" s="72" t="s">
        <v>1565</v>
      </c>
      <c r="C350" s="73" t="s">
        <v>67</v>
      </c>
      <c r="D350" s="73" t="s">
        <v>68</v>
      </c>
      <c r="E350" s="73" t="s">
        <v>69</v>
      </c>
      <c r="F350" s="73" t="s">
        <v>338</v>
      </c>
      <c r="G350" s="73" t="s">
        <v>70</v>
      </c>
      <c r="H350" s="73" t="s">
        <v>71</v>
      </c>
      <c r="I350" s="73" t="s">
        <v>299</v>
      </c>
      <c r="J350" s="114" t="s">
        <v>1566</v>
      </c>
      <c r="K350" s="71" t="s">
        <v>55</v>
      </c>
      <c r="L350" s="71">
        <v>93141500</v>
      </c>
      <c r="M350" s="57">
        <v>8712000</v>
      </c>
      <c r="N350" s="71" t="s">
        <v>1533</v>
      </c>
      <c r="O350" s="57">
        <v>40075200</v>
      </c>
      <c r="P350" s="74" t="s">
        <v>56</v>
      </c>
      <c r="Q350" s="74" t="s">
        <v>66</v>
      </c>
      <c r="R350" s="71" t="s">
        <v>57</v>
      </c>
      <c r="S350" s="71" t="s">
        <v>1523</v>
      </c>
      <c r="T350" s="75" t="s">
        <v>57</v>
      </c>
      <c r="U350" s="64">
        <v>45520</v>
      </c>
      <c r="V350" s="76">
        <v>202414000058763</v>
      </c>
      <c r="W350" s="77" t="s">
        <v>302</v>
      </c>
      <c r="X350" s="94" t="s">
        <v>64</v>
      </c>
      <c r="Y350" s="85">
        <v>45522</v>
      </c>
      <c r="Z350" s="79" t="s">
        <v>1567</v>
      </c>
      <c r="AA350" s="85">
        <v>45522</v>
      </c>
      <c r="AB350" s="93">
        <v>40075200</v>
      </c>
      <c r="AC350" s="81">
        <v>0</v>
      </c>
      <c r="AD350" s="82">
        <v>1428</v>
      </c>
      <c r="AE350" s="86">
        <v>45512</v>
      </c>
      <c r="AF350" s="80">
        <v>40075200</v>
      </c>
      <c r="AG350" s="83">
        <f t="shared" si="27"/>
        <v>0</v>
      </c>
      <c r="AH350" s="82">
        <v>4128</v>
      </c>
      <c r="AI350" s="64">
        <v>45540</v>
      </c>
      <c r="AJ350" s="80">
        <v>34848000</v>
      </c>
      <c r="AK350" s="65">
        <f t="shared" si="24"/>
        <v>5227200</v>
      </c>
      <c r="AL350" s="80">
        <v>7260000</v>
      </c>
      <c r="AM350" s="65">
        <f t="shared" si="25"/>
        <v>27588000</v>
      </c>
      <c r="AN350" s="65">
        <f t="shared" si="26"/>
        <v>5227200</v>
      </c>
      <c r="AO350" s="71" t="s">
        <v>323</v>
      </c>
      <c r="AP350" s="71">
        <v>839</v>
      </c>
      <c r="AQ350" s="73" t="s">
        <v>1568</v>
      </c>
      <c r="AR350" s="73"/>
    </row>
    <row r="351" spans="1:44" s="39" customFormat="1" ht="18.75" customHeight="1">
      <c r="A351" s="71">
        <v>12</v>
      </c>
      <c r="B351" s="72" t="s">
        <v>1569</v>
      </c>
      <c r="C351" s="73" t="s">
        <v>67</v>
      </c>
      <c r="D351" s="73" t="s">
        <v>68</v>
      </c>
      <c r="E351" s="73" t="s">
        <v>69</v>
      </c>
      <c r="F351" s="73" t="s">
        <v>338</v>
      </c>
      <c r="G351" s="73" t="s">
        <v>70</v>
      </c>
      <c r="H351" s="73" t="s">
        <v>53</v>
      </c>
      <c r="I351" s="73" t="s">
        <v>299</v>
      </c>
      <c r="J351" s="114" t="s">
        <v>1570</v>
      </c>
      <c r="K351" s="71" t="s">
        <v>55</v>
      </c>
      <c r="L351" s="71">
        <v>80111607</v>
      </c>
      <c r="M351" s="57">
        <v>8000000</v>
      </c>
      <c r="N351" s="71" t="s">
        <v>1571</v>
      </c>
      <c r="O351" s="57">
        <v>38666667</v>
      </c>
      <c r="P351" s="74" t="s">
        <v>61</v>
      </c>
      <c r="Q351" s="74" t="s">
        <v>56</v>
      </c>
      <c r="R351" s="71" t="s">
        <v>57</v>
      </c>
      <c r="S351" s="71" t="s">
        <v>1523</v>
      </c>
      <c r="T351" s="75" t="s">
        <v>57</v>
      </c>
      <c r="U351" s="64">
        <v>45520</v>
      </c>
      <c r="V351" s="76">
        <v>202414000058763</v>
      </c>
      <c r="W351" s="77" t="s">
        <v>302</v>
      </c>
      <c r="X351" s="94" t="s">
        <v>64</v>
      </c>
      <c r="Y351" s="85">
        <v>45522</v>
      </c>
      <c r="Z351" s="79" t="s">
        <v>1572</v>
      </c>
      <c r="AA351" s="85">
        <v>45522</v>
      </c>
      <c r="AB351" s="93">
        <v>38666667</v>
      </c>
      <c r="AC351" s="81">
        <v>0</v>
      </c>
      <c r="AD351" s="82">
        <v>1124</v>
      </c>
      <c r="AE351" s="86">
        <v>45497</v>
      </c>
      <c r="AF351" s="80">
        <v>38666667</v>
      </c>
      <c r="AG351" s="83">
        <f t="shared" si="27"/>
        <v>0</v>
      </c>
      <c r="AH351" s="82"/>
      <c r="AI351" s="64"/>
      <c r="AJ351" s="80"/>
      <c r="AK351" s="65">
        <f t="shared" si="24"/>
        <v>38666667</v>
      </c>
      <c r="AL351" s="80"/>
      <c r="AM351" s="65">
        <f t="shared" si="25"/>
        <v>0</v>
      </c>
      <c r="AN351" s="65">
        <f t="shared" si="26"/>
        <v>38666667</v>
      </c>
      <c r="AO351" s="82"/>
      <c r="AP351" s="82"/>
      <c r="AQ351" s="84"/>
      <c r="AR351" s="73"/>
    </row>
    <row r="352" spans="1:44" s="39" customFormat="1" ht="18.75" customHeight="1">
      <c r="A352" s="71">
        <v>13</v>
      </c>
      <c r="B352" s="72" t="s">
        <v>1573</v>
      </c>
      <c r="C352" s="73" t="s">
        <v>67</v>
      </c>
      <c r="D352" s="73" t="s">
        <v>68</v>
      </c>
      <c r="E352" s="73" t="s">
        <v>69</v>
      </c>
      <c r="F352" s="73" t="s">
        <v>338</v>
      </c>
      <c r="G352" s="73" t="s">
        <v>70</v>
      </c>
      <c r="H352" s="73" t="s">
        <v>53</v>
      </c>
      <c r="I352" s="73" t="s">
        <v>299</v>
      </c>
      <c r="J352" s="114" t="s">
        <v>1574</v>
      </c>
      <c r="K352" s="71" t="s">
        <v>55</v>
      </c>
      <c r="L352" s="71">
        <v>80111607</v>
      </c>
      <c r="M352" s="57">
        <v>14200000</v>
      </c>
      <c r="N352" s="71" t="s">
        <v>1575</v>
      </c>
      <c r="O352" s="57">
        <v>73024162</v>
      </c>
      <c r="P352" s="74" t="s">
        <v>61</v>
      </c>
      <c r="Q352" s="74" t="s">
        <v>61</v>
      </c>
      <c r="R352" s="71" t="s">
        <v>57</v>
      </c>
      <c r="S352" s="71" t="s">
        <v>1523</v>
      </c>
      <c r="T352" s="75" t="s">
        <v>57</v>
      </c>
      <c r="U352" s="64">
        <v>45492</v>
      </c>
      <c r="V352" s="76">
        <v>202414000059743</v>
      </c>
      <c r="W352" s="77" t="s">
        <v>302</v>
      </c>
      <c r="X352" s="94" t="s">
        <v>64</v>
      </c>
      <c r="Y352" s="85">
        <v>45498</v>
      </c>
      <c r="Z352" s="79" t="s">
        <v>1576</v>
      </c>
      <c r="AA352" s="85">
        <v>45498</v>
      </c>
      <c r="AB352" s="93">
        <v>73024162</v>
      </c>
      <c r="AC352" s="81">
        <v>0</v>
      </c>
      <c r="AD352" s="82">
        <v>1286</v>
      </c>
      <c r="AE352" s="86">
        <v>45501</v>
      </c>
      <c r="AF352" s="80">
        <v>73024162</v>
      </c>
      <c r="AG352" s="83">
        <f t="shared" si="27"/>
        <v>0</v>
      </c>
      <c r="AH352" s="82">
        <v>3738</v>
      </c>
      <c r="AI352" s="64">
        <v>45517</v>
      </c>
      <c r="AJ352" s="80">
        <v>73024162</v>
      </c>
      <c r="AK352" s="65">
        <f t="shared" si="24"/>
        <v>0</v>
      </c>
      <c r="AL352" s="80">
        <v>0</v>
      </c>
      <c r="AM352" s="65">
        <f t="shared" si="25"/>
        <v>73024162</v>
      </c>
      <c r="AN352" s="65">
        <f t="shared" si="26"/>
        <v>0</v>
      </c>
      <c r="AO352" s="71" t="s">
        <v>323</v>
      </c>
      <c r="AP352" s="71">
        <v>738</v>
      </c>
      <c r="AQ352" s="73" t="s">
        <v>1577</v>
      </c>
      <c r="AR352" s="73"/>
    </row>
    <row r="353" spans="1:44" s="39" customFormat="1" ht="18.75" customHeight="1">
      <c r="A353" s="71">
        <v>14</v>
      </c>
      <c r="B353" s="72" t="s">
        <v>1578</v>
      </c>
      <c r="C353" s="73" t="s">
        <v>67</v>
      </c>
      <c r="D353" s="73" t="s">
        <v>68</v>
      </c>
      <c r="E353" s="73" t="s">
        <v>69</v>
      </c>
      <c r="F353" s="73" t="s">
        <v>338</v>
      </c>
      <c r="G353" s="73" t="s">
        <v>70</v>
      </c>
      <c r="H353" s="73" t="s">
        <v>59</v>
      </c>
      <c r="I353" s="73" t="s">
        <v>299</v>
      </c>
      <c r="J353" s="114" t="s">
        <v>1579</v>
      </c>
      <c r="K353" s="71" t="s">
        <v>55</v>
      </c>
      <c r="L353" s="71">
        <v>81101500</v>
      </c>
      <c r="M353" s="57">
        <v>5507000</v>
      </c>
      <c r="N353" s="71" t="s">
        <v>1533</v>
      </c>
      <c r="O353" s="57">
        <v>25332200</v>
      </c>
      <c r="P353" s="74" t="s">
        <v>61</v>
      </c>
      <c r="Q353" s="74" t="s">
        <v>56</v>
      </c>
      <c r="R353" s="71" t="s">
        <v>57</v>
      </c>
      <c r="S353" s="71" t="s">
        <v>1523</v>
      </c>
      <c r="T353" s="75" t="s">
        <v>57</v>
      </c>
      <c r="U353" s="64">
        <v>45492</v>
      </c>
      <c r="V353" s="76">
        <v>202414000059743</v>
      </c>
      <c r="W353" s="77" t="s">
        <v>302</v>
      </c>
      <c r="X353" s="94" t="s">
        <v>64</v>
      </c>
      <c r="Y353" s="85">
        <v>45498</v>
      </c>
      <c r="Z353" s="79" t="s">
        <v>1580</v>
      </c>
      <c r="AA353" s="85">
        <v>45498</v>
      </c>
      <c r="AB353" s="93">
        <v>25332200</v>
      </c>
      <c r="AC353" s="81">
        <v>0</v>
      </c>
      <c r="AD353" s="82">
        <v>1287</v>
      </c>
      <c r="AE353" s="86">
        <v>45501</v>
      </c>
      <c r="AF353" s="80">
        <v>25332200</v>
      </c>
      <c r="AG353" s="83">
        <f t="shared" si="27"/>
        <v>0</v>
      </c>
      <c r="AH353" s="82">
        <v>3788</v>
      </c>
      <c r="AI353" s="64">
        <v>45519</v>
      </c>
      <c r="AJ353" s="80">
        <v>25332200</v>
      </c>
      <c r="AK353" s="65">
        <f t="shared" si="24"/>
        <v>0</v>
      </c>
      <c r="AL353" s="80">
        <v>8444067</v>
      </c>
      <c r="AM353" s="65">
        <f t="shared" si="25"/>
        <v>16888133</v>
      </c>
      <c r="AN353" s="65">
        <f t="shared" si="26"/>
        <v>0</v>
      </c>
      <c r="AO353" s="71" t="s">
        <v>323</v>
      </c>
      <c r="AP353" s="71">
        <v>769</v>
      </c>
      <c r="AQ353" s="73" t="s">
        <v>1581</v>
      </c>
      <c r="AR353" s="73"/>
    </row>
    <row r="354" spans="1:44" s="39" customFormat="1" ht="18.75" customHeight="1">
      <c r="A354" s="71">
        <v>15</v>
      </c>
      <c r="B354" s="72" t="s">
        <v>1582</v>
      </c>
      <c r="C354" s="73" t="s">
        <v>67</v>
      </c>
      <c r="D354" s="73" t="s">
        <v>68</v>
      </c>
      <c r="E354" s="73" t="s">
        <v>69</v>
      </c>
      <c r="F354" s="73" t="s">
        <v>338</v>
      </c>
      <c r="G354" s="73" t="s">
        <v>70</v>
      </c>
      <c r="H354" s="73" t="s">
        <v>74</v>
      </c>
      <c r="I354" s="73" t="s">
        <v>299</v>
      </c>
      <c r="J354" s="114" t="s">
        <v>1583</v>
      </c>
      <c r="K354" s="71" t="s">
        <v>55</v>
      </c>
      <c r="L354" s="71">
        <v>80111600</v>
      </c>
      <c r="M354" s="57">
        <v>4946000</v>
      </c>
      <c r="N354" s="71" t="s">
        <v>1584</v>
      </c>
      <c r="O354" s="57">
        <v>17970467</v>
      </c>
      <c r="P354" s="74" t="s">
        <v>61</v>
      </c>
      <c r="Q354" s="74" t="s">
        <v>56</v>
      </c>
      <c r="R354" s="71" t="s">
        <v>57</v>
      </c>
      <c r="S354" s="71" t="s">
        <v>1523</v>
      </c>
      <c r="T354" s="75" t="s">
        <v>57</v>
      </c>
      <c r="U354" s="64">
        <v>45520</v>
      </c>
      <c r="V354" s="76">
        <v>202414000058763</v>
      </c>
      <c r="W354" s="77" t="s">
        <v>302</v>
      </c>
      <c r="X354" s="94" t="s">
        <v>64</v>
      </c>
      <c r="Y354" s="85">
        <v>45522</v>
      </c>
      <c r="Z354" s="79" t="s">
        <v>1585</v>
      </c>
      <c r="AA354" s="85">
        <v>45522</v>
      </c>
      <c r="AB354" s="93">
        <v>17970467</v>
      </c>
      <c r="AC354" s="81">
        <v>0</v>
      </c>
      <c r="AD354" s="82">
        <v>1461</v>
      </c>
      <c r="AE354" s="86">
        <v>45527</v>
      </c>
      <c r="AF354" s="80">
        <v>17970467</v>
      </c>
      <c r="AG354" s="83">
        <f t="shared" si="27"/>
        <v>0</v>
      </c>
      <c r="AH354" s="82"/>
      <c r="AI354" s="64"/>
      <c r="AJ354" s="80"/>
      <c r="AK354" s="65">
        <f t="shared" si="24"/>
        <v>17970467</v>
      </c>
      <c r="AL354" s="80"/>
      <c r="AM354" s="65">
        <f t="shared" si="25"/>
        <v>0</v>
      </c>
      <c r="AN354" s="65">
        <f t="shared" si="26"/>
        <v>17970467</v>
      </c>
      <c r="AO354" s="82"/>
      <c r="AP354" s="82"/>
      <c r="AQ354" s="84"/>
      <c r="AR354" s="73"/>
    </row>
    <row r="355" spans="1:44" s="39" customFormat="1" ht="18.75" customHeight="1">
      <c r="A355" s="71">
        <v>16</v>
      </c>
      <c r="B355" s="72" t="s">
        <v>1586</v>
      </c>
      <c r="C355" s="73" t="s">
        <v>67</v>
      </c>
      <c r="D355" s="73" t="s">
        <v>68</v>
      </c>
      <c r="E355" s="73" t="s">
        <v>69</v>
      </c>
      <c r="F355" s="73" t="s">
        <v>338</v>
      </c>
      <c r="G355" s="73" t="s">
        <v>70</v>
      </c>
      <c r="H355" s="73" t="s">
        <v>58</v>
      </c>
      <c r="I355" s="73" t="s">
        <v>299</v>
      </c>
      <c r="J355" s="114" t="s">
        <v>1587</v>
      </c>
      <c r="K355" s="71" t="s">
        <v>55</v>
      </c>
      <c r="L355" s="71">
        <v>80111617</v>
      </c>
      <c r="M355" s="57">
        <v>9710000</v>
      </c>
      <c r="N355" s="71" t="s">
        <v>1588</v>
      </c>
      <c r="O355" s="57">
        <v>47902667</v>
      </c>
      <c r="P355" s="74" t="s">
        <v>61</v>
      </c>
      <c r="Q355" s="74" t="s">
        <v>61</v>
      </c>
      <c r="R355" s="71" t="s">
        <v>57</v>
      </c>
      <c r="S355" s="71" t="s">
        <v>1523</v>
      </c>
      <c r="T355" s="75" t="s">
        <v>57</v>
      </c>
      <c r="U355" s="64">
        <v>45520</v>
      </c>
      <c r="V355" s="76">
        <v>202414000058763</v>
      </c>
      <c r="W355" s="77" t="s">
        <v>302</v>
      </c>
      <c r="X355" s="94" t="s">
        <v>64</v>
      </c>
      <c r="Y355" s="85">
        <v>45522</v>
      </c>
      <c r="Z355" s="79" t="s">
        <v>1589</v>
      </c>
      <c r="AA355" s="85">
        <v>45522</v>
      </c>
      <c r="AB355" s="93">
        <v>47902667</v>
      </c>
      <c r="AC355" s="81">
        <v>0</v>
      </c>
      <c r="AD355" s="82">
        <v>1133</v>
      </c>
      <c r="AE355" s="86">
        <v>45497</v>
      </c>
      <c r="AF355" s="80">
        <v>47902667</v>
      </c>
      <c r="AG355" s="83">
        <f t="shared" si="27"/>
        <v>0</v>
      </c>
      <c r="AH355" s="82">
        <v>4159</v>
      </c>
      <c r="AI355" s="64">
        <v>45547</v>
      </c>
      <c r="AJ355" s="80">
        <v>42724000</v>
      </c>
      <c r="AK355" s="65">
        <f t="shared" si="24"/>
        <v>5178667</v>
      </c>
      <c r="AL355" s="80">
        <v>6149667</v>
      </c>
      <c r="AM355" s="65">
        <f t="shared" si="25"/>
        <v>36574333</v>
      </c>
      <c r="AN355" s="65">
        <f t="shared" si="26"/>
        <v>5178667</v>
      </c>
      <c r="AO355" s="71" t="s">
        <v>323</v>
      </c>
      <c r="AP355" s="71">
        <v>864</v>
      </c>
      <c r="AQ355" s="73" t="s">
        <v>1590</v>
      </c>
      <c r="AR355" s="73"/>
    </row>
    <row r="356" spans="1:44" s="39" customFormat="1" ht="18.75" customHeight="1">
      <c r="A356" s="71">
        <v>17</v>
      </c>
      <c r="B356" s="72" t="s">
        <v>1591</v>
      </c>
      <c r="C356" s="73" t="s">
        <v>67</v>
      </c>
      <c r="D356" s="73" t="s">
        <v>68</v>
      </c>
      <c r="E356" s="73" t="s">
        <v>69</v>
      </c>
      <c r="F356" s="73" t="s">
        <v>338</v>
      </c>
      <c r="G356" s="73" t="s">
        <v>70</v>
      </c>
      <c r="H356" s="73" t="s">
        <v>72</v>
      </c>
      <c r="I356" s="73" t="s">
        <v>299</v>
      </c>
      <c r="J356" s="114" t="s">
        <v>1592</v>
      </c>
      <c r="K356" s="71" t="s">
        <v>55</v>
      </c>
      <c r="L356" s="71">
        <v>80111600</v>
      </c>
      <c r="M356" s="57">
        <v>4640000</v>
      </c>
      <c r="N356" s="71" t="s">
        <v>1575</v>
      </c>
      <c r="O356" s="57">
        <v>23818667</v>
      </c>
      <c r="P356" s="74" t="s">
        <v>61</v>
      </c>
      <c r="Q356" s="74" t="s">
        <v>56</v>
      </c>
      <c r="R356" s="71" t="s">
        <v>57</v>
      </c>
      <c r="S356" s="71" t="s">
        <v>1523</v>
      </c>
      <c r="T356" s="75" t="s">
        <v>57</v>
      </c>
      <c r="U356" s="64">
        <v>45520</v>
      </c>
      <c r="V356" s="76">
        <v>202414000058763</v>
      </c>
      <c r="W356" s="77" t="s">
        <v>302</v>
      </c>
      <c r="X356" s="94" t="s">
        <v>64</v>
      </c>
      <c r="Y356" s="85">
        <v>45522</v>
      </c>
      <c r="Z356" s="79" t="s">
        <v>1593</v>
      </c>
      <c r="AA356" s="85">
        <v>45522</v>
      </c>
      <c r="AB356" s="93">
        <v>23818667</v>
      </c>
      <c r="AC356" s="81">
        <v>0</v>
      </c>
      <c r="AD356" s="82">
        <v>1427</v>
      </c>
      <c r="AE356" s="86">
        <v>45512</v>
      </c>
      <c r="AF356" s="80">
        <v>23818667</v>
      </c>
      <c r="AG356" s="83">
        <f t="shared" si="27"/>
        <v>0</v>
      </c>
      <c r="AH356" s="82">
        <v>3763</v>
      </c>
      <c r="AI356" s="64">
        <v>45518</v>
      </c>
      <c r="AJ356" s="80">
        <v>9276000</v>
      </c>
      <c r="AK356" s="65">
        <f t="shared" si="24"/>
        <v>14542667</v>
      </c>
      <c r="AL356" s="80">
        <v>7266200</v>
      </c>
      <c r="AM356" s="65">
        <f t="shared" si="25"/>
        <v>2009800</v>
      </c>
      <c r="AN356" s="65">
        <f t="shared" si="26"/>
        <v>14542667</v>
      </c>
      <c r="AO356" s="71" t="s">
        <v>320</v>
      </c>
      <c r="AP356" s="71">
        <v>753</v>
      </c>
      <c r="AQ356" s="73" t="s">
        <v>1594</v>
      </c>
      <c r="AR356" s="73"/>
    </row>
    <row r="357" spans="1:44" s="39" customFormat="1" ht="18.75" customHeight="1">
      <c r="A357" s="71">
        <v>18</v>
      </c>
      <c r="B357" s="72" t="s">
        <v>1595</v>
      </c>
      <c r="C357" s="73" t="s">
        <v>67</v>
      </c>
      <c r="D357" s="73" t="s">
        <v>68</v>
      </c>
      <c r="E357" s="73" t="s">
        <v>69</v>
      </c>
      <c r="F357" s="73" t="s">
        <v>338</v>
      </c>
      <c r="G357" s="73" t="s">
        <v>70</v>
      </c>
      <c r="H357" s="73" t="s">
        <v>73</v>
      </c>
      <c r="I357" s="73" t="s">
        <v>299</v>
      </c>
      <c r="J357" s="114" t="s">
        <v>1596</v>
      </c>
      <c r="K357" s="71" t="s">
        <v>55</v>
      </c>
      <c r="L357" s="71">
        <v>80111617</v>
      </c>
      <c r="M357" s="57">
        <v>5930000</v>
      </c>
      <c r="N357" s="71" t="s">
        <v>1533</v>
      </c>
      <c r="O357" s="57">
        <v>27278000</v>
      </c>
      <c r="P357" s="74" t="s">
        <v>61</v>
      </c>
      <c r="Q357" s="74" t="s">
        <v>56</v>
      </c>
      <c r="R357" s="71" t="s">
        <v>57</v>
      </c>
      <c r="S357" s="71" t="s">
        <v>1523</v>
      </c>
      <c r="T357" s="75" t="s">
        <v>57</v>
      </c>
      <c r="U357" s="64">
        <v>45492</v>
      </c>
      <c r="V357" s="76">
        <v>202414000059743</v>
      </c>
      <c r="W357" s="77" t="s">
        <v>302</v>
      </c>
      <c r="X357" s="94" t="s">
        <v>64</v>
      </c>
      <c r="Y357" s="85">
        <v>45498</v>
      </c>
      <c r="Z357" s="79" t="s">
        <v>1597</v>
      </c>
      <c r="AA357" s="85">
        <v>45498</v>
      </c>
      <c r="AB357" s="93">
        <v>27278000</v>
      </c>
      <c r="AC357" s="81">
        <v>0</v>
      </c>
      <c r="AD357" s="82">
        <v>1288</v>
      </c>
      <c r="AE357" s="86">
        <v>45501</v>
      </c>
      <c r="AF357" s="80">
        <v>27278000</v>
      </c>
      <c r="AG357" s="83">
        <f t="shared" si="27"/>
        <v>0</v>
      </c>
      <c r="AH357" s="82">
        <v>3697</v>
      </c>
      <c r="AI357" s="64">
        <v>45516</v>
      </c>
      <c r="AJ357" s="80">
        <v>27278000</v>
      </c>
      <c r="AK357" s="65">
        <f t="shared" si="24"/>
        <v>0</v>
      </c>
      <c r="AL357" s="80">
        <v>9685667</v>
      </c>
      <c r="AM357" s="65">
        <f t="shared" si="25"/>
        <v>17592333</v>
      </c>
      <c r="AN357" s="65">
        <f t="shared" si="26"/>
        <v>0</v>
      </c>
      <c r="AO357" s="71" t="s">
        <v>323</v>
      </c>
      <c r="AP357" s="71">
        <v>702</v>
      </c>
      <c r="AQ357" s="73" t="s">
        <v>1598</v>
      </c>
      <c r="AR357" s="73"/>
    </row>
    <row r="358" spans="1:44" s="39" customFormat="1" ht="18.75" customHeight="1">
      <c r="A358" s="71">
        <v>19</v>
      </c>
      <c r="B358" s="72" t="s">
        <v>1599</v>
      </c>
      <c r="C358" s="73" t="s">
        <v>67</v>
      </c>
      <c r="D358" s="73" t="s">
        <v>68</v>
      </c>
      <c r="E358" s="73" t="s">
        <v>69</v>
      </c>
      <c r="F358" s="73" t="s">
        <v>338</v>
      </c>
      <c r="G358" s="73" t="s">
        <v>70</v>
      </c>
      <c r="H358" s="73" t="s">
        <v>58</v>
      </c>
      <c r="I358" s="73" t="s">
        <v>299</v>
      </c>
      <c r="J358" s="114" t="s">
        <v>1600</v>
      </c>
      <c r="K358" s="71" t="s">
        <v>55</v>
      </c>
      <c r="L358" s="71">
        <v>80111617</v>
      </c>
      <c r="M358" s="57">
        <v>13400000</v>
      </c>
      <c r="N358" s="71" t="s">
        <v>1575</v>
      </c>
      <c r="O358" s="57">
        <v>67893333</v>
      </c>
      <c r="P358" s="74" t="s">
        <v>61</v>
      </c>
      <c r="Q358" s="74" t="s">
        <v>56</v>
      </c>
      <c r="R358" s="71" t="s">
        <v>57</v>
      </c>
      <c r="S358" s="71" t="s">
        <v>1523</v>
      </c>
      <c r="T358" s="75" t="s">
        <v>57</v>
      </c>
      <c r="U358" s="64">
        <v>45520</v>
      </c>
      <c r="V358" s="76">
        <v>202414000058763</v>
      </c>
      <c r="W358" s="77" t="s">
        <v>302</v>
      </c>
      <c r="X358" s="94" t="s">
        <v>64</v>
      </c>
      <c r="Y358" s="85">
        <v>45522</v>
      </c>
      <c r="Z358" s="79" t="s">
        <v>1601</v>
      </c>
      <c r="AA358" s="85">
        <v>45522</v>
      </c>
      <c r="AB358" s="93">
        <v>67893333</v>
      </c>
      <c r="AC358" s="81">
        <v>0</v>
      </c>
      <c r="AD358" s="82">
        <v>1138</v>
      </c>
      <c r="AE358" s="86">
        <v>45497</v>
      </c>
      <c r="AF358" s="80">
        <v>67893333</v>
      </c>
      <c r="AG358" s="83">
        <f t="shared" si="27"/>
        <v>0</v>
      </c>
      <c r="AH358" s="82">
        <v>3705</v>
      </c>
      <c r="AI358" s="64">
        <v>45516</v>
      </c>
      <c r="AJ358" s="80">
        <v>40200000</v>
      </c>
      <c r="AK358" s="65">
        <f t="shared" si="24"/>
        <v>27693333</v>
      </c>
      <c r="AL358" s="80">
        <v>20993333</v>
      </c>
      <c r="AM358" s="65">
        <f t="shared" si="25"/>
        <v>19206667</v>
      </c>
      <c r="AN358" s="65">
        <f t="shared" si="26"/>
        <v>27693333</v>
      </c>
      <c r="AO358" s="71" t="s">
        <v>323</v>
      </c>
      <c r="AP358" s="71">
        <v>710</v>
      </c>
      <c r="AQ358" s="73" t="s">
        <v>1602</v>
      </c>
      <c r="AR358" s="73"/>
    </row>
    <row r="359" spans="1:44" s="39" customFormat="1" ht="18.75" customHeight="1">
      <c r="A359" s="71">
        <v>20</v>
      </c>
      <c r="B359" s="72" t="s">
        <v>1603</v>
      </c>
      <c r="C359" s="73" t="s">
        <v>67</v>
      </c>
      <c r="D359" s="73" t="s">
        <v>68</v>
      </c>
      <c r="E359" s="73" t="s">
        <v>69</v>
      </c>
      <c r="F359" s="73" t="s">
        <v>338</v>
      </c>
      <c r="G359" s="73" t="s">
        <v>70</v>
      </c>
      <c r="H359" s="73" t="s">
        <v>59</v>
      </c>
      <c r="I359" s="73" t="s">
        <v>75</v>
      </c>
      <c r="J359" s="114" t="s">
        <v>1604</v>
      </c>
      <c r="K359" s="71" t="s">
        <v>64</v>
      </c>
      <c r="L359" s="71" t="s">
        <v>65</v>
      </c>
      <c r="M359" s="57">
        <v>0</v>
      </c>
      <c r="N359" s="74">
        <v>0</v>
      </c>
      <c r="O359" s="57">
        <f>298784738-298784738</f>
        <v>0</v>
      </c>
      <c r="P359" s="74" t="s">
        <v>78</v>
      </c>
      <c r="Q359" s="74" t="s">
        <v>78</v>
      </c>
      <c r="R359" s="71" t="s">
        <v>57</v>
      </c>
      <c r="S359" s="71" t="s">
        <v>1523</v>
      </c>
      <c r="T359" s="75" t="s">
        <v>57</v>
      </c>
      <c r="U359" s="64">
        <v>45520</v>
      </c>
      <c r="V359" s="76">
        <v>202414000058763</v>
      </c>
      <c r="W359" s="77" t="s">
        <v>302</v>
      </c>
      <c r="X359" s="94" t="s">
        <v>64</v>
      </c>
      <c r="Y359" s="85">
        <v>45522</v>
      </c>
      <c r="Z359" s="79" t="s">
        <v>1605</v>
      </c>
      <c r="AA359" s="85">
        <v>45522</v>
      </c>
      <c r="AB359" s="93">
        <v>0</v>
      </c>
      <c r="AC359" s="81">
        <v>0</v>
      </c>
      <c r="AD359" s="82" t="s">
        <v>1606</v>
      </c>
      <c r="AE359" s="86">
        <v>45497</v>
      </c>
      <c r="AF359" s="80">
        <v>0</v>
      </c>
      <c r="AG359" s="83">
        <f t="shared" si="27"/>
        <v>0</v>
      </c>
      <c r="AH359" s="82"/>
      <c r="AI359" s="64"/>
      <c r="AJ359" s="80"/>
      <c r="AK359" s="65">
        <f t="shared" si="24"/>
        <v>0</v>
      </c>
      <c r="AL359" s="80"/>
      <c r="AM359" s="65">
        <f t="shared" si="25"/>
        <v>0</v>
      </c>
      <c r="AN359" s="65">
        <f t="shared" si="26"/>
        <v>0</v>
      </c>
      <c r="AO359" s="82"/>
      <c r="AP359" s="82"/>
      <c r="AQ359" s="84"/>
      <c r="AR359" s="73" t="s">
        <v>1607</v>
      </c>
    </row>
    <row r="360" spans="1:44" s="39" customFormat="1" ht="18.75" customHeight="1">
      <c r="A360" s="71">
        <v>21</v>
      </c>
      <c r="B360" s="72" t="s">
        <v>1608</v>
      </c>
      <c r="C360" s="73" t="s">
        <v>67</v>
      </c>
      <c r="D360" s="73" t="s">
        <v>68</v>
      </c>
      <c r="E360" s="73" t="s">
        <v>69</v>
      </c>
      <c r="F360" s="73" t="s">
        <v>338</v>
      </c>
      <c r="G360" s="73" t="s">
        <v>70</v>
      </c>
      <c r="H360" s="73" t="s">
        <v>59</v>
      </c>
      <c r="I360" s="73" t="s">
        <v>75</v>
      </c>
      <c r="J360" s="114" t="s">
        <v>1609</v>
      </c>
      <c r="K360" s="71" t="s">
        <v>55</v>
      </c>
      <c r="L360" s="71">
        <v>81101500</v>
      </c>
      <c r="M360" s="57">
        <v>8712000</v>
      </c>
      <c r="N360" s="71" t="s">
        <v>1533</v>
      </c>
      <c r="O360" s="57">
        <v>34848000</v>
      </c>
      <c r="P360" s="74" t="s">
        <v>61</v>
      </c>
      <c r="Q360" s="74" t="s">
        <v>56</v>
      </c>
      <c r="R360" s="71" t="s">
        <v>57</v>
      </c>
      <c r="S360" s="71" t="s">
        <v>1523</v>
      </c>
      <c r="T360" s="75" t="s">
        <v>57</v>
      </c>
      <c r="U360" s="64">
        <v>45492</v>
      </c>
      <c r="V360" s="76">
        <v>202414000059743</v>
      </c>
      <c r="W360" s="77" t="s">
        <v>302</v>
      </c>
      <c r="X360" s="94" t="s">
        <v>64</v>
      </c>
      <c r="Y360" s="85">
        <v>45498</v>
      </c>
      <c r="Z360" s="79" t="s">
        <v>1610</v>
      </c>
      <c r="AA360" s="85">
        <v>45498</v>
      </c>
      <c r="AB360" s="93">
        <v>34848000</v>
      </c>
      <c r="AC360" s="81">
        <v>0</v>
      </c>
      <c r="AD360" s="82">
        <v>1289</v>
      </c>
      <c r="AE360" s="86">
        <v>45501</v>
      </c>
      <c r="AF360" s="80">
        <v>34848000</v>
      </c>
      <c r="AG360" s="83">
        <f t="shared" si="27"/>
        <v>0</v>
      </c>
      <c r="AH360" s="82">
        <v>4091</v>
      </c>
      <c r="AI360" s="64">
        <v>45537</v>
      </c>
      <c r="AJ360" s="80">
        <v>34848000</v>
      </c>
      <c r="AK360" s="65">
        <f t="shared" si="24"/>
        <v>0</v>
      </c>
      <c r="AL360" s="80">
        <v>8131200</v>
      </c>
      <c r="AM360" s="65">
        <f t="shared" si="25"/>
        <v>26716800</v>
      </c>
      <c r="AN360" s="65">
        <f t="shared" si="26"/>
        <v>0</v>
      </c>
      <c r="AO360" s="71" t="s">
        <v>323</v>
      </c>
      <c r="AP360" s="71">
        <v>836</v>
      </c>
      <c r="AQ360" s="73" t="s">
        <v>1611</v>
      </c>
      <c r="AR360" s="73" t="s">
        <v>1612</v>
      </c>
    </row>
    <row r="361" spans="1:44" s="39" customFormat="1" ht="18.75" customHeight="1">
      <c r="A361" s="71">
        <v>22</v>
      </c>
      <c r="B361" s="72" t="s">
        <v>1613</v>
      </c>
      <c r="C361" s="73" t="s">
        <v>67</v>
      </c>
      <c r="D361" s="73" t="s">
        <v>68</v>
      </c>
      <c r="E361" s="73" t="s">
        <v>69</v>
      </c>
      <c r="F361" s="73" t="s">
        <v>338</v>
      </c>
      <c r="G361" s="73" t="s">
        <v>70</v>
      </c>
      <c r="H361" s="73" t="s">
        <v>71</v>
      </c>
      <c r="I361" s="73" t="s">
        <v>75</v>
      </c>
      <c r="J361" s="114" t="s">
        <v>1614</v>
      </c>
      <c r="K361" s="71" t="s">
        <v>55</v>
      </c>
      <c r="L361" s="71">
        <v>93141500</v>
      </c>
      <c r="M361" s="57">
        <v>3927000</v>
      </c>
      <c r="N361" s="71" t="s">
        <v>1533</v>
      </c>
      <c r="O361" s="57">
        <v>18195100</v>
      </c>
      <c r="P361" s="74" t="s">
        <v>61</v>
      </c>
      <c r="Q361" s="74" t="s">
        <v>56</v>
      </c>
      <c r="R361" s="71" t="s">
        <v>57</v>
      </c>
      <c r="S361" s="71" t="s">
        <v>1523</v>
      </c>
      <c r="T361" s="75" t="s">
        <v>57</v>
      </c>
      <c r="U361" s="64">
        <v>45520</v>
      </c>
      <c r="V361" s="76">
        <v>202414000058763</v>
      </c>
      <c r="W361" s="77" t="s">
        <v>302</v>
      </c>
      <c r="X361" s="94" t="s">
        <v>64</v>
      </c>
      <c r="Y361" s="85">
        <v>45522</v>
      </c>
      <c r="Z361" s="79" t="s">
        <v>1615</v>
      </c>
      <c r="AA361" s="85">
        <v>45522</v>
      </c>
      <c r="AB361" s="93">
        <v>18195100</v>
      </c>
      <c r="AC361" s="81">
        <v>0</v>
      </c>
      <c r="AD361" s="82">
        <v>1100</v>
      </c>
      <c r="AE361" s="86">
        <v>45497</v>
      </c>
      <c r="AF361" s="80">
        <v>18195100</v>
      </c>
      <c r="AG361" s="83">
        <f t="shared" si="27"/>
        <v>0</v>
      </c>
      <c r="AH361" s="82">
        <v>3779</v>
      </c>
      <c r="AI361" s="64">
        <v>45518</v>
      </c>
      <c r="AJ361" s="80">
        <v>18195100</v>
      </c>
      <c r="AK361" s="65">
        <f t="shared" si="24"/>
        <v>0</v>
      </c>
      <c r="AL361" s="80">
        <v>6152300</v>
      </c>
      <c r="AM361" s="65">
        <f t="shared" si="25"/>
        <v>12042800</v>
      </c>
      <c r="AN361" s="65">
        <f t="shared" si="26"/>
        <v>0</v>
      </c>
      <c r="AO361" s="71" t="s">
        <v>320</v>
      </c>
      <c r="AP361" s="71">
        <v>731</v>
      </c>
      <c r="AQ361" s="73" t="s">
        <v>1616</v>
      </c>
      <c r="AR361" s="73"/>
    </row>
    <row r="362" spans="1:44" s="39" customFormat="1" ht="18.75" customHeight="1">
      <c r="A362" s="71">
        <v>23</v>
      </c>
      <c r="B362" s="72" t="s">
        <v>1617</v>
      </c>
      <c r="C362" s="73" t="s">
        <v>67</v>
      </c>
      <c r="D362" s="73" t="s">
        <v>68</v>
      </c>
      <c r="E362" s="73" t="s">
        <v>69</v>
      </c>
      <c r="F362" s="73" t="s">
        <v>338</v>
      </c>
      <c r="G362" s="73" t="s">
        <v>70</v>
      </c>
      <c r="H362" s="73" t="s">
        <v>53</v>
      </c>
      <c r="I362" s="73" t="s">
        <v>75</v>
      </c>
      <c r="J362" s="114" t="s">
        <v>1618</v>
      </c>
      <c r="K362" s="71" t="s">
        <v>55</v>
      </c>
      <c r="L362" s="71">
        <v>80111607</v>
      </c>
      <c r="M362" s="57">
        <v>10000000</v>
      </c>
      <c r="N362" s="71" t="s">
        <v>1538</v>
      </c>
      <c r="O362" s="57">
        <v>46666667</v>
      </c>
      <c r="P362" s="74" t="s">
        <v>61</v>
      </c>
      <c r="Q362" s="74" t="s">
        <v>56</v>
      </c>
      <c r="R362" s="71" t="s">
        <v>57</v>
      </c>
      <c r="S362" s="71" t="s">
        <v>1523</v>
      </c>
      <c r="T362" s="75" t="s">
        <v>57</v>
      </c>
      <c r="U362" s="64">
        <v>45520</v>
      </c>
      <c r="V362" s="76">
        <v>202414000058763</v>
      </c>
      <c r="W362" s="77" t="s">
        <v>302</v>
      </c>
      <c r="X362" s="94" t="s">
        <v>64</v>
      </c>
      <c r="Y362" s="85">
        <v>45522</v>
      </c>
      <c r="Z362" s="79" t="s">
        <v>1619</v>
      </c>
      <c r="AA362" s="85">
        <v>45522</v>
      </c>
      <c r="AB362" s="93">
        <v>46666667</v>
      </c>
      <c r="AC362" s="81">
        <v>0</v>
      </c>
      <c r="AD362" s="82">
        <v>1140</v>
      </c>
      <c r="AE362" s="86">
        <v>45497</v>
      </c>
      <c r="AF362" s="80">
        <v>46666667</v>
      </c>
      <c r="AG362" s="83">
        <f t="shared" si="27"/>
        <v>0</v>
      </c>
      <c r="AH362" s="82">
        <v>3587</v>
      </c>
      <c r="AI362" s="64">
        <v>45513</v>
      </c>
      <c r="AJ362" s="80">
        <v>46666667</v>
      </c>
      <c r="AK362" s="65">
        <f t="shared" si="24"/>
        <v>0</v>
      </c>
      <c r="AL362" s="80">
        <v>16333333</v>
      </c>
      <c r="AM362" s="65">
        <f t="shared" si="25"/>
        <v>30333334</v>
      </c>
      <c r="AN362" s="65">
        <f t="shared" si="26"/>
        <v>0</v>
      </c>
      <c r="AO362" s="71" t="s">
        <v>323</v>
      </c>
      <c r="AP362" s="71">
        <v>669</v>
      </c>
      <c r="AQ362" s="73" t="s">
        <v>1620</v>
      </c>
      <c r="AR362" s="73"/>
    </row>
    <row r="363" spans="1:44" s="39" customFormat="1" ht="18.75" customHeight="1">
      <c r="A363" s="71">
        <v>24</v>
      </c>
      <c r="B363" s="72" t="s">
        <v>1621</v>
      </c>
      <c r="C363" s="73" t="s">
        <v>67</v>
      </c>
      <c r="D363" s="73" t="s">
        <v>68</v>
      </c>
      <c r="E363" s="73" t="s">
        <v>69</v>
      </c>
      <c r="F363" s="73" t="s">
        <v>338</v>
      </c>
      <c r="G363" s="73" t="s">
        <v>70</v>
      </c>
      <c r="H363" s="73" t="s">
        <v>71</v>
      </c>
      <c r="I363" s="73" t="s">
        <v>75</v>
      </c>
      <c r="J363" s="114" t="s">
        <v>1527</v>
      </c>
      <c r="K363" s="71" t="s">
        <v>55</v>
      </c>
      <c r="L363" s="71">
        <v>93141500</v>
      </c>
      <c r="M363" s="57">
        <v>5507000</v>
      </c>
      <c r="N363" s="71" t="s">
        <v>1571</v>
      </c>
      <c r="O363" s="57">
        <v>22028000</v>
      </c>
      <c r="P363" s="74" t="s">
        <v>61</v>
      </c>
      <c r="Q363" s="74" t="s">
        <v>56</v>
      </c>
      <c r="R363" s="71" t="s">
        <v>57</v>
      </c>
      <c r="S363" s="71" t="s">
        <v>1523</v>
      </c>
      <c r="T363" s="75" t="s">
        <v>57</v>
      </c>
      <c r="U363" s="64">
        <v>45492</v>
      </c>
      <c r="V363" s="76">
        <v>202414000059743</v>
      </c>
      <c r="W363" s="77" t="s">
        <v>302</v>
      </c>
      <c r="X363" s="94" t="s">
        <v>64</v>
      </c>
      <c r="Y363" s="85">
        <v>45506</v>
      </c>
      <c r="Z363" s="79" t="s">
        <v>1622</v>
      </c>
      <c r="AA363" s="85">
        <v>45511</v>
      </c>
      <c r="AB363" s="93">
        <v>22028000</v>
      </c>
      <c r="AC363" s="81">
        <v>0</v>
      </c>
      <c r="AD363" s="82">
        <v>1432</v>
      </c>
      <c r="AE363" s="86">
        <v>45512</v>
      </c>
      <c r="AF363" s="80">
        <v>22028000</v>
      </c>
      <c r="AG363" s="83">
        <f t="shared" si="27"/>
        <v>0</v>
      </c>
      <c r="AH363" s="82">
        <v>4072</v>
      </c>
      <c r="AI363" s="64">
        <v>45534</v>
      </c>
      <c r="AJ363" s="80">
        <v>22028000</v>
      </c>
      <c r="AK363" s="65">
        <f t="shared" si="24"/>
        <v>0</v>
      </c>
      <c r="AL363" s="80">
        <v>5690567</v>
      </c>
      <c r="AM363" s="65">
        <f t="shared" si="25"/>
        <v>16337433</v>
      </c>
      <c r="AN363" s="65">
        <f t="shared" si="26"/>
        <v>0</v>
      </c>
      <c r="AO363" s="71" t="s">
        <v>323</v>
      </c>
      <c r="AP363" s="71">
        <v>815</v>
      </c>
      <c r="AQ363" s="73" t="s">
        <v>1623</v>
      </c>
      <c r="AR363" s="73"/>
    </row>
    <row r="364" spans="1:44" s="39" customFormat="1" ht="18.75" customHeight="1">
      <c r="A364" s="71">
        <v>25</v>
      </c>
      <c r="B364" s="72" t="s">
        <v>1624</v>
      </c>
      <c r="C364" s="73" t="s">
        <v>67</v>
      </c>
      <c r="D364" s="73" t="s">
        <v>68</v>
      </c>
      <c r="E364" s="73" t="s">
        <v>69</v>
      </c>
      <c r="F364" s="73" t="s">
        <v>338</v>
      </c>
      <c r="G364" s="73" t="s">
        <v>70</v>
      </c>
      <c r="H364" s="73" t="s">
        <v>58</v>
      </c>
      <c r="I364" s="73" t="s">
        <v>75</v>
      </c>
      <c r="J364" s="114" t="s">
        <v>1625</v>
      </c>
      <c r="K364" s="71" t="s">
        <v>55</v>
      </c>
      <c r="L364" s="71">
        <v>80111617</v>
      </c>
      <c r="M364" s="57">
        <v>7500000</v>
      </c>
      <c r="N364" s="71" t="s">
        <v>1626</v>
      </c>
      <c r="O364" s="57">
        <v>28750000</v>
      </c>
      <c r="P364" s="74" t="s">
        <v>61</v>
      </c>
      <c r="Q364" s="74" t="s">
        <v>56</v>
      </c>
      <c r="R364" s="71" t="s">
        <v>57</v>
      </c>
      <c r="S364" s="71" t="s">
        <v>1523</v>
      </c>
      <c r="T364" s="75" t="s">
        <v>57</v>
      </c>
      <c r="U364" s="64">
        <v>45520</v>
      </c>
      <c r="V364" s="76">
        <v>202414000058763</v>
      </c>
      <c r="W364" s="77" t="s">
        <v>302</v>
      </c>
      <c r="X364" s="94" t="s">
        <v>64</v>
      </c>
      <c r="Y364" s="85">
        <v>45522</v>
      </c>
      <c r="Z364" s="79" t="s">
        <v>1627</v>
      </c>
      <c r="AA364" s="85">
        <v>45522</v>
      </c>
      <c r="AB364" s="93">
        <v>28750000</v>
      </c>
      <c r="AC364" s="81">
        <v>0</v>
      </c>
      <c r="AD364" s="82">
        <v>1141</v>
      </c>
      <c r="AE364" s="86">
        <v>45497</v>
      </c>
      <c r="AF364" s="80">
        <v>28750000</v>
      </c>
      <c r="AG364" s="83">
        <f t="shared" si="27"/>
        <v>0</v>
      </c>
      <c r="AH364" s="82">
        <v>4089</v>
      </c>
      <c r="AI364" s="64">
        <v>45537</v>
      </c>
      <c r="AJ364" s="80">
        <v>28750000</v>
      </c>
      <c r="AK364" s="65">
        <f t="shared" si="24"/>
        <v>0</v>
      </c>
      <c r="AL364" s="80">
        <v>7000000</v>
      </c>
      <c r="AM364" s="65">
        <f t="shared" si="25"/>
        <v>21750000</v>
      </c>
      <c r="AN364" s="65">
        <f t="shared" si="26"/>
        <v>0</v>
      </c>
      <c r="AO364" s="71" t="s">
        <v>323</v>
      </c>
      <c r="AP364" s="71">
        <v>828</v>
      </c>
      <c r="AQ364" s="73" t="s">
        <v>1628</v>
      </c>
      <c r="AR364" s="73"/>
    </row>
    <row r="365" spans="1:44" s="39" customFormat="1" ht="18.75" customHeight="1">
      <c r="A365" s="71">
        <v>26</v>
      </c>
      <c r="B365" s="72" t="s">
        <v>1629</v>
      </c>
      <c r="C365" s="73" t="s">
        <v>67</v>
      </c>
      <c r="D365" s="73" t="s">
        <v>68</v>
      </c>
      <c r="E365" s="73" t="s">
        <v>69</v>
      </c>
      <c r="F365" s="73" t="s">
        <v>338</v>
      </c>
      <c r="G365" s="73" t="s">
        <v>70</v>
      </c>
      <c r="H365" s="73" t="s">
        <v>73</v>
      </c>
      <c r="I365" s="73" t="s">
        <v>299</v>
      </c>
      <c r="J365" s="114" t="s">
        <v>1630</v>
      </c>
      <c r="K365" s="71" t="s">
        <v>55</v>
      </c>
      <c r="L365" s="71">
        <v>81101500</v>
      </c>
      <c r="M365" s="57">
        <v>8712000</v>
      </c>
      <c r="N365" s="71" t="s">
        <v>1631</v>
      </c>
      <c r="O365" s="57">
        <v>26136000</v>
      </c>
      <c r="P365" s="74" t="s">
        <v>61</v>
      </c>
      <c r="Q365" s="74" t="s">
        <v>56</v>
      </c>
      <c r="R365" s="71" t="s">
        <v>57</v>
      </c>
      <c r="S365" s="71" t="s">
        <v>1632</v>
      </c>
      <c r="T365" s="75" t="s">
        <v>57</v>
      </c>
      <c r="U365" s="64">
        <v>45587</v>
      </c>
      <c r="V365" s="76">
        <v>202414000082643</v>
      </c>
      <c r="W365" s="77" t="s">
        <v>309</v>
      </c>
      <c r="X365" s="94" t="s">
        <v>64</v>
      </c>
      <c r="Y365" s="85">
        <v>45594</v>
      </c>
      <c r="Z365" s="79" t="s">
        <v>1633</v>
      </c>
      <c r="AA365" s="85">
        <v>45594</v>
      </c>
      <c r="AB365" s="93">
        <v>26136000</v>
      </c>
      <c r="AC365" s="81">
        <v>0</v>
      </c>
      <c r="AD365" s="82">
        <v>1587</v>
      </c>
      <c r="AE365" s="86">
        <v>45594</v>
      </c>
      <c r="AF365" s="80">
        <v>26136000</v>
      </c>
      <c r="AG365" s="83">
        <f t="shared" si="27"/>
        <v>0</v>
      </c>
      <c r="AH365" s="82"/>
      <c r="AI365" s="64"/>
      <c r="AJ365" s="80"/>
      <c r="AK365" s="65">
        <f t="shared" si="24"/>
        <v>26136000</v>
      </c>
      <c r="AL365" s="80"/>
      <c r="AM365" s="65">
        <f t="shared" si="25"/>
        <v>0</v>
      </c>
      <c r="AN365" s="65">
        <f t="shared" si="26"/>
        <v>26136000</v>
      </c>
      <c r="AO365" s="82"/>
      <c r="AP365" s="82"/>
      <c r="AQ365" s="84"/>
      <c r="AR365" s="73"/>
    </row>
    <row r="366" spans="1:44" s="39" customFormat="1" ht="18.75" customHeight="1">
      <c r="A366" s="71">
        <v>27</v>
      </c>
      <c r="B366" s="72" t="s">
        <v>1634</v>
      </c>
      <c r="C366" s="73" t="s">
        <v>67</v>
      </c>
      <c r="D366" s="73" t="s">
        <v>68</v>
      </c>
      <c r="E366" s="73" t="s">
        <v>69</v>
      </c>
      <c r="F366" s="73" t="s">
        <v>338</v>
      </c>
      <c r="G366" s="73" t="s">
        <v>70</v>
      </c>
      <c r="H366" s="73" t="s">
        <v>71</v>
      </c>
      <c r="I366" s="73" t="s">
        <v>75</v>
      </c>
      <c r="J366" s="114" t="s">
        <v>1527</v>
      </c>
      <c r="K366" s="71" t="s">
        <v>55</v>
      </c>
      <c r="L366" s="71">
        <v>93141500</v>
      </c>
      <c r="M366" s="57">
        <v>5930000</v>
      </c>
      <c r="N366" s="71" t="s">
        <v>1588</v>
      </c>
      <c r="O366" s="57">
        <v>21941000</v>
      </c>
      <c r="P366" s="74" t="s">
        <v>61</v>
      </c>
      <c r="Q366" s="74" t="s">
        <v>56</v>
      </c>
      <c r="R366" s="71" t="s">
        <v>57</v>
      </c>
      <c r="S366" s="71" t="s">
        <v>1632</v>
      </c>
      <c r="T366" s="75" t="s">
        <v>57</v>
      </c>
      <c r="U366" s="64" t="s">
        <v>1635</v>
      </c>
      <c r="V366" s="76" t="s">
        <v>1636</v>
      </c>
      <c r="W366" s="77" t="s">
        <v>302</v>
      </c>
      <c r="X366" s="94" t="s">
        <v>64</v>
      </c>
      <c r="Y366" s="85" t="s">
        <v>1637</v>
      </c>
      <c r="Z366" s="79" t="s">
        <v>1638</v>
      </c>
      <c r="AA366" s="85" t="s">
        <v>1639</v>
      </c>
      <c r="AB366" s="93">
        <v>21941000</v>
      </c>
      <c r="AC366" s="81">
        <v>0</v>
      </c>
      <c r="AD366" s="82">
        <v>1486</v>
      </c>
      <c r="AE366" s="86">
        <v>45541</v>
      </c>
      <c r="AF366" s="80">
        <v>21941000</v>
      </c>
      <c r="AG366" s="83">
        <f t="shared" si="27"/>
        <v>0</v>
      </c>
      <c r="AH366" s="82">
        <v>4264</v>
      </c>
      <c r="AI366" s="64">
        <v>45551</v>
      </c>
      <c r="AJ366" s="80">
        <v>21941000</v>
      </c>
      <c r="AK366" s="65">
        <f t="shared" si="24"/>
        <v>0</v>
      </c>
      <c r="AL366" s="80">
        <v>2569667</v>
      </c>
      <c r="AM366" s="65">
        <f t="shared" si="25"/>
        <v>19371333</v>
      </c>
      <c r="AN366" s="65">
        <f t="shared" si="26"/>
        <v>0</v>
      </c>
      <c r="AO366" s="71" t="s">
        <v>323</v>
      </c>
      <c r="AP366" s="71">
        <v>868</v>
      </c>
      <c r="AQ366" s="73" t="s">
        <v>1640</v>
      </c>
      <c r="AR366" s="73" t="s">
        <v>1641</v>
      </c>
    </row>
    <row r="367" spans="1:44" s="39" customFormat="1" ht="18.75" customHeight="1">
      <c r="A367" s="71">
        <v>28</v>
      </c>
      <c r="B367" s="72" t="s">
        <v>1642</v>
      </c>
      <c r="C367" s="73" t="s">
        <v>67</v>
      </c>
      <c r="D367" s="73" t="s">
        <v>68</v>
      </c>
      <c r="E367" s="73" t="s">
        <v>69</v>
      </c>
      <c r="F367" s="73" t="s">
        <v>338</v>
      </c>
      <c r="G367" s="73" t="s">
        <v>70</v>
      </c>
      <c r="H367" s="73" t="s">
        <v>72</v>
      </c>
      <c r="I367" s="73" t="s">
        <v>75</v>
      </c>
      <c r="J367" s="114" t="s">
        <v>1643</v>
      </c>
      <c r="K367" s="71" t="s">
        <v>55</v>
      </c>
      <c r="L367" s="71">
        <v>80111600</v>
      </c>
      <c r="M367" s="57">
        <v>5507000</v>
      </c>
      <c r="N367" s="71" t="s">
        <v>1533</v>
      </c>
      <c r="O367" s="57">
        <v>25515767</v>
      </c>
      <c r="P367" s="74" t="s">
        <v>61</v>
      </c>
      <c r="Q367" s="74" t="s">
        <v>56</v>
      </c>
      <c r="R367" s="71" t="s">
        <v>57</v>
      </c>
      <c r="S367" s="71" t="s">
        <v>1523</v>
      </c>
      <c r="T367" s="75" t="s">
        <v>57</v>
      </c>
      <c r="U367" s="64">
        <v>45520</v>
      </c>
      <c r="V367" s="76">
        <v>202414000058763</v>
      </c>
      <c r="W367" s="77" t="s">
        <v>302</v>
      </c>
      <c r="X367" s="94" t="s">
        <v>64</v>
      </c>
      <c r="Y367" s="85">
        <v>45522</v>
      </c>
      <c r="Z367" s="79" t="s">
        <v>1644</v>
      </c>
      <c r="AA367" s="85">
        <v>45522</v>
      </c>
      <c r="AB367" s="93">
        <v>25515767</v>
      </c>
      <c r="AC367" s="81">
        <v>0</v>
      </c>
      <c r="AD367" s="82">
        <v>1110</v>
      </c>
      <c r="AE367" s="86">
        <v>45497</v>
      </c>
      <c r="AF367" s="80">
        <v>25515767</v>
      </c>
      <c r="AG367" s="83">
        <f t="shared" si="27"/>
        <v>0</v>
      </c>
      <c r="AH367" s="82">
        <v>3704</v>
      </c>
      <c r="AI367" s="64">
        <v>45516</v>
      </c>
      <c r="AJ367" s="80">
        <v>25515767</v>
      </c>
      <c r="AK367" s="65">
        <f t="shared" si="24"/>
        <v>0</v>
      </c>
      <c r="AL367" s="80">
        <v>8627633</v>
      </c>
      <c r="AM367" s="65">
        <f t="shared" si="25"/>
        <v>16888134</v>
      </c>
      <c r="AN367" s="65">
        <f t="shared" si="26"/>
        <v>0</v>
      </c>
      <c r="AO367" s="71" t="s">
        <v>323</v>
      </c>
      <c r="AP367" s="71">
        <v>704</v>
      </c>
      <c r="AQ367" s="73" t="s">
        <v>1645</v>
      </c>
      <c r="AR367" s="73"/>
    </row>
    <row r="368" spans="1:44" s="39" customFormat="1" ht="18.75" customHeight="1">
      <c r="A368" s="71">
        <v>29</v>
      </c>
      <c r="B368" s="72" t="s">
        <v>1646</v>
      </c>
      <c r="C368" s="73" t="s">
        <v>67</v>
      </c>
      <c r="D368" s="73" t="s">
        <v>68</v>
      </c>
      <c r="E368" s="73" t="s">
        <v>69</v>
      </c>
      <c r="F368" s="73" t="s">
        <v>338</v>
      </c>
      <c r="G368" s="73" t="s">
        <v>70</v>
      </c>
      <c r="H368" s="73" t="s">
        <v>72</v>
      </c>
      <c r="I368" s="73" t="s">
        <v>75</v>
      </c>
      <c r="J368" s="114" t="s">
        <v>1647</v>
      </c>
      <c r="K368" s="71" t="s">
        <v>55</v>
      </c>
      <c r="L368" s="71">
        <v>80111600</v>
      </c>
      <c r="M368" s="57">
        <v>5507000</v>
      </c>
      <c r="N368" s="71" t="s">
        <v>1522</v>
      </c>
      <c r="O368" s="57">
        <v>22028000</v>
      </c>
      <c r="P368" s="74" t="s">
        <v>61</v>
      </c>
      <c r="Q368" s="74" t="s">
        <v>61</v>
      </c>
      <c r="R368" s="71" t="s">
        <v>57</v>
      </c>
      <c r="S368" s="71" t="s">
        <v>1523</v>
      </c>
      <c r="T368" s="75" t="s">
        <v>57</v>
      </c>
      <c r="U368" s="64">
        <v>45520</v>
      </c>
      <c r="V368" s="76">
        <v>202414000058763</v>
      </c>
      <c r="W368" s="77" t="s">
        <v>302</v>
      </c>
      <c r="X368" s="94" t="s">
        <v>64</v>
      </c>
      <c r="Y368" s="85">
        <v>45522</v>
      </c>
      <c r="Z368" s="79" t="s">
        <v>1648</v>
      </c>
      <c r="AA368" s="85">
        <v>45522</v>
      </c>
      <c r="AB368" s="93">
        <v>22028000</v>
      </c>
      <c r="AC368" s="81">
        <v>0</v>
      </c>
      <c r="AD368" s="82">
        <v>1111</v>
      </c>
      <c r="AE368" s="86">
        <v>45497</v>
      </c>
      <c r="AF368" s="80">
        <v>22028000</v>
      </c>
      <c r="AG368" s="83">
        <f t="shared" si="27"/>
        <v>0</v>
      </c>
      <c r="AH368" s="82">
        <v>4007</v>
      </c>
      <c r="AI368" s="64">
        <v>45524</v>
      </c>
      <c r="AJ368" s="80">
        <v>22028000</v>
      </c>
      <c r="AK368" s="65">
        <f t="shared" si="24"/>
        <v>0</v>
      </c>
      <c r="AL368" s="80">
        <v>7342667</v>
      </c>
      <c r="AM368" s="65">
        <f t="shared" si="25"/>
        <v>14685333</v>
      </c>
      <c r="AN368" s="65">
        <f t="shared" si="26"/>
        <v>0</v>
      </c>
      <c r="AO368" s="71" t="s">
        <v>323</v>
      </c>
      <c r="AP368" s="71">
        <v>790</v>
      </c>
      <c r="AQ368" s="73" t="s">
        <v>1649</v>
      </c>
      <c r="AR368" s="73" t="s">
        <v>1650</v>
      </c>
    </row>
    <row r="369" spans="1:44" s="39" customFormat="1" ht="18.75" customHeight="1">
      <c r="A369" s="71">
        <v>30</v>
      </c>
      <c r="B369" s="72" t="s">
        <v>1651</v>
      </c>
      <c r="C369" s="73" t="s">
        <v>67</v>
      </c>
      <c r="D369" s="73" t="s">
        <v>68</v>
      </c>
      <c r="E369" s="73" t="s">
        <v>69</v>
      </c>
      <c r="F369" s="73" t="s">
        <v>338</v>
      </c>
      <c r="G369" s="73" t="s">
        <v>70</v>
      </c>
      <c r="H369" s="73" t="s">
        <v>58</v>
      </c>
      <c r="I369" s="73" t="s">
        <v>75</v>
      </c>
      <c r="J369" s="114" t="s">
        <v>1652</v>
      </c>
      <c r="K369" s="71" t="s">
        <v>55</v>
      </c>
      <c r="L369" s="71">
        <v>80111617</v>
      </c>
      <c r="M369" s="57">
        <v>5930000</v>
      </c>
      <c r="N369" s="71" t="s">
        <v>1528</v>
      </c>
      <c r="O369" s="57">
        <v>30638333</v>
      </c>
      <c r="P369" s="74" t="s">
        <v>61</v>
      </c>
      <c r="Q369" s="74" t="s">
        <v>56</v>
      </c>
      <c r="R369" s="71" t="s">
        <v>57</v>
      </c>
      <c r="S369" s="71" t="s">
        <v>1523</v>
      </c>
      <c r="T369" s="75" t="s">
        <v>57</v>
      </c>
      <c r="U369" s="64">
        <v>45520</v>
      </c>
      <c r="V369" s="76">
        <v>202414000058763</v>
      </c>
      <c r="W369" s="77" t="s">
        <v>302</v>
      </c>
      <c r="X369" s="94" t="s">
        <v>64</v>
      </c>
      <c r="Y369" s="85">
        <v>45522</v>
      </c>
      <c r="Z369" s="79" t="s">
        <v>1653</v>
      </c>
      <c r="AA369" s="85">
        <v>45522</v>
      </c>
      <c r="AB369" s="93">
        <v>30638333</v>
      </c>
      <c r="AC369" s="81">
        <v>0</v>
      </c>
      <c r="AD369" s="82">
        <v>1112</v>
      </c>
      <c r="AE369" s="86">
        <v>45497</v>
      </c>
      <c r="AF369" s="80">
        <v>30638333</v>
      </c>
      <c r="AG369" s="83">
        <f t="shared" si="27"/>
        <v>0</v>
      </c>
      <c r="AH369" s="82">
        <v>3693</v>
      </c>
      <c r="AI369" s="64">
        <v>45516</v>
      </c>
      <c r="AJ369" s="80">
        <v>30638333</v>
      </c>
      <c r="AK369" s="65">
        <f t="shared" si="24"/>
        <v>0</v>
      </c>
      <c r="AL369" s="80">
        <v>9685667</v>
      </c>
      <c r="AM369" s="65">
        <f t="shared" si="25"/>
        <v>20952666</v>
      </c>
      <c r="AN369" s="65">
        <f t="shared" si="26"/>
        <v>0</v>
      </c>
      <c r="AO369" s="71" t="s">
        <v>323</v>
      </c>
      <c r="AP369" s="71">
        <v>688</v>
      </c>
      <c r="AQ369" s="73" t="s">
        <v>1654</v>
      </c>
      <c r="AR369" s="73"/>
    </row>
    <row r="370" spans="1:44" s="39" customFormat="1" ht="18.75" customHeight="1">
      <c r="A370" s="71">
        <v>31</v>
      </c>
      <c r="B370" s="72" t="s">
        <v>1655</v>
      </c>
      <c r="C370" s="73" t="s">
        <v>67</v>
      </c>
      <c r="D370" s="73" t="s">
        <v>68</v>
      </c>
      <c r="E370" s="73" t="s">
        <v>69</v>
      </c>
      <c r="F370" s="73" t="s">
        <v>338</v>
      </c>
      <c r="G370" s="73" t="s">
        <v>70</v>
      </c>
      <c r="H370" s="73" t="s">
        <v>71</v>
      </c>
      <c r="I370" s="73" t="s">
        <v>75</v>
      </c>
      <c r="J370" s="114" t="s">
        <v>1527</v>
      </c>
      <c r="K370" s="71" t="s">
        <v>55</v>
      </c>
      <c r="L370" s="71">
        <v>93141500</v>
      </c>
      <c r="M370" s="57">
        <v>5507000</v>
      </c>
      <c r="N370" s="71" t="s">
        <v>1571</v>
      </c>
      <c r="O370" s="57">
        <v>26617167</v>
      </c>
      <c r="P370" s="74" t="s">
        <v>61</v>
      </c>
      <c r="Q370" s="74" t="s">
        <v>56</v>
      </c>
      <c r="R370" s="71" t="s">
        <v>57</v>
      </c>
      <c r="S370" s="71" t="s">
        <v>1523</v>
      </c>
      <c r="T370" s="75" t="s">
        <v>57</v>
      </c>
      <c r="U370" s="64">
        <v>45520</v>
      </c>
      <c r="V370" s="76">
        <v>202414000058763</v>
      </c>
      <c r="W370" s="77" t="s">
        <v>302</v>
      </c>
      <c r="X370" s="94" t="s">
        <v>64</v>
      </c>
      <c r="Y370" s="85">
        <v>45522</v>
      </c>
      <c r="Z370" s="79" t="s">
        <v>1656</v>
      </c>
      <c r="AA370" s="85">
        <v>45522</v>
      </c>
      <c r="AB370" s="93">
        <v>26617167</v>
      </c>
      <c r="AC370" s="81">
        <v>0</v>
      </c>
      <c r="AD370" s="82">
        <v>1113</v>
      </c>
      <c r="AE370" s="86">
        <v>45497</v>
      </c>
      <c r="AF370" s="80">
        <v>26617167</v>
      </c>
      <c r="AG370" s="83">
        <f t="shared" si="27"/>
        <v>0</v>
      </c>
      <c r="AH370" s="82">
        <v>4000</v>
      </c>
      <c r="AI370" s="64">
        <v>45524</v>
      </c>
      <c r="AJ370" s="80">
        <v>26617167</v>
      </c>
      <c r="AK370" s="65">
        <f t="shared" si="24"/>
        <v>0</v>
      </c>
      <c r="AL370" s="80">
        <v>7526233</v>
      </c>
      <c r="AM370" s="65">
        <f t="shared" si="25"/>
        <v>19090934</v>
      </c>
      <c r="AN370" s="65">
        <f t="shared" si="26"/>
        <v>0</v>
      </c>
      <c r="AO370" s="71" t="s">
        <v>323</v>
      </c>
      <c r="AP370" s="71">
        <v>783</v>
      </c>
      <c r="AQ370" s="73" t="s">
        <v>1657</v>
      </c>
      <c r="AR370" s="73"/>
    </row>
    <row r="371" spans="1:44" s="39" customFormat="1" ht="18.75" customHeight="1">
      <c r="A371" s="71">
        <v>32</v>
      </c>
      <c r="B371" s="72" t="s">
        <v>1658</v>
      </c>
      <c r="C371" s="73" t="s">
        <v>67</v>
      </c>
      <c r="D371" s="73" t="s">
        <v>68</v>
      </c>
      <c r="E371" s="73" t="s">
        <v>69</v>
      </c>
      <c r="F371" s="73" t="s">
        <v>338</v>
      </c>
      <c r="G371" s="73" t="s">
        <v>70</v>
      </c>
      <c r="H371" s="73" t="s">
        <v>59</v>
      </c>
      <c r="I371" s="73" t="s">
        <v>75</v>
      </c>
      <c r="J371" s="114" t="s">
        <v>1659</v>
      </c>
      <c r="K371" s="71" t="s">
        <v>55</v>
      </c>
      <c r="L371" s="71">
        <v>81101500</v>
      </c>
      <c r="M371" s="57">
        <v>8000000</v>
      </c>
      <c r="N371" s="71" t="s">
        <v>1555</v>
      </c>
      <c r="O371" s="57">
        <v>29600000</v>
      </c>
      <c r="P371" s="74" t="s">
        <v>66</v>
      </c>
      <c r="Q371" s="74" t="s">
        <v>66</v>
      </c>
      <c r="R371" s="71" t="s">
        <v>57</v>
      </c>
      <c r="S371" s="71" t="s">
        <v>1632</v>
      </c>
      <c r="T371" s="75" t="s">
        <v>57</v>
      </c>
      <c r="U371" s="64" t="s">
        <v>1660</v>
      </c>
      <c r="V371" s="76" t="s">
        <v>1661</v>
      </c>
      <c r="W371" s="77" t="s">
        <v>302</v>
      </c>
      <c r="X371" s="94" t="s">
        <v>64</v>
      </c>
      <c r="Y371" s="85" t="s">
        <v>1662</v>
      </c>
      <c r="Z371" s="79" t="s">
        <v>1663</v>
      </c>
      <c r="AA371" s="85">
        <v>45522</v>
      </c>
      <c r="AB371" s="93">
        <v>29600000</v>
      </c>
      <c r="AC371" s="81">
        <v>0</v>
      </c>
      <c r="AD371" s="82">
        <v>1483</v>
      </c>
      <c r="AE371" s="86">
        <v>45541</v>
      </c>
      <c r="AF371" s="80">
        <v>29600000</v>
      </c>
      <c r="AG371" s="83">
        <f t="shared" si="27"/>
        <v>0</v>
      </c>
      <c r="AH371" s="82">
        <v>4321</v>
      </c>
      <c r="AI371" s="64">
        <v>45552</v>
      </c>
      <c r="AJ371" s="80">
        <v>29600000</v>
      </c>
      <c r="AK371" s="65">
        <f t="shared" si="24"/>
        <v>0</v>
      </c>
      <c r="AL371" s="80">
        <v>0</v>
      </c>
      <c r="AM371" s="65">
        <f t="shared" si="25"/>
        <v>29600000</v>
      </c>
      <c r="AN371" s="65">
        <f t="shared" si="26"/>
        <v>0</v>
      </c>
      <c r="AO371" s="71" t="s">
        <v>323</v>
      </c>
      <c r="AP371" s="71">
        <v>877</v>
      </c>
      <c r="AQ371" s="73" t="s">
        <v>1664</v>
      </c>
      <c r="AR371" s="73" t="s">
        <v>1665</v>
      </c>
    </row>
    <row r="372" spans="1:44" s="39" customFormat="1" ht="18.75" customHeight="1">
      <c r="A372" s="71">
        <v>33</v>
      </c>
      <c r="B372" s="72" t="s">
        <v>1666</v>
      </c>
      <c r="C372" s="73" t="s">
        <v>67</v>
      </c>
      <c r="D372" s="73" t="s">
        <v>68</v>
      </c>
      <c r="E372" s="73" t="s">
        <v>69</v>
      </c>
      <c r="F372" s="73" t="s">
        <v>338</v>
      </c>
      <c r="G372" s="73" t="s">
        <v>70</v>
      </c>
      <c r="H372" s="73" t="s">
        <v>71</v>
      </c>
      <c r="I372" s="73" t="s">
        <v>75</v>
      </c>
      <c r="J372" s="114" t="s">
        <v>1667</v>
      </c>
      <c r="K372" s="71" t="s">
        <v>55</v>
      </c>
      <c r="L372" s="71">
        <v>93141500</v>
      </c>
      <c r="M372" s="57">
        <v>5507000</v>
      </c>
      <c r="N372" s="71" t="s">
        <v>1571</v>
      </c>
      <c r="O372" s="57">
        <v>26617167</v>
      </c>
      <c r="P372" s="74" t="s">
        <v>61</v>
      </c>
      <c r="Q372" s="74" t="s">
        <v>61</v>
      </c>
      <c r="R372" s="71" t="s">
        <v>57</v>
      </c>
      <c r="S372" s="71" t="s">
        <v>1523</v>
      </c>
      <c r="T372" s="75" t="s">
        <v>57</v>
      </c>
      <c r="U372" s="64">
        <v>45520</v>
      </c>
      <c r="V372" s="76">
        <v>202414000058763</v>
      </c>
      <c r="W372" s="77" t="s">
        <v>302</v>
      </c>
      <c r="X372" s="94" t="s">
        <v>64</v>
      </c>
      <c r="Y372" s="85">
        <v>45522</v>
      </c>
      <c r="Z372" s="79" t="s">
        <v>1668</v>
      </c>
      <c r="AA372" s="85">
        <v>45522</v>
      </c>
      <c r="AB372" s="93">
        <v>26617167</v>
      </c>
      <c r="AC372" s="81">
        <v>0</v>
      </c>
      <c r="AD372" s="82">
        <v>1115</v>
      </c>
      <c r="AE372" s="86">
        <v>45497</v>
      </c>
      <c r="AF372" s="80">
        <v>26617167</v>
      </c>
      <c r="AG372" s="83">
        <f t="shared" si="27"/>
        <v>0</v>
      </c>
      <c r="AH372" s="82">
        <v>3699</v>
      </c>
      <c r="AI372" s="64">
        <v>45516</v>
      </c>
      <c r="AJ372" s="80">
        <v>26617167</v>
      </c>
      <c r="AK372" s="65">
        <f t="shared" si="24"/>
        <v>0</v>
      </c>
      <c r="AL372" s="80">
        <v>8627633</v>
      </c>
      <c r="AM372" s="65">
        <f t="shared" si="25"/>
        <v>17989534</v>
      </c>
      <c r="AN372" s="65">
        <f t="shared" si="26"/>
        <v>0</v>
      </c>
      <c r="AO372" s="71" t="s">
        <v>323</v>
      </c>
      <c r="AP372" s="71">
        <v>715</v>
      </c>
      <c r="AQ372" s="73" t="s">
        <v>1669</v>
      </c>
      <c r="AR372" s="73"/>
    </row>
    <row r="373" spans="1:44" s="39" customFormat="1" ht="18.75" customHeight="1">
      <c r="A373" s="71">
        <v>34</v>
      </c>
      <c r="B373" s="72" t="s">
        <v>1670</v>
      </c>
      <c r="C373" s="73" t="s">
        <v>67</v>
      </c>
      <c r="D373" s="73" t="s">
        <v>68</v>
      </c>
      <c r="E373" s="73" t="s">
        <v>69</v>
      </c>
      <c r="F373" s="73" t="s">
        <v>338</v>
      </c>
      <c r="G373" s="73" t="s">
        <v>70</v>
      </c>
      <c r="H373" s="73" t="s">
        <v>53</v>
      </c>
      <c r="I373" s="73" t="s">
        <v>75</v>
      </c>
      <c r="J373" s="114" t="s">
        <v>1671</v>
      </c>
      <c r="K373" s="71" t="s">
        <v>55</v>
      </c>
      <c r="L373" s="71">
        <v>80111607</v>
      </c>
      <c r="M373" s="57">
        <v>6500000</v>
      </c>
      <c r="N373" s="71" t="s">
        <v>1571</v>
      </c>
      <c r="O373" s="57">
        <v>31416667</v>
      </c>
      <c r="P373" s="74" t="s">
        <v>61</v>
      </c>
      <c r="Q373" s="74" t="s">
        <v>61</v>
      </c>
      <c r="R373" s="71" t="s">
        <v>57</v>
      </c>
      <c r="S373" s="71" t="s">
        <v>1523</v>
      </c>
      <c r="T373" s="75" t="s">
        <v>57</v>
      </c>
      <c r="U373" s="64">
        <v>45520</v>
      </c>
      <c r="V373" s="76">
        <v>202414000058763</v>
      </c>
      <c r="W373" s="77" t="s">
        <v>302</v>
      </c>
      <c r="X373" s="94" t="s">
        <v>64</v>
      </c>
      <c r="Y373" s="85">
        <v>45522</v>
      </c>
      <c r="Z373" s="79" t="s">
        <v>1672</v>
      </c>
      <c r="AA373" s="85">
        <v>45522</v>
      </c>
      <c r="AB373" s="93">
        <v>31416667</v>
      </c>
      <c r="AC373" s="81">
        <v>0</v>
      </c>
      <c r="AD373" s="82">
        <v>1117</v>
      </c>
      <c r="AE373" s="86">
        <v>45497</v>
      </c>
      <c r="AF373" s="80">
        <v>31416667</v>
      </c>
      <c r="AG373" s="83">
        <f t="shared" si="27"/>
        <v>0</v>
      </c>
      <c r="AH373" s="82">
        <v>3442</v>
      </c>
      <c r="AI373" s="64">
        <v>45507</v>
      </c>
      <c r="AJ373" s="80">
        <v>31416667</v>
      </c>
      <c r="AK373" s="65">
        <f t="shared" si="24"/>
        <v>0</v>
      </c>
      <c r="AL373" s="80">
        <v>9966667</v>
      </c>
      <c r="AM373" s="65">
        <f t="shared" si="25"/>
        <v>21450000</v>
      </c>
      <c r="AN373" s="65">
        <f t="shared" si="26"/>
        <v>0</v>
      </c>
      <c r="AO373" s="71" t="s">
        <v>323</v>
      </c>
      <c r="AP373" s="71">
        <v>596</v>
      </c>
      <c r="AQ373" s="73" t="s">
        <v>1673</v>
      </c>
      <c r="AR373" s="73"/>
    </row>
    <row r="374" spans="1:44" s="39" customFormat="1" ht="18.75" customHeight="1">
      <c r="A374" s="71">
        <v>35</v>
      </c>
      <c r="B374" s="72" t="s">
        <v>1674</v>
      </c>
      <c r="C374" s="73" t="s">
        <v>67</v>
      </c>
      <c r="D374" s="73" t="s">
        <v>68</v>
      </c>
      <c r="E374" s="73" t="s">
        <v>69</v>
      </c>
      <c r="F374" s="73" t="s">
        <v>338</v>
      </c>
      <c r="G374" s="73" t="s">
        <v>70</v>
      </c>
      <c r="H374" s="73" t="s">
        <v>53</v>
      </c>
      <c r="I374" s="73" t="s">
        <v>75</v>
      </c>
      <c r="J374" s="114" t="s">
        <v>1675</v>
      </c>
      <c r="K374" s="71" t="s">
        <v>55</v>
      </c>
      <c r="L374" s="71">
        <v>80111607</v>
      </c>
      <c r="M374" s="57">
        <v>8000000</v>
      </c>
      <c r="N374" s="71" t="s">
        <v>1571</v>
      </c>
      <c r="O374" s="57">
        <v>32000000</v>
      </c>
      <c r="P374" s="74" t="s">
        <v>61</v>
      </c>
      <c r="Q374" s="74" t="s">
        <v>56</v>
      </c>
      <c r="R374" s="71" t="s">
        <v>57</v>
      </c>
      <c r="S374" s="71" t="s">
        <v>1523</v>
      </c>
      <c r="T374" s="75" t="s">
        <v>57</v>
      </c>
      <c r="U374" s="64">
        <v>45520</v>
      </c>
      <c r="V374" s="76">
        <v>202414000058763</v>
      </c>
      <c r="W374" s="77" t="s">
        <v>302</v>
      </c>
      <c r="X374" s="94" t="s">
        <v>64</v>
      </c>
      <c r="Y374" s="85">
        <v>45522</v>
      </c>
      <c r="Z374" s="79" t="s">
        <v>1676</v>
      </c>
      <c r="AA374" s="85">
        <v>45522</v>
      </c>
      <c r="AB374" s="93">
        <v>32000000</v>
      </c>
      <c r="AC374" s="81">
        <v>0</v>
      </c>
      <c r="AD374" s="82">
        <v>1118</v>
      </c>
      <c r="AE374" s="86">
        <v>45497</v>
      </c>
      <c r="AF374" s="80">
        <v>32000000</v>
      </c>
      <c r="AG374" s="83">
        <f t="shared" si="27"/>
        <v>0</v>
      </c>
      <c r="AH374" s="82">
        <v>4142</v>
      </c>
      <c r="AI374" s="64">
        <v>45545</v>
      </c>
      <c r="AJ374" s="80">
        <v>32000000</v>
      </c>
      <c r="AK374" s="65">
        <f t="shared" si="24"/>
        <v>0</v>
      </c>
      <c r="AL374" s="80">
        <v>5333333</v>
      </c>
      <c r="AM374" s="65">
        <f t="shared" si="25"/>
        <v>26666667</v>
      </c>
      <c r="AN374" s="65">
        <f t="shared" si="26"/>
        <v>0</v>
      </c>
      <c r="AO374" s="71" t="s">
        <v>323</v>
      </c>
      <c r="AP374" s="71">
        <v>856</v>
      </c>
      <c r="AQ374" s="73" t="s">
        <v>1677</v>
      </c>
      <c r="AR374" s="73"/>
    </row>
    <row r="375" spans="1:44" s="39" customFormat="1" ht="18.75" customHeight="1">
      <c r="A375" s="71">
        <v>36</v>
      </c>
      <c r="B375" s="72" t="s">
        <v>1678</v>
      </c>
      <c r="C375" s="73" t="s">
        <v>67</v>
      </c>
      <c r="D375" s="73" t="s">
        <v>68</v>
      </c>
      <c r="E375" s="73" t="s">
        <v>69</v>
      </c>
      <c r="F375" s="73" t="s">
        <v>338</v>
      </c>
      <c r="G375" s="73" t="s">
        <v>70</v>
      </c>
      <c r="H375" s="73" t="s">
        <v>53</v>
      </c>
      <c r="I375" s="73" t="s">
        <v>75</v>
      </c>
      <c r="J375" s="114" t="s">
        <v>1679</v>
      </c>
      <c r="K375" s="71" t="s">
        <v>55</v>
      </c>
      <c r="L375" s="71">
        <v>80111607</v>
      </c>
      <c r="M375" s="57">
        <v>14400000</v>
      </c>
      <c r="N375" s="71" t="s">
        <v>1533</v>
      </c>
      <c r="O375" s="57">
        <v>28800000</v>
      </c>
      <c r="P375" s="74" t="s">
        <v>61</v>
      </c>
      <c r="Q375" s="74" t="s">
        <v>56</v>
      </c>
      <c r="R375" s="71" t="s">
        <v>57</v>
      </c>
      <c r="S375" s="71" t="s">
        <v>1523</v>
      </c>
      <c r="T375" s="75" t="s">
        <v>57</v>
      </c>
      <c r="U375" s="64">
        <v>45520</v>
      </c>
      <c r="V375" s="76">
        <v>202414000058763</v>
      </c>
      <c r="W375" s="77" t="s">
        <v>302</v>
      </c>
      <c r="X375" s="94" t="s">
        <v>64</v>
      </c>
      <c r="Y375" s="85">
        <v>45522</v>
      </c>
      <c r="Z375" s="79" t="s">
        <v>1680</v>
      </c>
      <c r="AA375" s="85">
        <v>45522</v>
      </c>
      <c r="AB375" s="93">
        <v>28800000</v>
      </c>
      <c r="AC375" s="81">
        <v>0</v>
      </c>
      <c r="AD375" s="82">
        <v>1122</v>
      </c>
      <c r="AE375" s="86">
        <v>45497</v>
      </c>
      <c r="AF375" s="80">
        <v>28800000</v>
      </c>
      <c r="AG375" s="83">
        <f t="shared" si="27"/>
        <v>0</v>
      </c>
      <c r="AH375" s="82">
        <v>3760</v>
      </c>
      <c r="AI375" s="64">
        <v>45518</v>
      </c>
      <c r="AJ375" s="80">
        <v>28800000</v>
      </c>
      <c r="AK375" s="65">
        <f t="shared" si="24"/>
        <v>0</v>
      </c>
      <c r="AL375" s="80">
        <v>22560000</v>
      </c>
      <c r="AM375" s="65">
        <f t="shared" si="25"/>
        <v>6240000</v>
      </c>
      <c r="AN375" s="65">
        <f t="shared" si="26"/>
        <v>0</v>
      </c>
      <c r="AO375" s="71" t="s">
        <v>323</v>
      </c>
      <c r="AP375" s="71">
        <v>708</v>
      </c>
      <c r="AQ375" s="73" t="s">
        <v>1681</v>
      </c>
      <c r="AR375" s="73"/>
    </row>
    <row r="376" spans="1:44" s="39" customFormat="1" ht="18.75" customHeight="1">
      <c r="A376" s="71">
        <v>37</v>
      </c>
      <c r="B376" s="72" t="s">
        <v>1682</v>
      </c>
      <c r="C376" s="73" t="s">
        <v>67</v>
      </c>
      <c r="D376" s="73" t="s">
        <v>68</v>
      </c>
      <c r="E376" s="73" t="s">
        <v>69</v>
      </c>
      <c r="F376" s="73" t="s">
        <v>338</v>
      </c>
      <c r="G376" s="73" t="s">
        <v>70</v>
      </c>
      <c r="H376" s="73" t="s">
        <v>53</v>
      </c>
      <c r="I376" s="73" t="s">
        <v>75</v>
      </c>
      <c r="J376" s="114" t="s">
        <v>1683</v>
      </c>
      <c r="K376" s="71" t="s">
        <v>64</v>
      </c>
      <c r="L376" s="71" t="s">
        <v>65</v>
      </c>
      <c r="M376" s="57">
        <v>0</v>
      </c>
      <c r="N376" s="74">
        <v>0</v>
      </c>
      <c r="O376" s="57">
        <f>298784738-298784738</f>
        <v>0</v>
      </c>
      <c r="P376" s="74" t="s">
        <v>78</v>
      </c>
      <c r="Q376" s="74" t="s">
        <v>78</v>
      </c>
      <c r="R376" s="71" t="s">
        <v>57</v>
      </c>
      <c r="S376" s="71" t="s">
        <v>1523</v>
      </c>
      <c r="T376" s="75" t="s">
        <v>57</v>
      </c>
      <c r="U376" s="64">
        <v>45520</v>
      </c>
      <c r="V376" s="76">
        <v>202414000058763</v>
      </c>
      <c r="W376" s="77" t="s">
        <v>302</v>
      </c>
      <c r="X376" s="94" t="s">
        <v>64</v>
      </c>
      <c r="Y376" s="85">
        <v>45522</v>
      </c>
      <c r="Z376" s="79" t="s">
        <v>1684</v>
      </c>
      <c r="AA376" s="85">
        <v>45522</v>
      </c>
      <c r="AB376" s="93">
        <v>45012000</v>
      </c>
      <c r="AC376" s="81">
        <v>0</v>
      </c>
      <c r="AD376" s="82" t="s">
        <v>1685</v>
      </c>
      <c r="AE376" s="86">
        <v>45497</v>
      </c>
      <c r="AF376" s="80">
        <v>0</v>
      </c>
      <c r="AG376" s="83">
        <f t="shared" si="27"/>
        <v>45012000</v>
      </c>
      <c r="AH376" s="82"/>
      <c r="AI376" s="64"/>
      <c r="AJ376" s="80"/>
      <c r="AK376" s="65">
        <f t="shared" si="24"/>
        <v>0</v>
      </c>
      <c r="AL376" s="80"/>
      <c r="AM376" s="65">
        <f t="shared" si="25"/>
        <v>0</v>
      </c>
      <c r="AN376" s="65">
        <f t="shared" si="26"/>
        <v>0</v>
      </c>
      <c r="AO376" s="82"/>
      <c r="AP376" s="82"/>
      <c r="AQ376" s="84"/>
      <c r="AR376" s="73" t="s">
        <v>1607</v>
      </c>
    </row>
    <row r="377" spans="1:44" s="39" customFormat="1" ht="18.75" customHeight="1">
      <c r="A377" s="71">
        <v>38</v>
      </c>
      <c r="B377" s="72" t="s">
        <v>1686</v>
      </c>
      <c r="C377" s="73" t="s">
        <v>67</v>
      </c>
      <c r="D377" s="73" t="s">
        <v>68</v>
      </c>
      <c r="E377" s="73" t="s">
        <v>69</v>
      </c>
      <c r="F377" s="73" t="s">
        <v>338</v>
      </c>
      <c r="G377" s="73" t="s">
        <v>70</v>
      </c>
      <c r="H377" s="73" t="s">
        <v>60</v>
      </c>
      <c r="I377" s="73" t="s">
        <v>75</v>
      </c>
      <c r="J377" s="114" t="s">
        <v>1687</v>
      </c>
      <c r="K377" s="71" t="s">
        <v>55</v>
      </c>
      <c r="L377" s="71">
        <v>80111600</v>
      </c>
      <c r="M377" s="57">
        <v>2400000</v>
      </c>
      <c r="N377" s="71" t="s">
        <v>1588</v>
      </c>
      <c r="O377" s="57">
        <v>9600000</v>
      </c>
      <c r="P377" s="74" t="s">
        <v>61</v>
      </c>
      <c r="Q377" s="74" t="s">
        <v>56</v>
      </c>
      <c r="R377" s="71" t="s">
        <v>57</v>
      </c>
      <c r="S377" s="71" t="s">
        <v>1523</v>
      </c>
      <c r="T377" s="75" t="s">
        <v>57</v>
      </c>
      <c r="U377" s="64">
        <v>45520</v>
      </c>
      <c r="V377" s="76">
        <v>202414000058763</v>
      </c>
      <c r="W377" s="77" t="s">
        <v>302</v>
      </c>
      <c r="X377" s="94" t="s">
        <v>64</v>
      </c>
      <c r="Y377" s="85">
        <v>45522</v>
      </c>
      <c r="Z377" s="79" t="s">
        <v>1688</v>
      </c>
      <c r="AA377" s="85">
        <v>45522</v>
      </c>
      <c r="AB377" s="93">
        <v>9600000</v>
      </c>
      <c r="AC377" s="81">
        <v>0</v>
      </c>
      <c r="AD377" s="82">
        <v>1429</v>
      </c>
      <c r="AE377" s="86">
        <v>45512</v>
      </c>
      <c r="AF377" s="80">
        <v>9600000</v>
      </c>
      <c r="AG377" s="83">
        <f t="shared" si="27"/>
        <v>0</v>
      </c>
      <c r="AH377" s="82">
        <v>4087</v>
      </c>
      <c r="AI377" s="64">
        <v>45537</v>
      </c>
      <c r="AJ377" s="80">
        <v>9600000</v>
      </c>
      <c r="AK377" s="65">
        <f t="shared" si="24"/>
        <v>0</v>
      </c>
      <c r="AL377" s="80">
        <v>2240000</v>
      </c>
      <c r="AM377" s="65">
        <f t="shared" si="25"/>
        <v>7360000</v>
      </c>
      <c r="AN377" s="65">
        <f t="shared" si="26"/>
        <v>0</v>
      </c>
      <c r="AO377" s="71" t="s">
        <v>320</v>
      </c>
      <c r="AP377" s="71">
        <v>834</v>
      </c>
      <c r="AQ377" s="73" t="s">
        <v>1689</v>
      </c>
      <c r="AR377" s="73" t="s">
        <v>1690</v>
      </c>
    </row>
    <row r="378" spans="1:44" s="39" customFormat="1" ht="18.75" customHeight="1">
      <c r="A378" s="71">
        <v>39</v>
      </c>
      <c r="B378" s="72" t="s">
        <v>1691</v>
      </c>
      <c r="C378" s="73" t="s">
        <v>67</v>
      </c>
      <c r="D378" s="73" t="s">
        <v>68</v>
      </c>
      <c r="E378" s="73" t="s">
        <v>69</v>
      </c>
      <c r="F378" s="73" t="s">
        <v>338</v>
      </c>
      <c r="G378" s="73" t="s">
        <v>70</v>
      </c>
      <c r="H378" s="73" t="s">
        <v>71</v>
      </c>
      <c r="I378" s="73" t="s">
        <v>75</v>
      </c>
      <c r="J378" s="114" t="s">
        <v>1527</v>
      </c>
      <c r="K378" s="71" t="s">
        <v>55</v>
      </c>
      <c r="L378" s="71">
        <v>93141500</v>
      </c>
      <c r="M378" s="57">
        <v>5507000</v>
      </c>
      <c r="N378" s="71" t="s">
        <v>1555</v>
      </c>
      <c r="O378" s="57">
        <v>28452833</v>
      </c>
      <c r="P378" s="74" t="s">
        <v>61</v>
      </c>
      <c r="Q378" s="74" t="s">
        <v>56</v>
      </c>
      <c r="R378" s="71" t="s">
        <v>57</v>
      </c>
      <c r="S378" s="71" t="s">
        <v>1523</v>
      </c>
      <c r="T378" s="75" t="s">
        <v>57</v>
      </c>
      <c r="U378" s="64">
        <v>45520</v>
      </c>
      <c r="V378" s="76">
        <v>202414000058763</v>
      </c>
      <c r="W378" s="77" t="s">
        <v>302</v>
      </c>
      <c r="X378" s="94" t="s">
        <v>64</v>
      </c>
      <c r="Y378" s="85">
        <v>45522</v>
      </c>
      <c r="Z378" s="79" t="s">
        <v>1692</v>
      </c>
      <c r="AA378" s="85">
        <v>45522</v>
      </c>
      <c r="AB378" s="93">
        <v>28452833</v>
      </c>
      <c r="AC378" s="81">
        <v>0</v>
      </c>
      <c r="AD378" s="82">
        <v>1126</v>
      </c>
      <c r="AE378" s="86">
        <v>45497</v>
      </c>
      <c r="AF378" s="80">
        <v>28452833</v>
      </c>
      <c r="AG378" s="83">
        <f t="shared" si="27"/>
        <v>0</v>
      </c>
      <c r="AH378" s="82">
        <v>3758</v>
      </c>
      <c r="AI378" s="64">
        <v>45518</v>
      </c>
      <c r="AJ378" s="80">
        <v>28452833</v>
      </c>
      <c r="AK378" s="65">
        <f t="shared" si="24"/>
        <v>0</v>
      </c>
      <c r="AL378" s="80">
        <v>8627633</v>
      </c>
      <c r="AM378" s="65">
        <f t="shared" si="25"/>
        <v>19825200</v>
      </c>
      <c r="AN378" s="65">
        <f t="shared" si="26"/>
        <v>0</v>
      </c>
      <c r="AO378" s="71" t="s">
        <v>323</v>
      </c>
      <c r="AP378" s="71">
        <v>657</v>
      </c>
      <c r="AQ378" s="73" t="s">
        <v>1693</v>
      </c>
      <c r="AR378" s="73"/>
    </row>
    <row r="379" spans="1:44" s="39" customFormat="1" ht="18.75" customHeight="1">
      <c r="A379" s="71">
        <v>40</v>
      </c>
      <c r="B379" s="72" t="s">
        <v>1694</v>
      </c>
      <c r="C379" s="73" t="s">
        <v>67</v>
      </c>
      <c r="D379" s="73" t="s">
        <v>68</v>
      </c>
      <c r="E379" s="73" t="s">
        <v>69</v>
      </c>
      <c r="F379" s="73" t="s">
        <v>338</v>
      </c>
      <c r="G379" s="73" t="s">
        <v>70</v>
      </c>
      <c r="H379" s="73" t="s">
        <v>74</v>
      </c>
      <c r="I379" s="73" t="s">
        <v>75</v>
      </c>
      <c r="J379" s="114" t="s">
        <v>1695</v>
      </c>
      <c r="K379" s="71" t="s">
        <v>55</v>
      </c>
      <c r="L379" s="71">
        <v>80111600</v>
      </c>
      <c r="M379" s="57">
        <v>3927000</v>
      </c>
      <c r="N379" s="71" t="s">
        <v>1555</v>
      </c>
      <c r="O379" s="57">
        <v>17671500</v>
      </c>
      <c r="P379" s="74" t="s">
        <v>61</v>
      </c>
      <c r="Q379" s="74" t="s">
        <v>56</v>
      </c>
      <c r="R379" s="71" t="s">
        <v>57</v>
      </c>
      <c r="S379" s="71" t="s">
        <v>1523</v>
      </c>
      <c r="T379" s="75" t="s">
        <v>57</v>
      </c>
      <c r="U379" s="64">
        <v>45520</v>
      </c>
      <c r="V379" s="76">
        <v>202414000058763</v>
      </c>
      <c r="W379" s="77" t="s">
        <v>302</v>
      </c>
      <c r="X379" s="94" t="s">
        <v>64</v>
      </c>
      <c r="Y379" s="85">
        <v>45522</v>
      </c>
      <c r="Z379" s="79" t="s">
        <v>1696</v>
      </c>
      <c r="AA379" s="85">
        <v>45522</v>
      </c>
      <c r="AB379" s="93">
        <v>17671500</v>
      </c>
      <c r="AC379" s="81">
        <v>0</v>
      </c>
      <c r="AD379" s="82">
        <v>1150</v>
      </c>
      <c r="AE379" s="86">
        <v>45497</v>
      </c>
      <c r="AF379" s="80">
        <v>17671500</v>
      </c>
      <c r="AG379" s="83">
        <f t="shared" si="27"/>
        <v>0</v>
      </c>
      <c r="AH379" s="82">
        <v>3861</v>
      </c>
      <c r="AI379" s="64">
        <v>45519</v>
      </c>
      <c r="AJ379" s="80">
        <v>17671500</v>
      </c>
      <c r="AK379" s="65">
        <f t="shared" si="24"/>
        <v>0</v>
      </c>
      <c r="AL379" s="80">
        <v>6021400</v>
      </c>
      <c r="AM379" s="65">
        <f t="shared" si="25"/>
        <v>11650100</v>
      </c>
      <c r="AN379" s="65">
        <f t="shared" si="26"/>
        <v>0</v>
      </c>
      <c r="AO379" s="71" t="s">
        <v>320</v>
      </c>
      <c r="AP379" s="71">
        <v>698</v>
      </c>
      <c r="AQ379" s="73" t="s">
        <v>1697</v>
      </c>
      <c r="AR379" s="73"/>
    </row>
    <row r="380" spans="1:44" s="39" customFormat="1" ht="18.75" customHeight="1">
      <c r="A380" s="71">
        <v>41</v>
      </c>
      <c r="B380" s="72" t="s">
        <v>1698</v>
      </c>
      <c r="C380" s="73" t="s">
        <v>67</v>
      </c>
      <c r="D380" s="73" t="s">
        <v>68</v>
      </c>
      <c r="E380" s="73" t="s">
        <v>69</v>
      </c>
      <c r="F380" s="73" t="s">
        <v>338</v>
      </c>
      <c r="G380" s="73" t="s">
        <v>70</v>
      </c>
      <c r="H380" s="73" t="s">
        <v>74</v>
      </c>
      <c r="I380" s="73" t="s">
        <v>75</v>
      </c>
      <c r="J380" s="114" t="s">
        <v>1699</v>
      </c>
      <c r="K380" s="71" t="s">
        <v>55</v>
      </c>
      <c r="L380" s="71">
        <v>80111600</v>
      </c>
      <c r="M380" s="57">
        <v>4640000</v>
      </c>
      <c r="N380" s="71" t="s">
        <v>1533</v>
      </c>
      <c r="O380" s="57">
        <v>21344000</v>
      </c>
      <c r="P380" s="74" t="s">
        <v>61</v>
      </c>
      <c r="Q380" s="74" t="s">
        <v>56</v>
      </c>
      <c r="R380" s="71" t="s">
        <v>57</v>
      </c>
      <c r="S380" s="71" t="s">
        <v>1523</v>
      </c>
      <c r="T380" s="75" t="s">
        <v>57</v>
      </c>
      <c r="U380" s="64">
        <v>45492</v>
      </c>
      <c r="V380" s="76">
        <v>202414000059743</v>
      </c>
      <c r="W380" s="77" t="s">
        <v>302</v>
      </c>
      <c r="X380" s="94" t="s">
        <v>64</v>
      </c>
      <c r="Y380" s="85">
        <v>45498</v>
      </c>
      <c r="Z380" s="79" t="s">
        <v>1700</v>
      </c>
      <c r="AA380" s="85">
        <v>45498</v>
      </c>
      <c r="AB380" s="93">
        <v>21344000</v>
      </c>
      <c r="AC380" s="81">
        <v>0</v>
      </c>
      <c r="AD380" s="82">
        <v>1290</v>
      </c>
      <c r="AE380" s="86">
        <v>45501</v>
      </c>
      <c r="AF380" s="80">
        <v>21344000</v>
      </c>
      <c r="AG380" s="83">
        <f t="shared" si="27"/>
        <v>0</v>
      </c>
      <c r="AH380" s="82">
        <v>3698</v>
      </c>
      <c r="AI380" s="64">
        <v>45516</v>
      </c>
      <c r="AJ380" s="80">
        <v>21344000</v>
      </c>
      <c r="AK380" s="65">
        <f t="shared" si="24"/>
        <v>0</v>
      </c>
      <c r="AL380" s="80">
        <v>7575400</v>
      </c>
      <c r="AM380" s="65">
        <f t="shared" si="25"/>
        <v>13768600</v>
      </c>
      <c r="AN380" s="65">
        <f t="shared" si="26"/>
        <v>0</v>
      </c>
      <c r="AO380" s="71" t="s">
        <v>323</v>
      </c>
      <c r="AP380" s="71">
        <v>705</v>
      </c>
      <c r="AQ380" s="73" t="s">
        <v>1701</v>
      </c>
      <c r="AR380" s="73"/>
    </row>
    <row r="381" spans="1:44" s="39" customFormat="1" ht="18.75" customHeight="1">
      <c r="A381" s="71">
        <v>42</v>
      </c>
      <c r="B381" s="72" t="s">
        <v>1702</v>
      </c>
      <c r="C381" s="73" t="s">
        <v>67</v>
      </c>
      <c r="D381" s="73" t="s">
        <v>68</v>
      </c>
      <c r="E381" s="73" t="s">
        <v>69</v>
      </c>
      <c r="F381" s="73" t="s">
        <v>338</v>
      </c>
      <c r="G381" s="73" t="s">
        <v>70</v>
      </c>
      <c r="H381" s="73" t="s">
        <v>58</v>
      </c>
      <c r="I381" s="73" t="s">
        <v>75</v>
      </c>
      <c r="J381" s="114" t="s">
        <v>1675</v>
      </c>
      <c r="K381" s="71" t="s">
        <v>64</v>
      </c>
      <c r="L381" s="71" t="s">
        <v>65</v>
      </c>
      <c r="M381" s="57">
        <v>0</v>
      </c>
      <c r="N381" s="74">
        <v>0</v>
      </c>
      <c r="O381" s="57">
        <f t="shared" ref="O381:O382" si="28">298784738-298784738</f>
        <v>0</v>
      </c>
      <c r="P381" s="74" t="s">
        <v>78</v>
      </c>
      <c r="Q381" s="74" t="s">
        <v>78</v>
      </c>
      <c r="R381" s="71" t="s">
        <v>57</v>
      </c>
      <c r="S381" s="71" t="s">
        <v>1523</v>
      </c>
      <c r="T381" s="75" t="s">
        <v>57</v>
      </c>
      <c r="U381" s="64">
        <v>45520</v>
      </c>
      <c r="V381" s="76">
        <v>202414000058763</v>
      </c>
      <c r="W381" s="77" t="s">
        <v>302</v>
      </c>
      <c r="X381" s="94" t="s">
        <v>64</v>
      </c>
      <c r="Y381" s="85">
        <v>45522</v>
      </c>
      <c r="Z381" s="79" t="s">
        <v>1703</v>
      </c>
      <c r="AA381" s="85">
        <v>45522</v>
      </c>
      <c r="AB381" s="93">
        <v>0</v>
      </c>
      <c r="AC381" s="81">
        <v>0</v>
      </c>
      <c r="AD381" s="82" t="s">
        <v>1704</v>
      </c>
      <c r="AE381" s="86">
        <v>45497</v>
      </c>
      <c r="AF381" s="80">
        <v>0</v>
      </c>
      <c r="AG381" s="83">
        <f t="shared" si="27"/>
        <v>0</v>
      </c>
      <c r="AH381" s="82"/>
      <c r="AI381" s="64"/>
      <c r="AJ381" s="80"/>
      <c r="AK381" s="65">
        <f t="shared" si="24"/>
        <v>0</v>
      </c>
      <c r="AL381" s="80"/>
      <c r="AM381" s="65">
        <f t="shared" si="25"/>
        <v>0</v>
      </c>
      <c r="AN381" s="65">
        <f t="shared" si="26"/>
        <v>0</v>
      </c>
      <c r="AO381" s="82"/>
      <c r="AP381" s="82"/>
      <c r="AQ381" s="84"/>
      <c r="AR381" s="73" t="s">
        <v>1705</v>
      </c>
    </row>
    <row r="382" spans="1:44" s="39" customFormat="1" ht="18.75" customHeight="1">
      <c r="A382" s="71">
        <v>43</v>
      </c>
      <c r="B382" s="72" t="s">
        <v>1706</v>
      </c>
      <c r="C382" s="73" t="s">
        <v>67</v>
      </c>
      <c r="D382" s="73" t="s">
        <v>68</v>
      </c>
      <c r="E382" s="73" t="s">
        <v>69</v>
      </c>
      <c r="F382" s="73" t="s">
        <v>338</v>
      </c>
      <c r="G382" s="73" t="s">
        <v>70</v>
      </c>
      <c r="H382" s="73" t="s">
        <v>58</v>
      </c>
      <c r="I382" s="73" t="s">
        <v>75</v>
      </c>
      <c r="J382" s="114" t="s">
        <v>1707</v>
      </c>
      <c r="K382" s="71" t="s">
        <v>64</v>
      </c>
      <c r="L382" s="71" t="s">
        <v>65</v>
      </c>
      <c r="M382" s="57">
        <v>0</v>
      </c>
      <c r="N382" s="74">
        <v>0</v>
      </c>
      <c r="O382" s="57">
        <f t="shared" si="28"/>
        <v>0</v>
      </c>
      <c r="P382" s="74" t="s">
        <v>78</v>
      </c>
      <c r="Q382" s="74" t="s">
        <v>78</v>
      </c>
      <c r="R382" s="71" t="s">
        <v>57</v>
      </c>
      <c r="S382" s="71" t="s">
        <v>1523</v>
      </c>
      <c r="T382" s="75" t="s">
        <v>57</v>
      </c>
      <c r="U382" s="64">
        <v>45520</v>
      </c>
      <c r="V382" s="76">
        <v>202414000058763</v>
      </c>
      <c r="W382" s="77" t="s">
        <v>302</v>
      </c>
      <c r="X382" s="94" t="s">
        <v>64</v>
      </c>
      <c r="Y382" s="85">
        <v>45522</v>
      </c>
      <c r="Z382" s="79" t="s">
        <v>1708</v>
      </c>
      <c r="AA382" s="85">
        <v>45522</v>
      </c>
      <c r="AB382" s="93">
        <v>0</v>
      </c>
      <c r="AC382" s="81">
        <v>0</v>
      </c>
      <c r="AD382" s="82" t="s">
        <v>1709</v>
      </c>
      <c r="AE382" s="86">
        <v>45497</v>
      </c>
      <c r="AF382" s="80">
        <v>0</v>
      </c>
      <c r="AG382" s="83">
        <f t="shared" si="27"/>
        <v>0</v>
      </c>
      <c r="AH382" s="82"/>
      <c r="AI382" s="64"/>
      <c r="AJ382" s="80"/>
      <c r="AK382" s="65">
        <f t="shared" si="24"/>
        <v>0</v>
      </c>
      <c r="AL382" s="80"/>
      <c r="AM382" s="65">
        <f t="shared" si="25"/>
        <v>0</v>
      </c>
      <c r="AN382" s="65">
        <f t="shared" si="26"/>
        <v>0</v>
      </c>
      <c r="AO382" s="82"/>
      <c r="AP382" s="82"/>
      <c r="AQ382" s="84"/>
      <c r="AR382" s="73" t="s">
        <v>1607</v>
      </c>
    </row>
    <row r="383" spans="1:44" s="39" customFormat="1" ht="18.75" customHeight="1">
      <c r="A383" s="71">
        <v>44</v>
      </c>
      <c r="B383" s="72" t="s">
        <v>1710</v>
      </c>
      <c r="C383" s="73" t="s">
        <v>67</v>
      </c>
      <c r="D383" s="73" t="s">
        <v>68</v>
      </c>
      <c r="E383" s="73" t="s">
        <v>69</v>
      </c>
      <c r="F383" s="73" t="s">
        <v>338</v>
      </c>
      <c r="G383" s="73" t="s">
        <v>70</v>
      </c>
      <c r="H383" s="73" t="s">
        <v>53</v>
      </c>
      <c r="I383" s="73" t="s">
        <v>75</v>
      </c>
      <c r="J383" s="114" t="s">
        <v>1711</v>
      </c>
      <c r="K383" s="71" t="s">
        <v>55</v>
      </c>
      <c r="L383" s="71">
        <v>80111607</v>
      </c>
      <c r="M383" s="57">
        <v>6935000</v>
      </c>
      <c r="N383" s="71" t="s">
        <v>1533</v>
      </c>
      <c r="O383" s="57">
        <v>13870000</v>
      </c>
      <c r="P383" s="74" t="s">
        <v>61</v>
      </c>
      <c r="Q383" s="74" t="s">
        <v>56</v>
      </c>
      <c r="R383" s="71" t="s">
        <v>57</v>
      </c>
      <c r="S383" s="71" t="s">
        <v>1523</v>
      </c>
      <c r="T383" s="75" t="s">
        <v>57</v>
      </c>
      <c r="U383" s="64">
        <v>45520</v>
      </c>
      <c r="V383" s="76">
        <v>202414000058763</v>
      </c>
      <c r="W383" s="77" t="s">
        <v>302</v>
      </c>
      <c r="X383" s="94" t="s">
        <v>64</v>
      </c>
      <c r="Y383" s="85">
        <v>45522</v>
      </c>
      <c r="Z383" s="79" t="s">
        <v>1712</v>
      </c>
      <c r="AA383" s="85">
        <v>45522</v>
      </c>
      <c r="AB383" s="93">
        <v>13870000</v>
      </c>
      <c r="AC383" s="81">
        <v>0</v>
      </c>
      <c r="AD383" s="82">
        <v>1135</v>
      </c>
      <c r="AE383" s="86">
        <v>45497</v>
      </c>
      <c r="AF383" s="80">
        <v>13870000</v>
      </c>
      <c r="AG383" s="83">
        <f t="shared" si="27"/>
        <v>0</v>
      </c>
      <c r="AH383" s="82">
        <v>3731</v>
      </c>
      <c r="AI383" s="64">
        <v>45517</v>
      </c>
      <c r="AJ383" s="80">
        <v>13870000</v>
      </c>
      <c r="AK383" s="65">
        <f t="shared" si="24"/>
        <v>0</v>
      </c>
      <c r="AL383" s="80">
        <v>10864833</v>
      </c>
      <c r="AM383" s="65">
        <f t="shared" si="25"/>
        <v>3005167</v>
      </c>
      <c r="AN383" s="65">
        <f t="shared" si="26"/>
        <v>0</v>
      </c>
      <c r="AO383" s="71" t="s">
        <v>323</v>
      </c>
      <c r="AP383" s="71">
        <v>714</v>
      </c>
      <c r="AQ383" s="73" t="s">
        <v>1713</v>
      </c>
      <c r="AR383" s="73"/>
    </row>
    <row r="384" spans="1:44" s="39" customFormat="1" ht="18.75" customHeight="1">
      <c r="A384" s="71">
        <v>45</v>
      </c>
      <c r="B384" s="72" t="s">
        <v>1714</v>
      </c>
      <c r="C384" s="73" t="s">
        <v>67</v>
      </c>
      <c r="D384" s="73" t="s">
        <v>68</v>
      </c>
      <c r="E384" s="73" t="s">
        <v>69</v>
      </c>
      <c r="F384" s="73" t="s">
        <v>338</v>
      </c>
      <c r="G384" s="73" t="s">
        <v>70</v>
      </c>
      <c r="H384" s="73" t="s">
        <v>71</v>
      </c>
      <c r="I384" s="73" t="s">
        <v>75</v>
      </c>
      <c r="J384" s="114" t="s">
        <v>1527</v>
      </c>
      <c r="K384" s="71" t="s">
        <v>55</v>
      </c>
      <c r="L384" s="71">
        <v>93141500</v>
      </c>
      <c r="M384" s="57">
        <v>9000000</v>
      </c>
      <c r="N384" s="71" t="s">
        <v>1533</v>
      </c>
      <c r="O384" s="57">
        <v>41400000</v>
      </c>
      <c r="P384" s="74" t="s">
        <v>61</v>
      </c>
      <c r="Q384" s="74" t="s">
        <v>56</v>
      </c>
      <c r="R384" s="71" t="s">
        <v>57</v>
      </c>
      <c r="S384" s="71" t="s">
        <v>1523</v>
      </c>
      <c r="T384" s="75" t="s">
        <v>57</v>
      </c>
      <c r="U384" s="64">
        <v>45520</v>
      </c>
      <c r="V384" s="76">
        <v>202414000058763</v>
      </c>
      <c r="W384" s="77" t="s">
        <v>302</v>
      </c>
      <c r="X384" s="94" t="s">
        <v>64</v>
      </c>
      <c r="Y384" s="85">
        <v>45522</v>
      </c>
      <c r="Z384" s="79" t="s">
        <v>1715</v>
      </c>
      <c r="AA384" s="85">
        <v>45522</v>
      </c>
      <c r="AB384" s="93">
        <v>41400000</v>
      </c>
      <c r="AC384" s="81">
        <v>0</v>
      </c>
      <c r="AD384" s="82">
        <v>1136</v>
      </c>
      <c r="AE384" s="86">
        <v>45497</v>
      </c>
      <c r="AF384" s="80">
        <v>41400000</v>
      </c>
      <c r="AG384" s="83">
        <f t="shared" si="27"/>
        <v>0</v>
      </c>
      <c r="AH384" s="82">
        <v>3691</v>
      </c>
      <c r="AI384" s="64">
        <v>45516</v>
      </c>
      <c r="AJ384" s="80">
        <v>41400000</v>
      </c>
      <c r="AK384" s="65">
        <f t="shared" si="24"/>
        <v>0</v>
      </c>
      <c r="AL384" s="80">
        <v>14700000</v>
      </c>
      <c r="AM384" s="65">
        <f t="shared" si="25"/>
        <v>26700000</v>
      </c>
      <c r="AN384" s="65">
        <f t="shared" si="26"/>
        <v>0</v>
      </c>
      <c r="AO384" s="71" t="s">
        <v>323</v>
      </c>
      <c r="AP384" s="71">
        <v>673</v>
      </c>
      <c r="AQ384" s="73" t="s">
        <v>1716</v>
      </c>
      <c r="AR384" s="73"/>
    </row>
    <row r="385" spans="1:44" s="39" customFormat="1" ht="18.75" customHeight="1">
      <c r="A385" s="71">
        <v>46</v>
      </c>
      <c r="B385" s="72" t="s">
        <v>1717</v>
      </c>
      <c r="C385" s="73" t="s">
        <v>67</v>
      </c>
      <c r="D385" s="73" t="s">
        <v>68</v>
      </c>
      <c r="E385" s="73" t="s">
        <v>69</v>
      </c>
      <c r="F385" s="73" t="s">
        <v>338</v>
      </c>
      <c r="G385" s="73" t="s">
        <v>70</v>
      </c>
      <c r="H385" s="73" t="s">
        <v>74</v>
      </c>
      <c r="I385" s="73" t="s">
        <v>75</v>
      </c>
      <c r="J385" s="114" t="s">
        <v>1718</v>
      </c>
      <c r="K385" s="71" t="s">
        <v>55</v>
      </c>
      <c r="L385" s="71">
        <v>80111600</v>
      </c>
      <c r="M385" s="57">
        <v>3453000</v>
      </c>
      <c r="N385" s="71" t="s">
        <v>1533</v>
      </c>
      <c r="O385" s="57">
        <v>15883800</v>
      </c>
      <c r="P385" s="74" t="s">
        <v>61</v>
      </c>
      <c r="Q385" s="74" t="s">
        <v>56</v>
      </c>
      <c r="R385" s="71" t="s">
        <v>57</v>
      </c>
      <c r="S385" s="71" t="s">
        <v>1523</v>
      </c>
      <c r="T385" s="75" t="s">
        <v>57</v>
      </c>
      <c r="U385" s="64">
        <v>45492</v>
      </c>
      <c r="V385" s="76">
        <v>202414000059743</v>
      </c>
      <c r="W385" s="77" t="s">
        <v>302</v>
      </c>
      <c r="X385" s="94" t="s">
        <v>64</v>
      </c>
      <c r="Y385" s="85">
        <v>45498</v>
      </c>
      <c r="Z385" s="79" t="s">
        <v>1719</v>
      </c>
      <c r="AA385" s="85">
        <v>45506</v>
      </c>
      <c r="AB385" s="93">
        <v>15883800</v>
      </c>
      <c r="AC385" s="81">
        <v>0</v>
      </c>
      <c r="AD385" s="82">
        <v>1406</v>
      </c>
      <c r="AE385" s="86">
        <v>45506</v>
      </c>
      <c r="AF385" s="80">
        <v>15883800</v>
      </c>
      <c r="AG385" s="83">
        <f t="shared" si="27"/>
        <v>0</v>
      </c>
      <c r="AH385" s="82">
        <v>3450</v>
      </c>
      <c r="AI385" s="64">
        <v>45507</v>
      </c>
      <c r="AJ385" s="80">
        <v>15883800</v>
      </c>
      <c r="AK385" s="65">
        <f t="shared" si="24"/>
        <v>0</v>
      </c>
      <c r="AL385" s="80">
        <v>1956700</v>
      </c>
      <c r="AM385" s="65">
        <f t="shared" si="25"/>
        <v>13927100</v>
      </c>
      <c r="AN385" s="65">
        <f t="shared" si="26"/>
        <v>0</v>
      </c>
      <c r="AO385" s="71" t="s">
        <v>320</v>
      </c>
      <c r="AP385" s="71">
        <v>633</v>
      </c>
      <c r="AQ385" s="73" t="s">
        <v>1720</v>
      </c>
      <c r="AR385" s="73"/>
    </row>
    <row r="386" spans="1:44" s="39" customFormat="1" ht="18.75" customHeight="1">
      <c r="A386" s="71">
        <v>47</v>
      </c>
      <c r="B386" s="72" t="s">
        <v>1721</v>
      </c>
      <c r="C386" s="73" t="s">
        <v>67</v>
      </c>
      <c r="D386" s="73" t="s">
        <v>68</v>
      </c>
      <c r="E386" s="73" t="s">
        <v>69</v>
      </c>
      <c r="F386" s="73" t="s">
        <v>338</v>
      </c>
      <c r="G386" s="73" t="s">
        <v>70</v>
      </c>
      <c r="H386" s="73" t="s">
        <v>71</v>
      </c>
      <c r="I386" s="73" t="s">
        <v>75</v>
      </c>
      <c r="J386" s="114" t="s">
        <v>1527</v>
      </c>
      <c r="K386" s="71" t="s">
        <v>55</v>
      </c>
      <c r="L386" s="71">
        <v>93141500</v>
      </c>
      <c r="M386" s="57">
        <v>5507000</v>
      </c>
      <c r="N386" s="71" t="s">
        <v>1571</v>
      </c>
      <c r="O386" s="57">
        <v>22028000</v>
      </c>
      <c r="P386" s="74" t="s">
        <v>56</v>
      </c>
      <c r="Q386" s="74" t="s">
        <v>66</v>
      </c>
      <c r="R386" s="71" t="s">
        <v>57</v>
      </c>
      <c r="S386" s="71" t="s">
        <v>1523</v>
      </c>
      <c r="T386" s="75" t="s">
        <v>57</v>
      </c>
      <c r="U386" s="64">
        <v>45520</v>
      </c>
      <c r="V386" s="76">
        <v>202414000058763</v>
      </c>
      <c r="W386" s="77" t="s">
        <v>302</v>
      </c>
      <c r="X386" s="94" t="s">
        <v>64</v>
      </c>
      <c r="Y386" s="85" t="s">
        <v>1662</v>
      </c>
      <c r="Z386" s="79" t="s">
        <v>1722</v>
      </c>
      <c r="AA386" s="85">
        <v>45522</v>
      </c>
      <c r="AB386" s="93">
        <v>22028000</v>
      </c>
      <c r="AC386" s="81">
        <v>0</v>
      </c>
      <c r="AD386" s="82" t="s">
        <v>1723</v>
      </c>
      <c r="AE386" s="86">
        <v>45497</v>
      </c>
      <c r="AF386" s="80">
        <v>22028000</v>
      </c>
      <c r="AG386" s="83">
        <f t="shared" si="27"/>
        <v>0</v>
      </c>
      <c r="AH386" s="82">
        <v>4147</v>
      </c>
      <c r="AI386" s="64">
        <v>45546</v>
      </c>
      <c r="AJ386" s="80">
        <v>22028000</v>
      </c>
      <c r="AK386" s="65">
        <f t="shared" si="24"/>
        <v>0</v>
      </c>
      <c r="AL386" s="80">
        <v>3671333</v>
      </c>
      <c r="AM386" s="65">
        <f t="shared" si="25"/>
        <v>18356667</v>
      </c>
      <c r="AN386" s="65">
        <f t="shared" si="26"/>
        <v>0</v>
      </c>
      <c r="AO386" s="71" t="s">
        <v>323</v>
      </c>
      <c r="AP386" s="71">
        <v>857</v>
      </c>
      <c r="AQ386" s="73" t="s">
        <v>1724</v>
      </c>
      <c r="AR386" s="73"/>
    </row>
    <row r="387" spans="1:44" s="39" customFormat="1" ht="18.75" customHeight="1">
      <c r="A387" s="71">
        <v>48</v>
      </c>
      <c r="B387" s="72" t="s">
        <v>1725</v>
      </c>
      <c r="C387" s="73" t="s">
        <v>67</v>
      </c>
      <c r="D387" s="73" t="s">
        <v>68</v>
      </c>
      <c r="E387" s="73" t="s">
        <v>69</v>
      </c>
      <c r="F387" s="73" t="s">
        <v>338</v>
      </c>
      <c r="G387" s="73" t="s">
        <v>70</v>
      </c>
      <c r="H387" s="73" t="s">
        <v>72</v>
      </c>
      <c r="I387" s="73" t="s">
        <v>75</v>
      </c>
      <c r="J387" s="114" t="s">
        <v>1583</v>
      </c>
      <c r="K387" s="71" t="s">
        <v>55</v>
      </c>
      <c r="L387" s="71">
        <v>80111600</v>
      </c>
      <c r="M387" s="57">
        <v>5507000</v>
      </c>
      <c r="N387" s="71" t="s">
        <v>1522</v>
      </c>
      <c r="O387" s="57">
        <v>24230800</v>
      </c>
      <c r="P387" s="74" t="s">
        <v>61</v>
      </c>
      <c r="Q387" s="74" t="s">
        <v>56</v>
      </c>
      <c r="R387" s="71" t="s">
        <v>57</v>
      </c>
      <c r="S387" s="71" t="s">
        <v>1523</v>
      </c>
      <c r="T387" s="75" t="s">
        <v>57</v>
      </c>
      <c r="U387" s="64">
        <v>45520</v>
      </c>
      <c r="V387" s="76">
        <v>202414000058763</v>
      </c>
      <c r="W387" s="77" t="s">
        <v>302</v>
      </c>
      <c r="X387" s="94" t="s">
        <v>64</v>
      </c>
      <c r="Y387" s="85">
        <v>45522</v>
      </c>
      <c r="Z387" s="79" t="s">
        <v>1726</v>
      </c>
      <c r="AA387" s="85">
        <v>45522</v>
      </c>
      <c r="AB387" s="93">
        <v>24230800</v>
      </c>
      <c r="AC387" s="81">
        <v>0</v>
      </c>
      <c r="AD387" s="82">
        <v>1139</v>
      </c>
      <c r="AE387" s="86">
        <v>45497</v>
      </c>
      <c r="AF387" s="80">
        <v>24230800</v>
      </c>
      <c r="AG387" s="83">
        <f t="shared" si="27"/>
        <v>0</v>
      </c>
      <c r="AH387" s="82">
        <v>3703</v>
      </c>
      <c r="AI387" s="64">
        <v>45516</v>
      </c>
      <c r="AJ387" s="80">
        <v>24230800</v>
      </c>
      <c r="AK387" s="65">
        <f t="shared" si="24"/>
        <v>0</v>
      </c>
      <c r="AL387" s="80">
        <v>8627633</v>
      </c>
      <c r="AM387" s="65">
        <f t="shared" si="25"/>
        <v>15603167</v>
      </c>
      <c r="AN387" s="65">
        <f t="shared" si="26"/>
        <v>0</v>
      </c>
      <c r="AO387" s="71" t="s">
        <v>323</v>
      </c>
      <c r="AP387" s="71">
        <v>716</v>
      </c>
      <c r="AQ387" s="73" t="s">
        <v>1727</v>
      </c>
      <c r="AR387" s="73"/>
    </row>
    <row r="388" spans="1:44" s="39" customFormat="1" ht="18.75" customHeight="1">
      <c r="A388" s="71">
        <v>49</v>
      </c>
      <c r="B388" s="72" t="s">
        <v>1728</v>
      </c>
      <c r="C388" s="73" t="s">
        <v>67</v>
      </c>
      <c r="D388" s="73" t="s">
        <v>68</v>
      </c>
      <c r="E388" s="73" t="s">
        <v>69</v>
      </c>
      <c r="F388" s="73" t="s">
        <v>338</v>
      </c>
      <c r="G388" s="73" t="s">
        <v>70</v>
      </c>
      <c r="H388" s="73" t="s">
        <v>58</v>
      </c>
      <c r="I388" s="73" t="s">
        <v>75</v>
      </c>
      <c r="J388" s="114" t="s">
        <v>1729</v>
      </c>
      <c r="K388" s="71" t="s">
        <v>64</v>
      </c>
      <c r="L388" s="71" t="s">
        <v>65</v>
      </c>
      <c r="M388" s="57">
        <v>0</v>
      </c>
      <c r="N388" s="74">
        <v>0</v>
      </c>
      <c r="O388" s="57">
        <f>298784738-298784738</f>
        <v>0</v>
      </c>
      <c r="P388" s="74" t="s">
        <v>78</v>
      </c>
      <c r="Q388" s="74" t="s">
        <v>78</v>
      </c>
      <c r="R388" s="71" t="s">
        <v>57</v>
      </c>
      <c r="S388" s="71" t="s">
        <v>1523</v>
      </c>
      <c r="T388" s="75" t="s">
        <v>57</v>
      </c>
      <c r="U388" s="64">
        <v>45492</v>
      </c>
      <c r="V388" s="76">
        <v>202414000059743</v>
      </c>
      <c r="W388" s="77" t="s">
        <v>302</v>
      </c>
      <c r="X388" s="94" t="s">
        <v>64</v>
      </c>
      <c r="Y388" s="85">
        <v>45498</v>
      </c>
      <c r="Z388" s="79" t="s">
        <v>1730</v>
      </c>
      <c r="AA388" s="85">
        <v>45498</v>
      </c>
      <c r="AB388" s="93">
        <v>0</v>
      </c>
      <c r="AC388" s="81">
        <v>0</v>
      </c>
      <c r="AD388" s="82" t="s">
        <v>1731</v>
      </c>
      <c r="AE388" s="86">
        <v>45501</v>
      </c>
      <c r="AF388" s="80">
        <v>0</v>
      </c>
      <c r="AG388" s="83">
        <f t="shared" si="27"/>
        <v>0</v>
      </c>
      <c r="AH388" s="82"/>
      <c r="AI388" s="64"/>
      <c r="AJ388" s="80"/>
      <c r="AK388" s="65">
        <f t="shared" si="24"/>
        <v>0</v>
      </c>
      <c r="AL388" s="80"/>
      <c r="AM388" s="65">
        <f t="shared" si="25"/>
        <v>0</v>
      </c>
      <c r="AN388" s="65">
        <f t="shared" si="26"/>
        <v>0</v>
      </c>
      <c r="AO388" s="82"/>
      <c r="AP388" s="82"/>
      <c r="AQ388" s="84"/>
      <c r="AR388" s="73" t="s">
        <v>1607</v>
      </c>
    </row>
    <row r="389" spans="1:44" s="39" customFormat="1" ht="18.75" customHeight="1">
      <c r="A389" s="71">
        <v>50</v>
      </c>
      <c r="B389" s="72" t="s">
        <v>1732</v>
      </c>
      <c r="C389" s="73" t="s">
        <v>67</v>
      </c>
      <c r="D389" s="73" t="s">
        <v>68</v>
      </c>
      <c r="E389" s="73" t="s">
        <v>69</v>
      </c>
      <c r="F389" s="73" t="s">
        <v>338</v>
      </c>
      <c r="G389" s="73" t="s">
        <v>70</v>
      </c>
      <c r="H389" s="73" t="s">
        <v>58</v>
      </c>
      <c r="I389" s="73" t="s">
        <v>75</v>
      </c>
      <c r="J389" s="114" t="s">
        <v>1733</v>
      </c>
      <c r="K389" s="71" t="s">
        <v>55</v>
      </c>
      <c r="L389" s="71">
        <v>80111617</v>
      </c>
      <c r="M389" s="57">
        <v>5930000</v>
      </c>
      <c r="N389" s="71" t="s">
        <v>1555</v>
      </c>
      <c r="O389" s="57">
        <v>23720000</v>
      </c>
      <c r="P389" s="74" t="s">
        <v>61</v>
      </c>
      <c r="Q389" s="74" t="s">
        <v>56</v>
      </c>
      <c r="R389" s="71" t="s">
        <v>57</v>
      </c>
      <c r="S389" s="71" t="s">
        <v>1523</v>
      </c>
      <c r="T389" s="75" t="s">
        <v>57</v>
      </c>
      <c r="U389" s="64">
        <v>45520</v>
      </c>
      <c r="V389" s="76">
        <v>202414000058763</v>
      </c>
      <c r="W389" s="77" t="s">
        <v>302</v>
      </c>
      <c r="X389" s="94" t="s">
        <v>64</v>
      </c>
      <c r="Y389" s="85">
        <v>45522</v>
      </c>
      <c r="Z389" s="79" t="s">
        <v>1734</v>
      </c>
      <c r="AA389" s="85">
        <v>45522</v>
      </c>
      <c r="AB389" s="93">
        <v>23720000</v>
      </c>
      <c r="AC389" s="81">
        <v>0</v>
      </c>
      <c r="AD389" s="82">
        <v>1142</v>
      </c>
      <c r="AE389" s="86">
        <v>45497</v>
      </c>
      <c r="AF389" s="80">
        <v>23720000</v>
      </c>
      <c r="AG389" s="83">
        <f t="shared" si="27"/>
        <v>0</v>
      </c>
      <c r="AH389" s="82">
        <v>4111</v>
      </c>
      <c r="AI389" s="64">
        <v>45537</v>
      </c>
      <c r="AJ389" s="80">
        <v>23720000</v>
      </c>
      <c r="AK389" s="65">
        <f t="shared" si="24"/>
        <v>0</v>
      </c>
      <c r="AL389" s="80">
        <v>5534667</v>
      </c>
      <c r="AM389" s="65">
        <f t="shared" si="25"/>
        <v>18185333</v>
      </c>
      <c r="AN389" s="65">
        <f t="shared" si="26"/>
        <v>0</v>
      </c>
      <c r="AO389" s="71" t="s">
        <v>323</v>
      </c>
      <c r="AP389" s="71">
        <v>829</v>
      </c>
      <c r="AQ389" s="73" t="s">
        <v>1735</v>
      </c>
      <c r="AR389" s="73" t="s">
        <v>1736</v>
      </c>
    </row>
    <row r="390" spans="1:44" s="39" customFormat="1" ht="18.75" customHeight="1">
      <c r="A390" s="71">
        <v>51</v>
      </c>
      <c r="B390" s="72" t="s">
        <v>1737</v>
      </c>
      <c r="C390" s="73" t="s">
        <v>67</v>
      </c>
      <c r="D390" s="73" t="s">
        <v>68</v>
      </c>
      <c r="E390" s="73" t="s">
        <v>69</v>
      </c>
      <c r="F390" s="73" t="s">
        <v>338</v>
      </c>
      <c r="G390" s="73" t="s">
        <v>70</v>
      </c>
      <c r="H390" s="73" t="s">
        <v>58</v>
      </c>
      <c r="I390" s="73" t="s">
        <v>75</v>
      </c>
      <c r="J390" s="114" t="s">
        <v>1738</v>
      </c>
      <c r="K390" s="71" t="s">
        <v>64</v>
      </c>
      <c r="L390" s="71" t="s">
        <v>65</v>
      </c>
      <c r="M390" s="57">
        <v>0</v>
      </c>
      <c r="N390" s="74">
        <v>0</v>
      </c>
      <c r="O390" s="57">
        <f>298784738-298784738</f>
        <v>0</v>
      </c>
      <c r="P390" s="74" t="s">
        <v>78</v>
      </c>
      <c r="Q390" s="74" t="s">
        <v>78</v>
      </c>
      <c r="R390" s="71" t="s">
        <v>57</v>
      </c>
      <c r="S390" s="71" t="s">
        <v>1523</v>
      </c>
      <c r="T390" s="75" t="s">
        <v>57</v>
      </c>
      <c r="U390" s="64">
        <v>45520</v>
      </c>
      <c r="V390" s="76">
        <v>202414000058763</v>
      </c>
      <c r="W390" s="77" t="s">
        <v>302</v>
      </c>
      <c r="X390" s="94" t="s">
        <v>64</v>
      </c>
      <c r="Y390" s="85">
        <v>45522</v>
      </c>
      <c r="Z390" s="79" t="s">
        <v>1739</v>
      </c>
      <c r="AA390" s="85">
        <v>45522</v>
      </c>
      <c r="AB390" s="93">
        <v>0</v>
      </c>
      <c r="AC390" s="81">
        <v>0</v>
      </c>
      <c r="AD390" s="82" t="s">
        <v>1740</v>
      </c>
      <c r="AE390" s="86">
        <v>45497</v>
      </c>
      <c r="AF390" s="80">
        <v>0</v>
      </c>
      <c r="AG390" s="83">
        <f t="shared" si="27"/>
        <v>0</v>
      </c>
      <c r="AH390" s="82"/>
      <c r="AI390" s="64"/>
      <c r="AJ390" s="80"/>
      <c r="AK390" s="65">
        <f t="shared" si="24"/>
        <v>0</v>
      </c>
      <c r="AL390" s="80"/>
      <c r="AM390" s="65">
        <f t="shared" si="25"/>
        <v>0</v>
      </c>
      <c r="AN390" s="65">
        <f t="shared" si="26"/>
        <v>0</v>
      </c>
      <c r="AO390" s="82"/>
      <c r="AP390" s="82"/>
      <c r="AQ390" s="84"/>
      <c r="AR390" s="73" t="s">
        <v>1607</v>
      </c>
    </row>
    <row r="391" spans="1:44" s="39" customFormat="1" ht="18.75" customHeight="1">
      <c r="A391" s="71">
        <v>52</v>
      </c>
      <c r="B391" s="72" t="s">
        <v>1741</v>
      </c>
      <c r="C391" s="73" t="s">
        <v>67</v>
      </c>
      <c r="D391" s="73" t="s">
        <v>68</v>
      </c>
      <c r="E391" s="73" t="s">
        <v>69</v>
      </c>
      <c r="F391" s="73" t="s">
        <v>338</v>
      </c>
      <c r="G391" s="73" t="s">
        <v>70</v>
      </c>
      <c r="H391" s="73" t="s">
        <v>71</v>
      </c>
      <c r="I391" s="73" t="s">
        <v>75</v>
      </c>
      <c r="J391" s="114" t="s">
        <v>1527</v>
      </c>
      <c r="K391" s="71" t="s">
        <v>55</v>
      </c>
      <c r="L391" s="71">
        <v>93141500</v>
      </c>
      <c r="M391" s="57">
        <v>5507000</v>
      </c>
      <c r="N391" s="71" t="s">
        <v>1571</v>
      </c>
      <c r="O391" s="57">
        <v>26617167</v>
      </c>
      <c r="P391" s="74" t="s">
        <v>61</v>
      </c>
      <c r="Q391" s="74" t="s">
        <v>56</v>
      </c>
      <c r="R391" s="71" t="s">
        <v>57</v>
      </c>
      <c r="S391" s="71" t="s">
        <v>1523</v>
      </c>
      <c r="T391" s="75" t="s">
        <v>57</v>
      </c>
      <c r="U391" s="64">
        <v>45520</v>
      </c>
      <c r="V391" s="76">
        <v>202414000058763</v>
      </c>
      <c r="W391" s="77" t="s">
        <v>302</v>
      </c>
      <c r="X391" s="94" t="s">
        <v>64</v>
      </c>
      <c r="Y391" s="85">
        <v>45522</v>
      </c>
      <c r="Z391" s="79" t="s">
        <v>1742</v>
      </c>
      <c r="AA391" s="85">
        <v>45522</v>
      </c>
      <c r="AB391" s="93">
        <v>26617167</v>
      </c>
      <c r="AC391" s="81">
        <v>0</v>
      </c>
      <c r="AD391" s="82">
        <v>1095</v>
      </c>
      <c r="AE391" s="86">
        <v>45497</v>
      </c>
      <c r="AF391" s="80">
        <v>26617167</v>
      </c>
      <c r="AG391" s="83">
        <f t="shared" si="27"/>
        <v>0</v>
      </c>
      <c r="AH391" s="82">
        <v>3751</v>
      </c>
      <c r="AI391" s="64">
        <v>45517</v>
      </c>
      <c r="AJ391" s="80">
        <v>26617167</v>
      </c>
      <c r="AK391" s="65">
        <f t="shared" si="24"/>
        <v>0</v>
      </c>
      <c r="AL391" s="80">
        <v>8627633</v>
      </c>
      <c r="AM391" s="65">
        <f t="shared" si="25"/>
        <v>17989534</v>
      </c>
      <c r="AN391" s="65">
        <f t="shared" si="26"/>
        <v>0</v>
      </c>
      <c r="AO391" s="71" t="s">
        <v>323</v>
      </c>
      <c r="AP391" s="71">
        <v>713</v>
      </c>
      <c r="AQ391" s="73" t="s">
        <v>1743</v>
      </c>
      <c r="AR391" s="73"/>
    </row>
    <row r="392" spans="1:44" s="39" customFormat="1" ht="18.75" customHeight="1">
      <c r="A392" s="71">
        <v>53</v>
      </c>
      <c r="B392" s="72" t="s">
        <v>1744</v>
      </c>
      <c r="C392" s="73" t="s">
        <v>67</v>
      </c>
      <c r="D392" s="73" t="s">
        <v>68</v>
      </c>
      <c r="E392" s="73" t="s">
        <v>69</v>
      </c>
      <c r="F392" s="73" t="s">
        <v>338</v>
      </c>
      <c r="G392" s="73" t="s">
        <v>70</v>
      </c>
      <c r="H392" s="73" t="s">
        <v>71</v>
      </c>
      <c r="I392" s="73" t="s">
        <v>75</v>
      </c>
      <c r="J392" s="114" t="s">
        <v>1614</v>
      </c>
      <c r="K392" s="71" t="s">
        <v>55</v>
      </c>
      <c r="L392" s="71">
        <v>93141500</v>
      </c>
      <c r="M392" s="57">
        <v>3927000</v>
      </c>
      <c r="N392" s="71" t="s">
        <v>1533</v>
      </c>
      <c r="O392" s="57">
        <v>15708000</v>
      </c>
      <c r="P392" s="74" t="s">
        <v>61</v>
      </c>
      <c r="Q392" s="74" t="s">
        <v>56</v>
      </c>
      <c r="R392" s="71" t="s">
        <v>57</v>
      </c>
      <c r="S392" s="71" t="s">
        <v>1523</v>
      </c>
      <c r="T392" s="75" t="s">
        <v>57</v>
      </c>
      <c r="U392" s="64">
        <v>45520</v>
      </c>
      <c r="V392" s="76">
        <v>202414000058763</v>
      </c>
      <c r="W392" s="77" t="s">
        <v>302</v>
      </c>
      <c r="X392" s="94" t="s">
        <v>64</v>
      </c>
      <c r="Y392" s="85">
        <v>45522</v>
      </c>
      <c r="Z392" s="79" t="s">
        <v>1745</v>
      </c>
      <c r="AA392" s="85">
        <v>45522</v>
      </c>
      <c r="AB392" s="93">
        <v>15708000</v>
      </c>
      <c r="AC392" s="81">
        <v>0</v>
      </c>
      <c r="AD392" s="82">
        <v>1096</v>
      </c>
      <c r="AE392" s="86">
        <v>45497</v>
      </c>
      <c r="AF392" s="80">
        <v>15708000</v>
      </c>
      <c r="AG392" s="83">
        <f t="shared" si="27"/>
        <v>0</v>
      </c>
      <c r="AH392" s="82">
        <v>4090</v>
      </c>
      <c r="AI392" s="64">
        <v>45537</v>
      </c>
      <c r="AJ392" s="80">
        <v>15708000</v>
      </c>
      <c r="AK392" s="65">
        <f t="shared" si="24"/>
        <v>0</v>
      </c>
      <c r="AL392" s="80">
        <v>3665200</v>
      </c>
      <c r="AM392" s="65">
        <f t="shared" si="25"/>
        <v>12042800</v>
      </c>
      <c r="AN392" s="65">
        <f t="shared" si="26"/>
        <v>0</v>
      </c>
      <c r="AO392" s="71" t="s">
        <v>320</v>
      </c>
      <c r="AP392" s="71">
        <v>827</v>
      </c>
      <c r="AQ392" s="73" t="s">
        <v>1746</v>
      </c>
      <c r="AR392" s="73"/>
    </row>
    <row r="393" spans="1:44" s="39" customFormat="1" ht="18.75" customHeight="1">
      <c r="A393" s="71">
        <v>54</v>
      </c>
      <c r="B393" s="72" t="s">
        <v>1747</v>
      </c>
      <c r="C393" s="73" t="s">
        <v>67</v>
      </c>
      <c r="D393" s="73" t="s">
        <v>68</v>
      </c>
      <c r="E393" s="73" t="s">
        <v>69</v>
      </c>
      <c r="F393" s="73" t="s">
        <v>338</v>
      </c>
      <c r="G393" s="73" t="s">
        <v>70</v>
      </c>
      <c r="H393" s="73" t="s">
        <v>72</v>
      </c>
      <c r="I393" s="73" t="s">
        <v>75</v>
      </c>
      <c r="J393" s="114" t="s">
        <v>1748</v>
      </c>
      <c r="K393" s="71" t="s">
        <v>64</v>
      </c>
      <c r="L393" s="71" t="s">
        <v>65</v>
      </c>
      <c r="M393" s="57">
        <v>0</v>
      </c>
      <c r="N393" s="74">
        <v>0</v>
      </c>
      <c r="O393" s="57">
        <f>298784738-298784738</f>
        <v>0</v>
      </c>
      <c r="P393" s="74" t="s">
        <v>78</v>
      </c>
      <c r="Q393" s="74" t="s">
        <v>78</v>
      </c>
      <c r="R393" s="71" t="s">
        <v>57</v>
      </c>
      <c r="S393" s="71" t="s">
        <v>1523</v>
      </c>
      <c r="T393" s="75" t="s">
        <v>57</v>
      </c>
      <c r="U393" s="64">
        <v>45520</v>
      </c>
      <c r="V393" s="76">
        <v>202414000058763</v>
      </c>
      <c r="W393" s="77" t="s">
        <v>302</v>
      </c>
      <c r="X393" s="94" t="s">
        <v>64</v>
      </c>
      <c r="Y393" s="85">
        <v>45522</v>
      </c>
      <c r="Z393" s="79" t="s">
        <v>1749</v>
      </c>
      <c r="AA393" s="85">
        <v>45522</v>
      </c>
      <c r="AB393" s="93">
        <v>0</v>
      </c>
      <c r="AC393" s="81">
        <v>0</v>
      </c>
      <c r="AD393" s="82" t="s">
        <v>1750</v>
      </c>
      <c r="AE393" s="86">
        <v>45497</v>
      </c>
      <c r="AF393" s="80">
        <v>0</v>
      </c>
      <c r="AG393" s="83">
        <f t="shared" si="27"/>
        <v>0</v>
      </c>
      <c r="AH393" s="82"/>
      <c r="AI393" s="64"/>
      <c r="AJ393" s="80"/>
      <c r="AK393" s="65">
        <f t="shared" ref="AK393:AK456" si="29">AF393-AJ393</f>
        <v>0</v>
      </c>
      <c r="AL393" s="80"/>
      <c r="AM393" s="65">
        <f t="shared" ref="AM393:AM456" si="30">AJ393-AL393</f>
        <v>0</v>
      </c>
      <c r="AN393" s="65">
        <f t="shared" ref="AN393:AN456" si="31">O393-AJ393</f>
        <v>0</v>
      </c>
      <c r="AO393" s="82"/>
      <c r="AP393" s="82"/>
      <c r="AQ393" s="84"/>
      <c r="AR393" s="73" t="s">
        <v>1751</v>
      </c>
    </row>
    <row r="394" spans="1:44" s="39" customFormat="1" ht="18.75" customHeight="1">
      <c r="A394" s="71">
        <v>55</v>
      </c>
      <c r="B394" s="72" t="s">
        <v>1752</v>
      </c>
      <c r="C394" s="73" t="s">
        <v>67</v>
      </c>
      <c r="D394" s="73" t="s">
        <v>68</v>
      </c>
      <c r="E394" s="73" t="s">
        <v>69</v>
      </c>
      <c r="F394" s="73" t="s">
        <v>338</v>
      </c>
      <c r="G394" s="73" t="s">
        <v>70</v>
      </c>
      <c r="H394" s="73" t="s">
        <v>59</v>
      </c>
      <c r="I394" s="73" t="s">
        <v>75</v>
      </c>
      <c r="J394" s="114" t="s">
        <v>1554</v>
      </c>
      <c r="K394" s="71" t="s">
        <v>55</v>
      </c>
      <c r="L394" s="71">
        <v>81101500</v>
      </c>
      <c r="M394" s="57">
        <v>8712000</v>
      </c>
      <c r="N394" s="71" t="s">
        <v>1555</v>
      </c>
      <c r="O394" s="57">
        <v>34848000</v>
      </c>
      <c r="P394" s="74" t="s">
        <v>61</v>
      </c>
      <c r="Q394" s="74" t="s">
        <v>61</v>
      </c>
      <c r="R394" s="71" t="s">
        <v>57</v>
      </c>
      <c r="S394" s="71" t="s">
        <v>1523</v>
      </c>
      <c r="T394" s="75" t="s">
        <v>57</v>
      </c>
      <c r="U394" s="64">
        <v>45520</v>
      </c>
      <c r="V394" s="76">
        <v>202414000058763</v>
      </c>
      <c r="W394" s="77" t="s">
        <v>302</v>
      </c>
      <c r="X394" s="94" t="s">
        <v>64</v>
      </c>
      <c r="Y394" s="85">
        <v>45522</v>
      </c>
      <c r="Z394" s="79" t="s">
        <v>1753</v>
      </c>
      <c r="AA394" s="85">
        <v>45522</v>
      </c>
      <c r="AB394" s="93">
        <v>34848000</v>
      </c>
      <c r="AC394" s="81">
        <v>0</v>
      </c>
      <c r="AD394" s="82">
        <v>1098</v>
      </c>
      <c r="AE394" s="86">
        <v>45497</v>
      </c>
      <c r="AF394" s="80">
        <v>34848000</v>
      </c>
      <c r="AG394" s="83">
        <f t="shared" si="27"/>
        <v>0</v>
      </c>
      <c r="AH394" s="82">
        <v>4073</v>
      </c>
      <c r="AI394" s="64">
        <v>45534</v>
      </c>
      <c r="AJ394" s="80">
        <v>34848000</v>
      </c>
      <c r="AK394" s="65">
        <f t="shared" si="29"/>
        <v>0</v>
      </c>
      <c r="AL394" s="80">
        <v>9002400</v>
      </c>
      <c r="AM394" s="65">
        <f t="shared" si="30"/>
        <v>25845600</v>
      </c>
      <c r="AN394" s="65">
        <f t="shared" si="31"/>
        <v>0</v>
      </c>
      <c r="AO394" s="71" t="s">
        <v>323</v>
      </c>
      <c r="AP394" s="71">
        <v>816</v>
      </c>
      <c r="AQ394" s="73" t="s">
        <v>1754</v>
      </c>
      <c r="AR394" s="73" t="s">
        <v>1755</v>
      </c>
    </row>
    <row r="395" spans="1:44" s="39" customFormat="1" ht="18.75" customHeight="1">
      <c r="A395" s="71">
        <v>56</v>
      </c>
      <c r="B395" s="72" t="s">
        <v>1756</v>
      </c>
      <c r="C395" s="73" t="s">
        <v>67</v>
      </c>
      <c r="D395" s="73" t="s">
        <v>68</v>
      </c>
      <c r="E395" s="73" t="s">
        <v>69</v>
      </c>
      <c r="F395" s="73" t="s">
        <v>338</v>
      </c>
      <c r="G395" s="73" t="s">
        <v>70</v>
      </c>
      <c r="H395" s="73" t="s">
        <v>76</v>
      </c>
      <c r="I395" s="73" t="s">
        <v>75</v>
      </c>
      <c r="J395" s="114" t="s">
        <v>1757</v>
      </c>
      <c r="K395" s="71" t="s">
        <v>55</v>
      </c>
      <c r="L395" s="71">
        <v>86101508</v>
      </c>
      <c r="M395" s="57">
        <v>5507000</v>
      </c>
      <c r="N395" s="71" t="s">
        <v>1758</v>
      </c>
      <c r="O395" s="57">
        <v>20375900</v>
      </c>
      <c r="P395" s="74" t="s">
        <v>66</v>
      </c>
      <c r="Q395" s="74" t="s">
        <v>66</v>
      </c>
      <c r="R395" s="71" t="s">
        <v>57</v>
      </c>
      <c r="S395" s="71" t="s">
        <v>1632</v>
      </c>
      <c r="T395" s="75" t="s">
        <v>57</v>
      </c>
      <c r="U395" s="64" t="s">
        <v>1759</v>
      </c>
      <c r="V395" s="76" t="s">
        <v>1760</v>
      </c>
      <c r="W395" s="77" t="s">
        <v>302</v>
      </c>
      <c r="X395" s="94" t="s">
        <v>64</v>
      </c>
      <c r="Y395" s="85">
        <v>45540</v>
      </c>
      <c r="Z395" s="79" t="s">
        <v>1761</v>
      </c>
      <c r="AA395" s="85">
        <v>45540</v>
      </c>
      <c r="AB395" s="93">
        <v>20375900</v>
      </c>
      <c r="AC395" s="81">
        <v>0</v>
      </c>
      <c r="AD395" s="82">
        <v>1484</v>
      </c>
      <c r="AE395" s="86">
        <v>45541</v>
      </c>
      <c r="AF395" s="80">
        <v>20375900</v>
      </c>
      <c r="AG395" s="83">
        <f t="shared" si="27"/>
        <v>0</v>
      </c>
      <c r="AH395" s="82">
        <v>4322</v>
      </c>
      <c r="AI395" s="64">
        <v>45596</v>
      </c>
      <c r="AJ395" s="80">
        <v>20375900</v>
      </c>
      <c r="AK395" s="65">
        <f t="shared" si="29"/>
        <v>0</v>
      </c>
      <c r="AL395" s="80">
        <v>2569933</v>
      </c>
      <c r="AM395" s="65">
        <f t="shared" si="30"/>
        <v>17805967</v>
      </c>
      <c r="AN395" s="65">
        <f t="shared" si="31"/>
        <v>0</v>
      </c>
      <c r="AO395" s="71" t="s">
        <v>323</v>
      </c>
      <c r="AP395" s="71">
        <v>878</v>
      </c>
      <c r="AQ395" s="73" t="s">
        <v>1762</v>
      </c>
      <c r="AR395" s="73" t="s">
        <v>1763</v>
      </c>
    </row>
    <row r="396" spans="1:44" s="39" customFormat="1" ht="18.75" customHeight="1">
      <c r="A396" s="71">
        <v>57</v>
      </c>
      <c r="B396" s="72" t="s">
        <v>1764</v>
      </c>
      <c r="C396" s="73" t="s">
        <v>67</v>
      </c>
      <c r="D396" s="73" t="s">
        <v>68</v>
      </c>
      <c r="E396" s="73" t="s">
        <v>69</v>
      </c>
      <c r="F396" s="73" t="s">
        <v>338</v>
      </c>
      <c r="G396" s="73" t="s">
        <v>70</v>
      </c>
      <c r="H396" s="73" t="s">
        <v>59</v>
      </c>
      <c r="I396" s="73" t="s">
        <v>75</v>
      </c>
      <c r="J396" s="114" t="s">
        <v>1765</v>
      </c>
      <c r="K396" s="71" t="s">
        <v>55</v>
      </c>
      <c r="L396" s="71">
        <v>81101500</v>
      </c>
      <c r="M396" s="57">
        <v>5507000</v>
      </c>
      <c r="N396" s="71" t="s">
        <v>1538</v>
      </c>
      <c r="O396" s="57">
        <v>25699333</v>
      </c>
      <c r="P396" s="74" t="s">
        <v>61</v>
      </c>
      <c r="Q396" s="74" t="s">
        <v>56</v>
      </c>
      <c r="R396" s="71" t="s">
        <v>57</v>
      </c>
      <c r="S396" s="71" t="s">
        <v>1523</v>
      </c>
      <c r="T396" s="75" t="s">
        <v>57</v>
      </c>
      <c r="U396" s="64">
        <v>45520</v>
      </c>
      <c r="V396" s="76">
        <v>202414000058763</v>
      </c>
      <c r="W396" s="77" t="s">
        <v>302</v>
      </c>
      <c r="X396" s="94" t="s">
        <v>64</v>
      </c>
      <c r="Y396" s="85">
        <v>45522</v>
      </c>
      <c r="Z396" s="79" t="s">
        <v>1766</v>
      </c>
      <c r="AA396" s="85">
        <v>45522</v>
      </c>
      <c r="AB396" s="93">
        <v>25699333</v>
      </c>
      <c r="AC396" s="81">
        <v>0</v>
      </c>
      <c r="AD396" s="82">
        <v>1099</v>
      </c>
      <c r="AE396" s="86">
        <v>45497</v>
      </c>
      <c r="AF396" s="80">
        <v>25699333</v>
      </c>
      <c r="AG396" s="83">
        <f t="shared" si="27"/>
        <v>0</v>
      </c>
      <c r="AH396" s="82">
        <v>3755</v>
      </c>
      <c r="AI396" s="64">
        <v>45517</v>
      </c>
      <c r="AJ396" s="80">
        <v>25699333</v>
      </c>
      <c r="AK396" s="65">
        <f t="shared" si="29"/>
        <v>0</v>
      </c>
      <c r="AL396" s="80">
        <v>8627633</v>
      </c>
      <c r="AM396" s="65">
        <f t="shared" si="30"/>
        <v>17071700</v>
      </c>
      <c r="AN396" s="65">
        <f t="shared" si="31"/>
        <v>0</v>
      </c>
      <c r="AO396" s="71" t="s">
        <v>323</v>
      </c>
      <c r="AP396" s="71">
        <v>703</v>
      </c>
      <c r="AQ396" s="73" t="s">
        <v>1767</v>
      </c>
      <c r="AR396" s="73"/>
    </row>
    <row r="397" spans="1:44" s="39" customFormat="1" ht="18.75" customHeight="1">
      <c r="A397" s="71">
        <v>58</v>
      </c>
      <c r="B397" s="72" t="s">
        <v>1768</v>
      </c>
      <c r="C397" s="73" t="s">
        <v>67</v>
      </c>
      <c r="D397" s="73" t="s">
        <v>68</v>
      </c>
      <c r="E397" s="73" t="s">
        <v>69</v>
      </c>
      <c r="F397" s="73" t="s">
        <v>338</v>
      </c>
      <c r="G397" s="73" t="s">
        <v>70</v>
      </c>
      <c r="H397" s="73" t="s">
        <v>71</v>
      </c>
      <c r="I397" s="73" t="s">
        <v>75</v>
      </c>
      <c r="J397" s="114" t="s">
        <v>1527</v>
      </c>
      <c r="K397" s="71" t="s">
        <v>55</v>
      </c>
      <c r="L397" s="71">
        <v>93141500</v>
      </c>
      <c r="M397" s="57">
        <v>5930000</v>
      </c>
      <c r="N397" s="71" t="s">
        <v>1555</v>
      </c>
      <c r="O397" s="57">
        <v>30638333</v>
      </c>
      <c r="P397" s="74" t="s">
        <v>61</v>
      </c>
      <c r="Q397" s="74" t="s">
        <v>61</v>
      </c>
      <c r="R397" s="71" t="s">
        <v>57</v>
      </c>
      <c r="S397" s="71" t="s">
        <v>1523</v>
      </c>
      <c r="T397" s="75" t="s">
        <v>57</v>
      </c>
      <c r="U397" s="64">
        <v>45520</v>
      </c>
      <c r="V397" s="76">
        <v>202414000058763</v>
      </c>
      <c r="W397" s="77" t="s">
        <v>302</v>
      </c>
      <c r="X397" s="94" t="s">
        <v>64</v>
      </c>
      <c r="Y397" s="85">
        <v>45522</v>
      </c>
      <c r="Z397" s="79" t="s">
        <v>1769</v>
      </c>
      <c r="AA397" s="85">
        <v>45522</v>
      </c>
      <c r="AB397" s="93">
        <v>30638333</v>
      </c>
      <c r="AC397" s="81">
        <v>0</v>
      </c>
      <c r="AD397" s="82">
        <v>1086</v>
      </c>
      <c r="AE397" s="86">
        <v>45497</v>
      </c>
      <c r="AF397" s="80">
        <v>30638333</v>
      </c>
      <c r="AG397" s="83">
        <f t="shared" si="27"/>
        <v>0</v>
      </c>
      <c r="AH397" s="82">
        <v>3358</v>
      </c>
      <c r="AI397" s="64">
        <v>45504</v>
      </c>
      <c r="AJ397" s="80">
        <v>30638333</v>
      </c>
      <c r="AK397" s="65">
        <f t="shared" si="29"/>
        <v>0</v>
      </c>
      <c r="AL397" s="80">
        <v>11860000</v>
      </c>
      <c r="AM397" s="65">
        <f t="shared" si="30"/>
        <v>18778333</v>
      </c>
      <c r="AN397" s="65">
        <f t="shared" si="31"/>
        <v>0</v>
      </c>
      <c r="AO397" s="71" t="s">
        <v>323</v>
      </c>
      <c r="AP397" s="71">
        <v>538</v>
      </c>
      <c r="AQ397" s="73" t="s">
        <v>1770</v>
      </c>
      <c r="AR397" s="73"/>
    </row>
    <row r="398" spans="1:44" s="39" customFormat="1" ht="18.75" customHeight="1">
      <c r="A398" s="71">
        <v>59</v>
      </c>
      <c r="B398" s="72" t="s">
        <v>1771</v>
      </c>
      <c r="C398" s="73" t="s">
        <v>67</v>
      </c>
      <c r="D398" s="73" t="s">
        <v>68</v>
      </c>
      <c r="E398" s="73" t="s">
        <v>69</v>
      </c>
      <c r="F398" s="73" t="s">
        <v>338</v>
      </c>
      <c r="G398" s="73" t="s">
        <v>70</v>
      </c>
      <c r="H398" s="73" t="s">
        <v>59</v>
      </c>
      <c r="I398" s="73" t="s">
        <v>75</v>
      </c>
      <c r="J398" s="114" t="s">
        <v>1772</v>
      </c>
      <c r="K398" s="71" t="s">
        <v>55</v>
      </c>
      <c r="L398" s="71">
        <v>81101500</v>
      </c>
      <c r="M398" s="57">
        <v>6935000</v>
      </c>
      <c r="N398" s="71" t="s">
        <v>1528</v>
      </c>
      <c r="O398" s="57">
        <v>27740000</v>
      </c>
      <c r="P398" s="74" t="s">
        <v>61</v>
      </c>
      <c r="Q398" s="74" t="s">
        <v>56</v>
      </c>
      <c r="R398" s="71" t="s">
        <v>57</v>
      </c>
      <c r="S398" s="71" t="s">
        <v>1523</v>
      </c>
      <c r="T398" s="75" t="s">
        <v>57</v>
      </c>
      <c r="U398" s="64">
        <v>45492</v>
      </c>
      <c r="V398" s="76">
        <v>202414000059743</v>
      </c>
      <c r="W398" s="77" t="s">
        <v>302</v>
      </c>
      <c r="X398" s="94" t="s">
        <v>64</v>
      </c>
      <c r="Y398" s="85">
        <v>45498</v>
      </c>
      <c r="Z398" s="79" t="s">
        <v>1773</v>
      </c>
      <c r="AA398" s="85">
        <v>45498</v>
      </c>
      <c r="AB398" s="93">
        <v>27740000</v>
      </c>
      <c r="AC398" s="81">
        <v>0</v>
      </c>
      <c r="AD398" s="82">
        <v>1292</v>
      </c>
      <c r="AE398" s="86">
        <v>45501</v>
      </c>
      <c r="AF398" s="80">
        <v>27740000</v>
      </c>
      <c r="AG398" s="83">
        <f t="shared" si="27"/>
        <v>0</v>
      </c>
      <c r="AH398" s="82">
        <v>4112</v>
      </c>
      <c r="AI398" s="64">
        <v>45537</v>
      </c>
      <c r="AJ398" s="80">
        <v>27740000</v>
      </c>
      <c r="AK398" s="65">
        <f t="shared" si="29"/>
        <v>0</v>
      </c>
      <c r="AL398" s="80">
        <v>6472667</v>
      </c>
      <c r="AM398" s="65">
        <f t="shared" si="30"/>
        <v>21267333</v>
      </c>
      <c r="AN398" s="65">
        <f t="shared" si="31"/>
        <v>0</v>
      </c>
      <c r="AO398" s="71" t="s">
        <v>323</v>
      </c>
      <c r="AP398" s="71">
        <v>832</v>
      </c>
      <c r="AQ398" s="73" t="s">
        <v>1774</v>
      </c>
      <c r="AR398" s="73"/>
    </row>
    <row r="399" spans="1:44" s="39" customFormat="1" ht="18.75" customHeight="1">
      <c r="A399" s="71">
        <v>60</v>
      </c>
      <c r="B399" s="72" t="s">
        <v>1775</v>
      </c>
      <c r="C399" s="73" t="s">
        <v>67</v>
      </c>
      <c r="D399" s="73" t="s">
        <v>68</v>
      </c>
      <c r="E399" s="73" t="s">
        <v>69</v>
      </c>
      <c r="F399" s="73" t="s">
        <v>338</v>
      </c>
      <c r="G399" s="73" t="s">
        <v>70</v>
      </c>
      <c r="H399" s="73" t="s">
        <v>58</v>
      </c>
      <c r="I399" s="73" t="s">
        <v>75</v>
      </c>
      <c r="J399" s="114" t="s">
        <v>1776</v>
      </c>
      <c r="K399" s="71" t="s">
        <v>64</v>
      </c>
      <c r="L399" s="71" t="s">
        <v>65</v>
      </c>
      <c r="M399" s="57">
        <v>0</v>
      </c>
      <c r="N399" s="74">
        <v>0</v>
      </c>
      <c r="O399" s="57">
        <f t="shared" ref="O399:O400" si="32">298784738-298784738</f>
        <v>0</v>
      </c>
      <c r="P399" s="74" t="s">
        <v>78</v>
      </c>
      <c r="Q399" s="74" t="s">
        <v>78</v>
      </c>
      <c r="R399" s="71" t="s">
        <v>57</v>
      </c>
      <c r="S399" s="71" t="s">
        <v>1523</v>
      </c>
      <c r="T399" s="75" t="s">
        <v>57</v>
      </c>
      <c r="U399" s="64">
        <v>45520</v>
      </c>
      <c r="V399" s="76">
        <v>202414000058763</v>
      </c>
      <c r="W399" s="77" t="s">
        <v>302</v>
      </c>
      <c r="X399" s="94" t="s">
        <v>64</v>
      </c>
      <c r="Y399" s="85">
        <v>45522</v>
      </c>
      <c r="Z399" s="79" t="s">
        <v>1777</v>
      </c>
      <c r="AA399" s="85">
        <v>45522</v>
      </c>
      <c r="AB399" s="93">
        <v>0</v>
      </c>
      <c r="AC399" s="81">
        <v>0</v>
      </c>
      <c r="AD399" s="82" t="s">
        <v>1778</v>
      </c>
      <c r="AE399" s="86">
        <v>45497</v>
      </c>
      <c r="AF399" s="80">
        <v>0</v>
      </c>
      <c r="AG399" s="83">
        <f t="shared" si="27"/>
        <v>0</v>
      </c>
      <c r="AH399" s="82"/>
      <c r="AI399" s="64"/>
      <c r="AJ399" s="80"/>
      <c r="AK399" s="65">
        <f t="shared" si="29"/>
        <v>0</v>
      </c>
      <c r="AL399" s="80"/>
      <c r="AM399" s="65">
        <f t="shared" si="30"/>
        <v>0</v>
      </c>
      <c r="AN399" s="65">
        <f t="shared" si="31"/>
        <v>0</v>
      </c>
      <c r="AO399" s="82"/>
      <c r="AP399" s="82"/>
      <c r="AQ399" s="84"/>
      <c r="AR399" s="73" t="s">
        <v>1607</v>
      </c>
    </row>
    <row r="400" spans="1:44" s="39" customFormat="1" ht="18.75" customHeight="1">
      <c r="A400" s="71">
        <v>61</v>
      </c>
      <c r="B400" s="72" t="s">
        <v>1779</v>
      </c>
      <c r="C400" s="73" t="s">
        <v>67</v>
      </c>
      <c r="D400" s="73" t="s">
        <v>68</v>
      </c>
      <c r="E400" s="73" t="s">
        <v>69</v>
      </c>
      <c r="F400" s="73" t="s">
        <v>338</v>
      </c>
      <c r="G400" s="73" t="s">
        <v>70</v>
      </c>
      <c r="H400" s="73" t="s">
        <v>58</v>
      </c>
      <c r="I400" s="73" t="s">
        <v>75</v>
      </c>
      <c r="J400" s="114" t="s">
        <v>1780</v>
      </c>
      <c r="K400" s="71" t="s">
        <v>64</v>
      </c>
      <c r="L400" s="71" t="s">
        <v>65</v>
      </c>
      <c r="M400" s="57">
        <v>0</v>
      </c>
      <c r="N400" s="74">
        <v>0</v>
      </c>
      <c r="O400" s="57">
        <f t="shared" si="32"/>
        <v>0</v>
      </c>
      <c r="P400" s="74" t="s">
        <v>78</v>
      </c>
      <c r="Q400" s="74" t="s">
        <v>78</v>
      </c>
      <c r="R400" s="71" t="s">
        <v>57</v>
      </c>
      <c r="S400" s="71" t="s">
        <v>1523</v>
      </c>
      <c r="T400" s="75" t="s">
        <v>57</v>
      </c>
      <c r="U400" s="64">
        <v>45520</v>
      </c>
      <c r="V400" s="76">
        <v>202414000058763</v>
      </c>
      <c r="W400" s="77" t="s">
        <v>302</v>
      </c>
      <c r="X400" s="94" t="s">
        <v>64</v>
      </c>
      <c r="Y400" s="85">
        <v>45522</v>
      </c>
      <c r="Z400" s="79" t="s">
        <v>1781</v>
      </c>
      <c r="AA400" s="85">
        <v>45522</v>
      </c>
      <c r="AB400" s="93">
        <v>0</v>
      </c>
      <c r="AC400" s="81">
        <v>0</v>
      </c>
      <c r="AD400" s="82" t="s">
        <v>1782</v>
      </c>
      <c r="AE400" s="86">
        <v>45497</v>
      </c>
      <c r="AF400" s="80">
        <v>0</v>
      </c>
      <c r="AG400" s="83">
        <f t="shared" si="27"/>
        <v>0</v>
      </c>
      <c r="AH400" s="82"/>
      <c r="AI400" s="64"/>
      <c r="AJ400" s="80"/>
      <c r="AK400" s="65">
        <f t="shared" si="29"/>
        <v>0</v>
      </c>
      <c r="AL400" s="80"/>
      <c r="AM400" s="65">
        <f t="shared" si="30"/>
        <v>0</v>
      </c>
      <c r="AN400" s="65">
        <f t="shared" si="31"/>
        <v>0</v>
      </c>
      <c r="AO400" s="82"/>
      <c r="AP400" s="82"/>
      <c r="AQ400" s="84"/>
      <c r="AR400" s="73" t="s">
        <v>1607</v>
      </c>
    </row>
    <row r="401" spans="1:44" s="39" customFormat="1" ht="18.75" customHeight="1">
      <c r="A401" s="71">
        <v>62</v>
      </c>
      <c r="B401" s="72" t="s">
        <v>1783</v>
      </c>
      <c r="C401" s="73" t="s">
        <v>67</v>
      </c>
      <c r="D401" s="73" t="s">
        <v>68</v>
      </c>
      <c r="E401" s="73" t="s">
        <v>69</v>
      </c>
      <c r="F401" s="73" t="s">
        <v>338</v>
      </c>
      <c r="G401" s="73" t="s">
        <v>70</v>
      </c>
      <c r="H401" s="73" t="s">
        <v>53</v>
      </c>
      <c r="I401" s="73" t="s">
        <v>75</v>
      </c>
      <c r="J401" s="114" t="s">
        <v>1784</v>
      </c>
      <c r="K401" s="71" t="s">
        <v>55</v>
      </c>
      <c r="L401" s="71">
        <v>80111607</v>
      </c>
      <c r="M401" s="57">
        <v>5507000</v>
      </c>
      <c r="N401" s="71" t="s">
        <v>1571</v>
      </c>
      <c r="O401" s="57">
        <v>26617167</v>
      </c>
      <c r="P401" s="74" t="s">
        <v>61</v>
      </c>
      <c r="Q401" s="74" t="s">
        <v>56</v>
      </c>
      <c r="R401" s="71" t="s">
        <v>57</v>
      </c>
      <c r="S401" s="71" t="s">
        <v>1523</v>
      </c>
      <c r="T401" s="75" t="s">
        <v>57</v>
      </c>
      <c r="U401" s="64">
        <v>45520</v>
      </c>
      <c r="V401" s="76">
        <v>202414000058763</v>
      </c>
      <c r="W401" s="77" t="s">
        <v>302</v>
      </c>
      <c r="X401" s="94" t="s">
        <v>64</v>
      </c>
      <c r="Y401" s="85">
        <v>45522</v>
      </c>
      <c r="Z401" s="79" t="s">
        <v>1785</v>
      </c>
      <c r="AA401" s="85">
        <v>45522</v>
      </c>
      <c r="AB401" s="93">
        <v>26617167</v>
      </c>
      <c r="AC401" s="81">
        <v>0</v>
      </c>
      <c r="AD401" s="82">
        <v>1102</v>
      </c>
      <c r="AE401" s="86">
        <v>45497</v>
      </c>
      <c r="AF401" s="80">
        <v>26617167</v>
      </c>
      <c r="AG401" s="83">
        <f t="shared" si="27"/>
        <v>0</v>
      </c>
      <c r="AH401" s="82">
        <v>3466</v>
      </c>
      <c r="AI401" s="64">
        <v>45512</v>
      </c>
      <c r="AJ401" s="80">
        <v>26617167</v>
      </c>
      <c r="AK401" s="65">
        <f t="shared" si="29"/>
        <v>0</v>
      </c>
      <c r="AL401" s="80">
        <v>6791966</v>
      </c>
      <c r="AM401" s="65">
        <f t="shared" si="30"/>
        <v>19825201</v>
      </c>
      <c r="AN401" s="65">
        <f t="shared" si="31"/>
        <v>0</v>
      </c>
      <c r="AO401" s="71" t="s">
        <v>323</v>
      </c>
      <c r="AP401" s="71">
        <v>653</v>
      </c>
      <c r="AQ401" s="73" t="s">
        <v>1786</v>
      </c>
      <c r="AR401" s="73"/>
    </row>
    <row r="402" spans="1:44" s="39" customFormat="1" ht="18.75" customHeight="1">
      <c r="A402" s="71">
        <v>63</v>
      </c>
      <c r="B402" s="72" t="s">
        <v>1787</v>
      </c>
      <c r="C402" s="73" t="s">
        <v>67</v>
      </c>
      <c r="D402" s="73" t="s">
        <v>68</v>
      </c>
      <c r="E402" s="73" t="s">
        <v>69</v>
      </c>
      <c r="F402" s="73" t="s">
        <v>338</v>
      </c>
      <c r="G402" s="73" t="s">
        <v>70</v>
      </c>
      <c r="H402" s="73" t="s">
        <v>53</v>
      </c>
      <c r="I402" s="73" t="s">
        <v>299</v>
      </c>
      <c r="J402" s="114" t="s">
        <v>1788</v>
      </c>
      <c r="K402" s="71" t="s">
        <v>64</v>
      </c>
      <c r="L402" s="71" t="s">
        <v>65</v>
      </c>
      <c r="M402" s="57">
        <v>0</v>
      </c>
      <c r="N402" s="74">
        <v>0</v>
      </c>
      <c r="O402" s="57">
        <f t="shared" ref="O402:O403" si="33">298784738-298784738</f>
        <v>0</v>
      </c>
      <c r="P402" s="74" t="s">
        <v>78</v>
      </c>
      <c r="Q402" s="74" t="s">
        <v>78</v>
      </c>
      <c r="R402" s="71" t="s">
        <v>57</v>
      </c>
      <c r="S402" s="71" t="s">
        <v>1523</v>
      </c>
      <c r="T402" s="75" t="s">
        <v>57</v>
      </c>
      <c r="U402" s="64">
        <v>45520</v>
      </c>
      <c r="V402" s="76">
        <v>202414000058763</v>
      </c>
      <c r="W402" s="77" t="s">
        <v>302</v>
      </c>
      <c r="X402" s="94" t="s">
        <v>64</v>
      </c>
      <c r="Y402" s="85">
        <v>45522</v>
      </c>
      <c r="Z402" s="79" t="s">
        <v>1789</v>
      </c>
      <c r="AA402" s="85">
        <v>45522</v>
      </c>
      <c r="AB402" s="93">
        <v>0</v>
      </c>
      <c r="AC402" s="81">
        <v>0</v>
      </c>
      <c r="AD402" s="82" t="s">
        <v>1790</v>
      </c>
      <c r="AE402" s="86">
        <v>45497</v>
      </c>
      <c r="AF402" s="80">
        <v>0</v>
      </c>
      <c r="AG402" s="83">
        <f t="shared" si="27"/>
        <v>0</v>
      </c>
      <c r="AH402" s="82"/>
      <c r="AI402" s="64"/>
      <c r="AJ402" s="80"/>
      <c r="AK402" s="65">
        <f t="shared" si="29"/>
        <v>0</v>
      </c>
      <c r="AL402" s="80"/>
      <c r="AM402" s="65">
        <f t="shared" si="30"/>
        <v>0</v>
      </c>
      <c r="AN402" s="65">
        <f t="shared" si="31"/>
        <v>0</v>
      </c>
      <c r="AO402" s="82"/>
      <c r="AP402" s="82"/>
      <c r="AQ402" s="84"/>
      <c r="AR402" s="73" t="s">
        <v>1607</v>
      </c>
    </row>
    <row r="403" spans="1:44" s="39" customFormat="1" ht="18.75" customHeight="1">
      <c r="A403" s="71">
        <v>64</v>
      </c>
      <c r="B403" s="72" t="s">
        <v>1791</v>
      </c>
      <c r="C403" s="73" t="s">
        <v>67</v>
      </c>
      <c r="D403" s="73" t="s">
        <v>68</v>
      </c>
      <c r="E403" s="73" t="s">
        <v>69</v>
      </c>
      <c r="F403" s="73" t="s">
        <v>338</v>
      </c>
      <c r="G403" s="73" t="s">
        <v>70</v>
      </c>
      <c r="H403" s="73" t="s">
        <v>58</v>
      </c>
      <c r="I403" s="73" t="s">
        <v>75</v>
      </c>
      <c r="J403" s="114" t="s">
        <v>1792</v>
      </c>
      <c r="K403" s="71" t="s">
        <v>64</v>
      </c>
      <c r="L403" s="71" t="s">
        <v>65</v>
      </c>
      <c r="M403" s="57">
        <v>0</v>
      </c>
      <c r="N403" s="74">
        <v>0</v>
      </c>
      <c r="O403" s="57">
        <f t="shared" si="33"/>
        <v>0</v>
      </c>
      <c r="P403" s="74" t="s">
        <v>78</v>
      </c>
      <c r="Q403" s="74" t="s">
        <v>78</v>
      </c>
      <c r="R403" s="71" t="s">
        <v>57</v>
      </c>
      <c r="S403" s="71" t="s">
        <v>1523</v>
      </c>
      <c r="T403" s="75" t="s">
        <v>57</v>
      </c>
      <c r="U403" s="64">
        <v>45520</v>
      </c>
      <c r="V403" s="76">
        <v>202414000058763</v>
      </c>
      <c r="W403" s="77" t="s">
        <v>302</v>
      </c>
      <c r="X403" s="94" t="s">
        <v>64</v>
      </c>
      <c r="Y403" s="85">
        <v>45522</v>
      </c>
      <c r="Z403" s="79" t="s">
        <v>1793</v>
      </c>
      <c r="AA403" s="85">
        <v>45522</v>
      </c>
      <c r="AB403" s="93">
        <v>0</v>
      </c>
      <c r="AC403" s="81">
        <v>0</v>
      </c>
      <c r="AD403" s="82" t="s">
        <v>1794</v>
      </c>
      <c r="AE403" s="86">
        <v>45497</v>
      </c>
      <c r="AF403" s="80">
        <v>0</v>
      </c>
      <c r="AG403" s="83">
        <f t="shared" ref="AG403:AG466" si="34">AB403-AF403</f>
        <v>0</v>
      </c>
      <c r="AH403" s="82"/>
      <c r="AI403" s="64"/>
      <c r="AJ403" s="80"/>
      <c r="AK403" s="65">
        <f t="shared" si="29"/>
        <v>0</v>
      </c>
      <c r="AL403" s="80"/>
      <c r="AM403" s="65">
        <f t="shared" si="30"/>
        <v>0</v>
      </c>
      <c r="AN403" s="65">
        <f t="shared" si="31"/>
        <v>0</v>
      </c>
      <c r="AO403" s="82"/>
      <c r="AP403" s="82"/>
      <c r="AQ403" s="84"/>
      <c r="AR403" s="73" t="s">
        <v>1607</v>
      </c>
    </row>
    <row r="404" spans="1:44" s="39" customFormat="1" ht="18.75" customHeight="1">
      <c r="A404" s="71">
        <v>65</v>
      </c>
      <c r="B404" s="72" t="s">
        <v>1795</v>
      </c>
      <c r="C404" s="73" t="s">
        <v>67</v>
      </c>
      <c r="D404" s="73" t="s">
        <v>68</v>
      </c>
      <c r="E404" s="73" t="s">
        <v>69</v>
      </c>
      <c r="F404" s="73" t="s">
        <v>338</v>
      </c>
      <c r="G404" s="73" t="s">
        <v>70</v>
      </c>
      <c r="H404" s="73" t="s">
        <v>72</v>
      </c>
      <c r="I404" s="73" t="s">
        <v>75</v>
      </c>
      <c r="J404" s="114" t="s">
        <v>1796</v>
      </c>
      <c r="K404" s="71" t="s">
        <v>55</v>
      </c>
      <c r="L404" s="71">
        <v>80111600</v>
      </c>
      <c r="M404" s="57">
        <v>13400000</v>
      </c>
      <c r="N404" s="71" t="s">
        <v>1533</v>
      </c>
      <c r="O404" s="57">
        <v>13400000</v>
      </c>
      <c r="P404" s="74" t="s">
        <v>61</v>
      </c>
      <c r="Q404" s="74" t="s">
        <v>56</v>
      </c>
      <c r="R404" s="71" t="s">
        <v>57</v>
      </c>
      <c r="S404" s="71" t="s">
        <v>1523</v>
      </c>
      <c r="T404" s="75" t="s">
        <v>57</v>
      </c>
      <c r="U404" s="64">
        <v>45520</v>
      </c>
      <c r="V404" s="76">
        <v>202414000058763</v>
      </c>
      <c r="W404" s="77" t="s">
        <v>302</v>
      </c>
      <c r="X404" s="94" t="s">
        <v>64</v>
      </c>
      <c r="Y404" s="85">
        <v>45522</v>
      </c>
      <c r="Z404" s="79" t="s">
        <v>1797</v>
      </c>
      <c r="AA404" s="85">
        <v>45522</v>
      </c>
      <c r="AB404" s="93">
        <v>13400000</v>
      </c>
      <c r="AC404" s="81">
        <v>0</v>
      </c>
      <c r="AD404" s="82">
        <v>1132</v>
      </c>
      <c r="AE404" s="86">
        <v>45497</v>
      </c>
      <c r="AF404" s="80">
        <v>13400000</v>
      </c>
      <c r="AG404" s="83">
        <f t="shared" si="34"/>
        <v>0</v>
      </c>
      <c r="AH404" s="82">
        <v>3745</v>
      </c>
      <c r="AI404" s="64">
        <v>45517</v>
      </c>
      <c r="AJ404" s="80">
        <v>13400000</v>
      </c>
      <c r="AK404" s="65">
        <f t="shared" si="29"/>
        <v>0</v>
      </c>
      <c r="AL404" s="80">
        <v>13400000</v>
      </c>
      <c r="AM404" s="65">
        <f t="shared" si="30"/>
        <v>0</v>
      </c>
      <c r="AN404" s="65">
        <f t="shared" si="31"/>
        <v>0</v>
      </c>
      <c r="AO404" s="71" t="s">
        <v>323</v>
      </c>
      <c r="AP404" s="71">
        <v>681</v>
      </c>
      <c r="AQ404" s="73" t="s">
        <v>1798</v>
      </c>
      <c r="AR404" s="73"/>
    </row>
    <row r="405" spans="1:44" s="39" customFormat="1" ht="18.75" customHeight="1">
      <c r="A405" s="71">
        <v>66</v>
      </c>
      <c r="B405" s="72" t="s">
        <v>1799</v>
      </c>
      <c r="C405" s="73" t="s">
        <v>67</v>
      </c>
      <c r="D405" s="73" t="s">
        <v>68</v>
      </c>
      <c r="E405" s="73" t="s">
        <v>69</v>
      </c>
      <c r="F405" s="73" t="s">
        <v>338</v>
      </c>
      <c r="G405" s="73" t="s">
        <v>70</v>
      </c>
      <c r="H405" s="73" t="s">
        <v>58</v>
      </c>
      <c r="I405" s="73" t="s">
        <v>75</v>
      </c>
      <c r="J405" s="114" t="s">
        <v>1800</v>
      </c>
      <c r="K405" s="71" t="s">
        <v>64</v>
      </c>
      <c r="L405" s="71" t="s">
        <v>65</v>
      </c>
      <c r="M405" s="57">
        <v>0</v>
      </c>
      <c r="N405" s="74">
        <v>0</v>
      </c>
      <c r="O405" s="57">
        <f t="shared" ref="O405:O407" si="35">298784738-298784738</f>
        <v>0</v>
      </c>
      <c r="P405" s="74" t="s">
        <v>78</v>
      </c>
      <c r="Q405" s="74" t="s">
        <v>78</v>
      </c>
      <c r="R405" s="71" t="s">
        <v>57</v>
      </c>
      <c r="S405" s="71" t="s">
        <v>1523</v>
      </c>
      <c r="T405" s="75" t="s">
        <v>57</v>
      </c>
      <c r="U405" s="64">
        <v>45492</v>
      </c>
      <c r="V405" s="76">
        <v>202414000059743</v>
      </c>
      <c r="W405" s="77" t="s">
        <v>302</v>
      </c>
      <c r="X405" s="94" t="s">
        <v>64</v>
      </c>
      <c r="Y405" s="85">
        <v>45498</v>
      </c>
      <c r="Z405" s="79" t="s">
        <v>1801</v>
      </c>
      <c r="AA405" s="85">
        <v>45498</v>
      </c>
      <c r="AB405" s="93">
        <v>0</v>
      </c>
      <c r="AC405" s="81">
        <v>0</v>
      </c>
      <c r="AD405" s="82" t="s">
        <v>1802</v>
      </c>
      <c r="AE405" s="86">
        <v>45501</v>
      </c>
      <c r="AF405" s="80">
        <v>0</v>
      </c>
      <c r="AG405" s="83">
        <f t="shared" si="34"/>
        <v>0</v>
      </c>
      <c r="AH405" s="82"/>
      <c r="AI405" s="64"/>
      <c r="AJ405" s="80"/>
      <c r="AK405" s="65">
        <f t="shared" si="29"/>
        <v>0</v>
      </c>
      <c r="AL405" s="80"/>
      <c r="AM405" s="65">
        <f t="shared" si="30"/>
        <v>0</v>
      </c>
      <c r="AN405" s="65">
        <f t="shared" si="31"/>
        <v>0</v>
      </c>
      <c r="AO405" s="82"/>
      <c r="AP405" s="82"/>
      <c r="AQ405" s="84"/>
      <c r="AR405" s="73" t="s">
        <v>1607</v>
      </c>
    </row>
    <row r="406" spans="1:44" s="39" customFormat="1" ht="18.75" customHeight="1">
      <c r="A406" s="71">
        <v>67</v>
      </c>
      <c r="B406" s="72" t="s">
        <v>1803</v>
      </c>
      <c r="C406" s="73" t="s">
        <v>67</v>
      </c>
      <c r="D406" s="73" t="s">
        <v>68</v>
      </c>
      <c r="E406" s="73" t="s">
        <v>69</v>
      </c>
      <c r="F406" s="73" t="s">
        <v>338</v>
      </c>
      <c r="G406" s="73" t="s">
        <v>70</v>
      </c>
      <c r="H406" s="73" t="s">
        <v>53</v>
      </c>
      <c r="I406" s="73" t="s">
        <v>75</v>
      </c>
      <c r="J406" s="114" t="s">
        <v>1804</v>
      </c>
      <c r="K406" s="71" t="s">
        <v>64</v>
      </c>
      <c r="L406" s="71" t="s">
        <v>65</v>
      </c>
      <c r="M406" s="57">
        <v>0</v>
      </c>
      <c r="N406" s="74">
        <v>0</v>
      </c>
      <c r="O406" s="57">
        <f t="shared" si="35"/>
        <v>0</v>
      </c>
      <c r="P406" s="74" t="s">
        <v>78</v>
      </c>
      <c r="Q406" s="74" t="s">
        <v>78</v>
      </c>
      <c r="R406" s="71" t="s">
        <v>57</v>
      </c>
      <c r="S406" s="71" t="s">
        <v>1523</v>
      </c>
      <c r="T406" s="75" t="s">
        <v>57</v>
      </c>
      <c r="U406" s="64">
        <v>45492</v>
      </c>
      <c r="V406" s="76">
        <v>202414000059743</v>
      </c>
      <c r="W406" s="77" t="s">
        <v>302</v>
      </c>
      <c r="X406" s="94" t="s">
        <v>64</v>
      </c>
      <c r="Y406" s="85">
        <v>45498</v>
      </c>
      <c r="Z406" s="79" t="s">
        <v>1805</v>
      </c>
      <c r="AA406" s="85">
        <v>45498</v>
      </c>
      <c r="AB406" s="93">
        <v>0</v>
      </c>
      <c r="AC406" s="81">
        <v>0</v>
      </c>
      <c r="AD406" s="82" t="s">
        <v>1806</v>
      </c>
      <c r="AE406" s="86">
        <v>45501</v>
      </c>
      <c r="AF406" s="80">
        <v>0</v>
      </c>
      <c r="AG406" s="83">
        <f t="shared" si="34"/>
        <v>0</v>
      </c>
      <c r="AH406" s="82"/>
      <c r="AI406" s="64"/>
      <c r="AJ406" s="80"/>
      <c r="AK406" s="65">
        <f t="shared" si="29"/>
        <v>0</v>
      </c>
      <c r="AL406" s="80"/>
      <c r="AM406" s="65">
        <f t="shared" si="30"/>
        <v>0</v>
      </c>
      <c r="AN406" s="65">
        <f t="shared" si="31"/>
        <v>0</v>
      </c>
      <c r="AO406" s="82"/>
      <c r="AP406" s="82"/>
      <c r="AQ406" s="84"/>
      <c r="AR406" s="73" t="s">
        <v>1607</v>
      </c>
    </row>
    <row r="407" spans="1:44" s="39" customFormat="1" ht="18.75" customHeight="1">
      <c r="A407" s="71">
        <v>68</v>
      </c>
      <c r="B407" s="72" t="s">
        <v>1807</v>
      </c>
      <c r="C407" s="73" t="s">
        <v>67</v>
      </c>
      <c r="D407" s="73" t="s">
        <v>68</v>
      </c>
      <c r="E407" s="73" t="s">
        <v>69</v>
      </c>
      <c r="F407" s="73" t="s">
        <v>338</v>
      </c>
      <c r="G407" s="73" t="s">
        <v>70</v>
      </c>
      <c r="H407" s="73" t="s">
        <v>59</v>
      </c>
      <c r="I407" s="73" t="s">
        <v>75</v>
      </c>
      <c r="J407" s="114" t="s">
        <v>1808</v>
      </c>
      <c r="K407" s="71" t="s">
        <v>64</v>
      </c>
      <c r="L407" s="71" t="s">
        <v>65</v>
      </c>
      <c r="M407" s="57">
        <v>0</v>
      </c>
      <c r="N407" s="74">
        <v>0</v>
      </c>
      <c r="O407" s="57">
        <f t="shared" si="35"/>
        <v>0</v>
      </c>
      <c r="P407" s="74" t="s">
        <v>78</v>
      </c>
      <c r="Q407" s="74" t="s">
        <v>78</v>
      </c>
      <c r="R407" s="71" t="s">
        <v>57</v>
      </c>
      <c r="S407" s="71" t="s">
        <v>1632</v>
      </c>
      <c r="T407" s="75" t="s">
        <v>57</v>
      </c>
      <c r="U407" s="64">
        <v>45492</v>
      </c>
      <c r="V407" s="76">
        <v>202414000059743</v>
      </c>
      <c r="W407" s="77" t="s">
        <v>302</v>
      </c>
      <c r="X407" s="94" t="s">
        <v>64</v>
      </c>
      <c r="Y407" s="85">
        <v>45498</v>
      </c>
      <c r="Z407" s="79" t="s">
        <v>1809</v>
      </c>
      <c r="AA407" s="85">
        <v>45498</v>
      </c>
      <c r="AB407" s="93">
        <v>0</v>
      </c>
      <c r="AC407" s="81">
        <v>0</v>
      </c>
      <c r="AD407" s="82" t="s">
        <v>1810</v>
      </c>
      <c r="AE407" s="86">
        <v>45539</v>
      </c>
      <c r="AF407" s="80">
        <v>0</v>
      </c>
      <c r="AG407" s="83">
        <f t="shared" si="34"/>
        <v>0</v>
      </c>
      <c r="AH407" s="82"/>
      <c r="AI407" s="64"/>
      <c r="AJ407" s="80"/>
      <c r="AK407" s="65">
        <f t="shared" si="29"/>
        <v>0</v>
      </c>
      <c r="AL407" s="80"/>
      <c r="AM407" s="65">
        <f t="shared" si="30"/>
        <v>0</v>
      </c>
      <c r="AN407" s="65">
        <f t="shared" si="31"/>
        <v>0</v>
      </c>
      <c r="AO407" s="82"/>
      <c r="AP407" s="82"/>
      <c r="AQ407" s="84"/>
      <c r="AR407" s="73" t="s">
        <v>1811</v>
      </c>
    </row>
    <row r="408" spans="1:44" s="39" customFormat="1" ht="18.75" customHeight="1">
      <c r="A408" s="71">
        <v>69</v>
      </c>
      <c r="B408" s="72" t="s">
        <v>1812</v>
      </c>
      <c r="C408" s="73" t="s">
        <v>67</v>
      </c>
      <c r="D408" s="73" t="s">
        <v>68</v>
      </c>
      <c r="E408" s="73" t="s">
        <v>69</v>
      </c>
      <c r="F408" s="73" t="s">
        <v>338</v>
      </c>
      <c r="G408" s="73" t="s">
        <v>70</v>
      </c>
      <c r="H408" s="73" t="s">
        <v>53</v>
      </c>
      <c r="I408" s="73" t="s">
        <v>75</v>
      </c>
      <c r="J408" s="114" t="s">
        <v>1813</v>
      </c>
      <c r="K408" s="71" t="s">
        <v>55</v>
      </c>
      <c r="L408" s="71">
        <v>80111607</v>
      </c>
      <c r="M408" s="57">
        <v>7767000</v>
      </c>
      <c r="N408" s="71" t="s">
        <v>1533</v>
      </c>
      <c r="O408" s="57">
        <v>35728200</v>
      </c>
      <c r="P408" s="74" t="s">
        <v>61</v>
      </c>
      <c r="Q408" s="74" t="s">
        <v>61</v>
      </c>
      <c r="R408" s="71" t="s">
        <v>57</v>
      </c>
      <c r="S408" s="71" t="s">
        <v>1523</v>
      </c>
      <c r="T408" s="75" t="s">
        <v>57</v>
      </c>
      <c r="U408" s="64">
        <v>45520</v>
      </c>
      <c r="V408" s="76">
        <v>202414000058763</v>
      </c>
      <c r="W408" s="77" t="s">
        <v>302</v>
      </c>
      <c r="X408" s="94" t="s">
        <v>64</v>
      </c>
      <c r="Y408" s="85">
        <v>45522</v>
      </c>
      <c r="Z408" s="79" t="s">
        <v>1814</v>
      </c>
      <c r="AA408" s="85">
        <v>45522</v>
      </c>
      <c r="AB408" s="93">
        <v>35728200</v>
      </c>
      <c r="AC408" s="81">
        <v>0</v>
      </c>
      <c r="AD408" s="82">
        <v>1145</v>
      </c>
      <c r="AE408" s="86">
        <v>45497</v>
      </c>
      <c r="AF408" s="80">
        <v>35728200</v>
      </c>
      <c r="AG408" s="83">
        <f t="shared" si="34"/>
        <v>0</v>
      </c>
      <c r="AH408" s="82">
        <v>3408</v>
      </c>
      <c r="AI408" s="64">
        <v>45506</v>
      </c>
      <c r="AJ408" s="80">
        <v>35728200</v>
      </c>
      <c r="AK408" s="65">
        <f t="shared" si="29"/>
        <v>0</v>
      </c>
      <c r="AL408" s="80">
        <v>15275100</v>
      </c>
      <c r="AM408" s="65">
        <f t="shared" si="30"/>
        <v>20453100</v>
      </c>
      <c r="AN408" s="65">
        <f t="shared" si="31"/>
        <v>0</v>
      </c>
      <c r="AO408" s="71" t="s">
        <v>323</v>
      </c>
      <c r="AP408" s="71">
        <v>602</v>
      </c>
      <c r="AQ408" s="73" t="s">
        <v>1815</v>
      </c>
      <c r="AR408" s="73"/>
    </row>
    <row r="409" spans="1:44" s="39" customFormat="1" ht="18.75" customHeight="1">
      <c r="A409" s="71">
        <v>70</v>
      </c>
      <c r="B409" s="72" t="s">
        <v>1816</v>
      </c>
      <c r="C409" s="73" t="s">
        <v>67</v>
      </c>
      <c r="D409" s="73" t="s">
        <v>68</v>
      </c>
      <c r="E409" s="73" t="s">
        <v>69</v>
      </c>
      <c r="F409" s="73" t="s">
        <v>338</v>
      </c>
      <c r="G409" s="73" t="s">
        <v>70</v>
      </c>
      <c r="H409" s="73" t="s">
        <v>58</v>
      </c>
      <c r="I409" s="73" t="s">
        <v>75</v>
      </c>
      <c r="J409" s="114" t="s">
        <v>1596</v>
      </c>
      <c r="K409" s="71" t="s">
        <v>55</v>
      </c>
      <c r="L409" s="71">
        <v>80111617</v>
      </c>
      <c r="M409" s="57">
        <v>5930000</v>
      </c>
      <c r="N409" s="71" t="s">
        <v>1533</v>
      </c>
      <c r="O409" s="57">
        <v>27475667</v>
      </c>
      <c r="P409" s="74" t="s">
        <v>61</v>
      </c>
      <c r="Q409" s="74" t="s">
        <v>56</v>
      </c>
      <c r="R409" s="71" t="s">
        <v>57</v>
      </c>
      <c r="S409" s="71" t="s">
        <v>1523</v>
      </c>
      <c r="T409" s="75" t="s">
        <v>57</v>
      </c>
      <c r="U409" s="64">
        <v>45492</v>
      </c>
      <c r="V409" s="76">
        <v>202414000059743</v>
      </c>
      <c r="W409" s="77" t="s">
        <v>302</v>
      </c>
      <c r="X409" s="94" t="s">
        <v>64</v>
      </c>
      <c r="Y409" s="85">
        <v>45506</v>
      </c>
      <c r="Z409" s="79" t="s">
        <v>1817</v>
      </c>
      <c r="AA409" s="85">
        <v>45511</v>
      </c>
      <c r="AB409" s="93">
        <v>27475667</v>
      </c>
      <c r="AC409" s="81">
        <v>0</v>
      </c>
      <c r="AD409" s="82">
        <v>1433</v>
      </c>
      <c r="AE409" s="86">
        <v>45512</v>
      </c>
      <c r="AF409" s="80">
        <v>27475667</v>
      </c>
      <c r="AG409" s="83">
        <f t="shared" si="34"/>
        <v>0</v>
      </c>
      <c r="AH409" s="82">
        <v>3991</v>
      </c>
      <c r="AI409" s="64">
        <v>45524</v>
      </c>
      <c r="AJ409" s="80">
        <v>27475667</v>
      </c>
      <c r="AK409" s="65">
        <f t="shared" si="29"/>
        <v>0</v>
      </c>
      <c r="AL409" s="80">
        <v>8104333</v>
      </c>
      <c r="AM409" s="65">
        <f t="shared" si="30"/>
        <v>19371334</v>
      </c>
      <c r="AN409" s="65">
        <f t="shared" si="31"/>
        <v>0</v>
      </c>
      <c r="AO409" s="71" t="s">
        <v>323</v>
      </c>
      <c r="AP409" s="71">
        <v>787</v>
      </c>
      <c r="AQ409" s="73" t="s">
        <v>1818</v>
      </c>
      <c r="AR409" s="73"/>
    </row>
    <row r="410" spans="1:44" s="39" customFormat="1" ht="18.75" customHeight="1">
      <c r="A410" s="71">
        <v>71</v>
      </c>
      <c r="B410" s="72" t="s">
        <v>1819</v>
      </c>
      <c r="C410" s="73" t="s">
        <v>67</v>
      </c>
      <c r="D410" s="73" t="s">
        <v>68</v>
      </c>
      <c r="E410" s="73" t="s">
        <v>69</v>
      </c>
      <c r="F410" s="73" t="s">
        <v>338</v>
      </c>
      <c r="G410" s="73" t="s">
        <v>70</v>
      </c>
      <c r="H410" s="73" t="s">
        <v>72</v>
      </c>
      <c r="I410" s="73" t="s">
        <v>75</v>
      </c>
      <c r="J410" s="114" t="s">
        <v>1820</v>
      </c>
      <c r="K410" s="71" t="s">
        <v>55</v>
      </c>
      <c r="L410" s="71">
        <v>80111600</v>
      </c>
      <c r="M410" s="57">
        <v>5507000</v>
      </c>
      <c r="N410" s="71" t="s">
        <v>1538</v>
      </c>
      <c r="O410" s="57">
        <v>25699333</v>
      </c>
      <c r="P410" s="74" t="s">
        <v>61</v>
      </c>
      <c r="Q410" s="74" t="s">
        <v>56</v>
      </c>
      <c r="R410" s="71" t="s">
        <v>57</v>
      </c>
      <c r="S410" s="71" t="s">
        <v>1523</v>
      </c>
      <c r="T410" s="75" t="s">
        <v>57</v>
      </c>
      <c r="U410" s="64">
        <v>45520</v>
      </c>
      <c r="V410" s="76">
        <v>202414000058763</v>
      </c>
      <c r="W410" s="77" t="s">
        <v>302</v>
      </c>
      <c r="X410" s="94" t="s">
        <v>64</v>
      </c>
      <c r="Y410" s="85">
        <v>45522</v>
      </c>
      <c r="Z410" s="79" t="s">
        <v>1821</v>
      </c>
      <c r="AA410" s="85">
        <v>45522</v>
      </c>
      <c r="AB410" s="93">
        <v>25699333</v>
      </c>
      <c r="AC410" s="81">
        <v>0</v>
      </c>
      <c r="AD410" s="82">
        <v>1146</v>
      </c>
      <c r="AE410" s="86">
        <v>45497</v>
      </c>
      <c r="AF410" s="80">
        <v>25699333</v>
      </c>
      <c r="AG410" s="83">
        <f t="shared" si="34"/>
        <v>0</v>
      </c>
      <c r="AH410" s="82">
        <v>3706</v>
      </c>
      <c r="AI410" s="64">
        <v>45516</v>
      </c>
      <c r="AJ410" s="80">
        <v>25699333</v>
      </c>
      <c r="AK410" s="65">
        <f t="shared" si="29"/>
        <v>0</v>
      </c>
      <c r="AL410" s="80">
        <v>8994767</v>
      </c>
      <c r="AM410" s="65">
        <f t="shared" si="30"/>
        <v>16704566</v>
      </c>
      <c r="AN410" s="65">
        <f t="shared" si="31"/>
        <v>0</v>
      </c>
      <c r="AO410" s="71" t="s">
        <v>323</v>
      </c>
      <c r="AP410" s="71">
        <v>690</v>
      </c>
      <c r="AQ410" s="73" t="s">
        <v>1822</v>
      </c>
      <c r="AR410" s="73"/>
    </row>
    <row r="411" spans="1:44" s="39" customFormat="1" ht="18.75" customHeight="1">
      <c r="A411" s="71">
        <v>72</v>
      </c>
      <c r="B411" s="72" t="s">
        <v>1823</v>
      </c>
      <c r="C411" s="73" t="s">
        <v>67</v>
      </c>
      <c r="D411" s="73" t="s">
        <v>68</v>
      </c>
      <c r="E411" s="73" t="s">
        <v>69</v>
      </c>
      <c r="F411" s="73" t="s">
        <v>338</v>
      </c>
      <c r="G411" s="73" t="s">
        <v>70</v>
      </c>
      <c r="H411" s="73" t="s">
        <v>72</v>
      </c>
      <c r="I411" s="73" t="s">
        <v>75</v>
      </c>
      <c r="J411" s="114" t="s">
        <v>1824</v>
      </c>
      <c r="K411" s="71" t="s">
        <v>64</v>
      </c>
      <c r="L411" s="71" t="s">
        <v>65</v>
      </c>
      <c r="M411" s="57">
        <v>0</v>
      </c>
      <c r="N411" s="74">
        <v>0</v>
      </c>
      <c r="O411" s="57">
        <f t="shared" ref="O411:O412" si="36">298784738-298784738</f>
        <v>0</v>
      </c>
      <c r="P411" s="74" t="s">
        <v>78</v>
      </c>
      <c r="Q411" s="74" t="s">
        <v>78</v>
      </c>
      <c r="R411" s="71" t="s">
        <v>57</v>
      </c>
      <c r="S411" s="71" t="s">
        <v>1523</v>
      </c>
      <c r="T411" s="75" t="s">
        <v>57</v>
      </c>
      <c r="U411" s="64">
        <v>45520</v>
      </c>
      <c r="V411" s="76">
        <v>202414000058763</v>
      </c>
      <c r="W411" s="77" t="s">
        <v>302</v>
      </c>
      <c r="X411" s="94" t="s">
        <v>64</v>
      </c>
      <c r="Y411" s="85">
        <v>45522</v>
      </c>
      <c r="Z411" s="79" t="s">
        <v>1825</v>
      </c>
      <c r="AA411" s="85">
        <v>45522</v>
      </c>
      <c r="AB411" s="93">
        <v>0</v>
      </c>
      <c r="AC411" s="81">
        <v>0</v>
      </c>
      <c r="AD411" s="82" t="s">
        <v>1826</v>
      </c>
      <c r="AE411" s="86">
        <v>45497</v>
      </c>
      <c r="AF411" s="80">
        <v>0</v>
      </c>
      <c r="AG411" s="83">
        <f t="shared" si="34"/>
        <v>0</v>
      </c>
      <c r="AH411" s="82"/>
      <c r="AI411" s="64"/>
      <c r="AJ411" s="80"/>
      <c r="AK411" s="65">
        <f t="shared" si="29"/>
        <v>0</v>
      </c>
      <c r="AL411" s="80"/>
      <c r="AM411" s="65">
        <f t="shared" si="30"/>
        <v>0</v>
      </c>
      <c r="AN411" s="65">
        <f t="shared" si="31"/>
        <v>0</v>
      </c>
      <c r="AO411" s="82"/>
      <c r="AP411" s="82"/>
      <c r="AQ411" s="84"/>
      <c r="AR411" s="73" t="s">
        <v>1607</v>
      </c>
    </row>
    <row r="412" spans="1:44" s="39" customFormat="1" ht="18.75" customHeight="1">
      <c r="A412" s="71">
        <v>73</v>
      </c>
      <c r="B412" s="72" t="s">
        <v>1827</v>
      </c>
      <c r="C412" s="73" t="s">
        <v>67</v>
      </c>
      <c r="D412" s="73" t="s">
        <v>68</v>
      </c>
      <c r="E412" s="73" t="s">
        <v>69</v>
      </c>
      <c r="F412" s="73" t="s">
        <v>338</v>
      </c>
      <c r="G412" s="73" t="s">
        <v>70</v>
      </c>
      <c r="H412" s="73" t="s">
        <v>53</v>
      </c>
      <c r="I412" s="73" t="s">
        <v>75</v>
      </c>
      <c r="J412" s="114" t="s">
        <v>1527</v>
      </c>
      <c r="K412" s="71" t="s">
        <v>64</v>
      </c>
      <c r="L412" s="71" t="s">
        <v>65</v>
      </c>
      <c r="M412" s="57">
        <v>0</v>
      </c>
      <c r="N412" s="74">
        <v>0</v>
      </c>
      <c r="O412" s="57">
        <f t="shared" si="36"/>
        <v>0</v>
      </c>
      <c r="P412" s="74" t="s">
        <v>78</v>
      </c>
      <c r="Q412" s="74" t="s">
        <v>78</v>
      </c>
      <c r="R412" s="71" t="s">
        <v>57</v>
      </c>
      <c r="S412" s="71" t="s">
        <v>1523</v>
      </c>
      <c r="T412" s="75" t="s">
        <v>57</v>
      </c>
      <c r="U412" s="64">
        <v>45520</v>
      </c>
      <c r="V412" s="76">
        <v>202414000058763</v>
      </c>
      <c r="W412" s="77" t="s">
        <v>302</v>
      </c>
      <c r="X412" s="94" t="s">
        <v>64</v>
      </c>
      <c r="Y412" s="85">
        <v>45522</v>
      </c>
      <c r="Z412" s="79" t="s">
        <v>1828</v>
      </c>
      <c r="AA412" s="85">
        <v>45522</v>
      </c>
      <c r="AB412" s="93">
        <v>0</v>
      </c>
      <c r="AC412" s="81">
        <v>0</v>
      </c>
      <c r="AD412" s="82" t="s">
        <v>1829</v>
      </c>
      <c r="AE412" s="86">
        <v>45497</v>
      </c>
      <c r="AF412" s="80">
        <v>0</v>
      </c>
      <c r="AG412" s="83">
        <f t="shared" si="34"/>
        <v>0</v>
      </c>
      <c r="AH412" s="82"/>
      <c r="AI412" s="64"/>
      <c r="AJ412" s="80"/>
      <c r="AK412" s="65">
        <f t="shared" si="29"/>
        <v>0</v>
      </c>
      <c r="AL412" s="80"/>
      <c r="AM412" s="65">
        <f t="shared" si="30"/>
        <v>0</v>
      </c>
      <c r="AN412" s="65">
        <f t="shared" si="31"/>
        <v>0</v>
      </c>
      <c r="AO412" s="82"/>
      <c r="AP412" s="82"/>
      <c r="AQ412" s="84"/>
      <c r="AR412" s="73"/>
    </row>
    <row r="413" spans="1:44" s="39" customFormat="1" ht="18.75" customHeight="1">
      <c r="A413" s="71">
        <v>74</v>
      </c>
      <c r="B413" s="72" t="s">
        <v>1830</v>
      </c>
      <c r="C413" s="73" t="s">
        <v>67</v>
      </c>
      <c r="D413" s="73" t="s">
        <v>68</v>
      </c>
      <c r="E413" s="73" t="s">
        <v>69</v>
      </c>
      <c r="F413" s="73" t="s">
        <v>338</v>
      </c>
      <c r="G413" s="73" t="s">
        <v>70</v>
      </c>
      <c r="H413" s="73" t="s">
        <v>53</v>
      </c>
      <c r="I413" s="73" t="s">
        <v>75</v>
      </c>
      <c r="J413" s="114" t="s">
        <v>1831</v>
      </c>
      <c r="K413" s="71" t="s">
        <v>55</v>
      </c>
      <c r="L413" s="71">
        <v>80111607</v>
      </c>
      <c r="M413" s="57">
        <v>8000000</v>
      </c>
      <c r="N413" s="71" t="s">
        <v>1538</v>
      </c>
      <c r="O413" s="57">
        <v>36000000</v>
      </c>
      <c r="P413" s="74" t="s">
        <v>61</v>
      </c>
      <c r="Q413" s="74" t="s">
        <v>56</v>
      </c>
      <c r="R413" s="71" t="s">
        <v>57</v>
      </c>
      <c r="S413" s="71" t="s">
        <v>1523</v>
      </c>
      <c r="T413" s="75" t="s">
        <v>57</v>
      </c>
      <c r="U413" s="64">
        <v>45520</v>
      </c>
      <c r="V413" s="76">
        <v>202414000058763</v>
      </c>
      <c r="W413" s="77" t="s">
        <v>302</v>
      </c>
      <c r="X413" s="94" t="s">
        <v>64</v>
      </c>
      <c r="Y413" s="85">
        <v>45522</v>
      </c>
      <c r="Z413" s="79" t="s">
        <v>1832</v>
      </c>
      <c r="AA413" s="85">
        <v>45522</v>
      </c>
      <c r="AB413" s="93">
        <v>36000000</v>
      </c>
      <c r="AC413" s="81">
        <v>0</v>
      </c>
      <c r="AD413" s="82">
        <v>1149</v>
      </c>
      <c r="AE413" s="86">
        <v>45497</v>
      </c>
      <c r="AF413" s="80">
        <v>36000000</v>
      </c>
      <c r="AG413" s="83">
        <f t="shared" si="34"/>
        <v>0</v>
      </c>
      <c r="AH413" s="82">
        <v>4006</v>
      </c>
      <c r="AI413" s="64">
        <v>45524</v>
      </c>
      <c r="AJ413" s="80">
        <v>36000000</v>
      </c>
      <c r="AK413" s="65">
        <f t="shared" si="29"/>
        <v>0</v>
      </c>
      <c r="AL413" s="80">
        <v>10933333</v>
      </c>
      <c r="AM413" s="65">
        <f t="shared" si="30"/>
        <v>25066667</v>
      </c>
      <c r="AN413" s="65">
        <f t="shared" si="31"/>
        <v>0</v>
      </c>
      <c r="AO413" s="71" t="s">
        <v>323</v>
      </c>
      <c r="AP413" s="71">
        <v>791</v>
      </c>
      <c r="AQ413" s="73" t="s">
        <v>1833</v>
      </c>
      <c r="AR413" s="73"/>
    </row>
    <row r="414" spans="1:44" s="39" customFormat="1" ht="18.75" customHeight="1">
      <c r="A414" s="71">
        <v>75</v>
      </c>
      <c r="B414" s="72" t="s">
        <v>1834</v>
      </c>
      <c r="C414" s="73" t="s">
        <v>67</v>
      </c>
      <c r="D414" s="73" t="s">
        <v>68</v>
      </c>
      <c r="E414" s="73" t="s">
        <v>69</v>
      </c>
      <c r="F414" s="73" t="s">
        <v>338</v>
      </c>
      <c r="G414" s="73" t="s">
        <v>70</v>
      </c>
      <c r="H414" s="73" t="s">
        <v>72</v>
      </c>
      <c r="I414" s="73" t="s">
        <v>75</v>
      </c>
      <c r="J414" s="114" t="s">
        <v>1824</v>
      </c>
      <c r="K414" s="71" t="s">
        <v>55</v>
      </c>
      <c r="L414" s="71">
        <v>93151501</v>
      </c>
      <c r="M414" s="57">
        <v>5507000</v>
      </c>
      <c r="N414" s="71" t="s">
        <v>1522</v>
      </c>
      <c r="O414" s="57">
        <v>20375900</v>
      </c>
      <c r="P414" s="74" t="s">
        <v>66</v>
      </c>
      <c r="Q414" s="74" t="s">
        <v>66</v>
      </c>
      <c r="R414" s="71" t="s">
        <v>57</v>
      </c>
      <c r="S414" s="71" t="s">
        <v>1632</v>
      </c>
      <c r="T414" s="75" t="s">
        <v>57</v>
      </c>
      <c r="U414" s="64">
        <v>45520</v>
      </c>
      <c r="V414" s="76" t="s">
        <v>1835</v>
      </c>
      <c r="W414" s="77" t="s">
        <v>302</v>
      </c>
      <c r="X414" s="94" t="s">
        <v>64</v>
      </c>
      <c r="Y414" s="85">
        <v>45522</v>
      </c>
      <c r="Z414" s="79" t="s">
        <v>1836</v>
      </c>
      <c r="AA414" s="85">
        <v>45522</v>
      </c>
      <c r="AB414" s="93">
        <v>20375900</v>
      </c>
      <c r="AC414" s="81">
        <v>0</v>
      </c>
      <c r="AD414" s="82">
        <v>1488</v>
      </c>
      <c r="AE414" s="86">
        <v>45541</v>
      </c>
      <c r="AF414" s="80">
        <v>20375900</v>
      </c>
      <c r="AG414" s="83">
        <f t="shared" si="34"/>
        <v>0</v>
      </c>
      <c r="AH414" s="82">
        <v>4326</v>
      </c>
      <c r="AI414" s="64">
        <v>45552</v>
      </c>
      <c r="AJ414" s="80">
        <v>20375900</v>
      </c>
      <c r="AK414" s="65">
        <f t="shared" si="29"/>
        <v>0</v>
      </c>
      <c r="AL414" s="80">
        <v>2386367</v>
      </c>
      <c r="AM414" s="65">
        <f t="shared" si="30"/>
        <v>17989533</v>
      </c>
      <c r="AN414" s="65">
        <f t="shared" si="31"/>
        <v>0</v>
      </c>
      <c r="AO414" s="71" t="s">
        <v>323</v>
      </c>
      <c r="AP414" s="71">
        <v>886</v>
      </c>
      <c r="AQ414" s="73" t="s">
        <v>1837</v>
      </c>
      <c r="AR414" s="73" t="s">
        <v>1838</v>
      </c>
    </row>
    <row r="415" spans="1:44" s="39" customFormat="1" ht="18.75" customHeight="1">
      <c r="A415" s="71">
        <v>76</v>
      </c>
      <c r="B415" s="72" t="s">
        <v>1839</v>
      </c>
      <c r="C415" s="73" t="s">
        <v>67</v>
      </c>
      <c r="D415" s="73" t="s">
        <v>68</v>
      </c>
      <c r="E415" s="73" t="s">
        <v>69</v>
      </c>
      <c r="F415" s="73" t="s">
        <v>338</v>
      </c>
      <c r="G415" s="73" t="s">
        <v>70</v>
      </c>
      <c r="H415" s="73" t="s">
        <v>72</v>
      </c>
      <c r="I415" s="73" t="s">
        <v>299</v>
      </c>
      <c r="J415" s="114" t="s">
        <v>1840</v>
      </c>
      <c r="K415" s="71" t="s">
        <v>64</v>
      </c>
      <c r="L415" s="71" t="s">
        <v>65</v>
      </c>
      <c r="M415" s="57">
        <v>0</v>
      </c>
      <c r="N415" s="74">
        <v>0</v>
      </c>
      <c r="O415" s="57">
        <f t="shared" ref="O415:O417" si="37">298784738-298784738</f>
        <v>0</v>
      </c>
      <c r="P415" s="74" t="s">
        <v>78</v>
      </c>
      <c r="Q415" s="74" t="s">
        <v>78</v>
      </c>
      <c r="R415" s="71" t="s">
        <v>57</v>
      </c>
      <c r="S415" s="71" t="s">
        <v>1523</v>
      </c>
      <c r="T415" s="75" t="s">
        <v>57</v>
      </c>
      <c r="U415" s="64">
        <v>45520</v>
      </c>
      <c r="V415" s="76">
        <v>202414000058763</v>
      </c>
      <c r="W415" s="77" t="s">
        <v>302</v>
      </c>
      <c r="X415" s="94" t="s">
        <v>64</v>
      </c>
      <c r="Y415" s="85">
        <v>45522</v>
      </c>
      <c r="Z415" s="79" t="s">
        <v>1841</v>
      </c>
      <c r="AA415" s="85">
        <v>45522</v>
      </c>
      <c r="AB415" s="93">
        <v>0</v>
      </c>
      <c r="AC415" s="81">
        <v>0</v>
      </c>
      <c r="AD415" s="82" t="s">
        <v>1842</v>
      </c>
      <c r="AE415" s="86"/>
      <c r="AF415" s="80">
        <v>0</v>
      </c>
      <c r="AG415" s="83">
        <f t="shared" si="34"/>
        <v>0</v>
      </c>
      <c r="AH415" s="82"/>
      <c r="AI415" s="64"/>
      <c r="AJ415" s="80"/>
      <c r="AK415" s="65">
        <f t="shared" si="29"/>
        <v>0</v>
      </c>
      <c r="AL415" s="80"/>
      <c r="AM415" s="65">
        <f t="shared" si="30"/>
        <v>0</v>
      </c>
      <c r="AN415" s="65">
        <f t="shared" si="31"/>
        <v>0</v>
      </c>
      <c r="AO415" s="82"/>
      <c r="AP415" s="82"/>
      <c r="AQ415" s="84"/>
      <c r="AR415" s="73" t="s">
        <v>1843</v>
      </c>
    </row>
    <row r="416" spans="1:44" s="39" customFormat="1" ht="18.75" customHeight="1">
      <c r="A416" s="71">
        <v>77</v>
      </c>
      <c r="B416" s="72" t="s">
        <v>1844</v>
      </c>
      <c r="C416" s="73" t="s">
        <v>67</v>
      </c>
      <c r="D416" s="73" t="s">
        <v>68</v>
      </c>
      <c r="E416" s="73" t="s">
        <v>69</v>
      </c>
      <c r="F416" s="73" t="s">
        <v>338</v>
      </c>
      <c r="G416" s="73" t="s">
        <v>70</v>
      </c>
      <c r="H416" s="73" t="s">
        <v>72</v>
      </c>
      <c r="I416" s="73" t="s">
        <v>75</v>
      </c>
      <c r="J416" s="114" t="s">
        <v>1845</v>
      </c>
      <c r="K416" s="71" t="s">
        <v>64</v>
      </c>
      <c r="L416" s="71" t="s">
        <v>65</v>
      </c>
      <c r="M416" s="57">
        <v>0</v>
      </c>
      <c r="N416" s="74">
        <v>0</v>
      </c>
      <c r="O416" s="57">
        <f t="shared" si="37"/>
        <v>0</v>
      </c>
      <c r="P416" s="74" t="s">
        <v>78</v>
      </c>
      <c r="Q416" s="74" t="s">
        <v>78</v>
      </c>
      <c r="R416" s="71" t="s">
        <v>57</v>
      </c>
      <c r="S416" s="71" t="s">
        <v>1523</v>
      </c>
      <c r="T416" s="75" t="s">
        <v>57</v>
      </c>
      <c r="U416" s="64">
        <v>45520</v>
      </c>
      <c r="V416" s="76">
        <v>202414000058763</v>
      </c>
      <c r="W416" s="77" t="s">
        <v>302</v>
      </c>
      <c r="X416" s="94" t="s">
        <v>64</v>
      </c>
      <c r="Y416" s="85">
        <v>45522</v>
      </c>
      <c r="Z416" s="79" t="s">
        <v>1841</v>
      </c>
      <c r="AA416" s="85">
        <v>45522</v>
      </c>
      <c r="AB416" s="93">
        <v>0</v>
      </c>
      <c r="AC416" s="81">
        <v>0</v>
      </c>
      <c r="AD416" s="82" t="s">
        <v>1846</v>
      </c>
      <c r="AE416" s="86"/>
      <c r="AF416" s="80">
        <v>0</v>
      </c>
      <c r="AG416" s="83">
        <f t="shared" si="34"/>
        <v>0</v>
      </c>
      <c r="AH416" s="82"/>
      <c r="AI416" s="64"/>
      <c r="AJ416" s="80"/>
      <c r="AK416" s="65">
        <f t="shared" si="29"/>
        <v>0</v>
      </c>
      <c r="AL416" s="80"/>
      <c r="AM416" s="65">
        <f t="shared" si="30"/>
        <v>0</v>
      </c>
      <c r="AN416" s="65">
        <f t="shared" si="31"/>
        <v>0</v>
      </c>
      <c r="AO416" s="82"/>
      <c r="AP416" s="82"/>
      <c r="AQ416" s="84"/>
      <c r="AR416" s="73" t="s">
        <v>1847</v>
      </c>
    </row>
    <row r="417" spans="1:44" s="39" customFormat="1" ht="18.75" customHeight="1">
      <c r="A417" s="71">
        <v>78</v>
      </c>
      <c r="B417" s="72" t="s">
        <v>1848</v>
      </c>
      <c r="C417" s="73" t="s">
        <v>67</v>
      </c>
      <c r="D417" s="73" t="s">
        <v>68</v>
      </c>
      <c r="E417" s="73" t="s">
        <v>69</v>
      </c>
      <c r="F417" s="73" t="s">
        <v>338</v>
      </c>
      <c r="G417" s="73" t="s">
        <v>70</v>
      </c>
      <c r="H417" s="73" t="s">
        <v>77</v>
      </c>
      <c r="I417" s="73" t="s">
        <v>299</v>
      </c>
      <c r="J417" s="114" t="s">
        <v>1849</v>
      </c>
      <c r="K417" s="71" t="s">
        <v>64</v>
      </c>
      <c r="L417" s="71" t="s">
        <v>65</v>
      </c>
      <c r="M417" s="57">
        <v>0</v>
      </c>
      <c r="N417" s="74">
        <v>0</v>
      </c>
      <c r="O417" s="57">
        <f t="shared" si="37"/>
        <v>0</v>
      </c>
      <c r="P417" s="74" t="s">
        <v>78</v>
      </c>
      <c r="Q417" s="74" t="s">
        <v>78</v>
      </c>
      <c r="R417" s="71" t="s">
        <v>57</v>
      </c>
      <c r="S417" s="71" t="s">
        <v>1523</v>
      </c>
      <c r="T417" s="75" t="s">
        <v>57</v>
      </c>
      <c r="U417" s="64">
        <v>45520</v>
      </c>
      <c r="V417" s="76">
        <v>202414000058763</v>
      </c>
      <c r="W417" s="77" t="s">
        <v>302</v>
      </c>
      <c r="X417" s="94" t="s">
        <v>64</v>
      </c>
      <c r="Y417" s="85">
        <v>45522</v>
      </c>
      <c r="Z417" s="79" t="s">
        <v>1852</v>
      </c>
      <c r="AA417" s="85">
        <v>45522</v>
      </c>
      <c r="AB417" s="93">
        <v>0</v>
      </c>
      <c r="AC417" s="81">
        <v>0</v>
      </c>
      <c r="AD417" s="82">
        <v>1008</v>
      </c>
      <c r="AE417" s="86">
        <v>45492</v>
      </c>
      <c r="AF417" s="80">
        <v>0</v>
      </c>
      <c r="AG417" s="83">
        <f t="shared" si="34"/>
        <v>0</v>
      </c>
      <c r="AH417" s="82"/>
      <c r="AI417" s="64"/>
      <c r="AJ417" s="80"/>
      <c r="AK417" s="65">
        <f t="shared" si="29"/>
        <v>0</v>
      </c>
      <c r="AL417" s="80"/>
      <c r="AM417" s="65">
        <f t="shared" si="30"/>
        <v>0</v>
      </c>
      <c r="AN417" s="65">
        <f t="shared" si="31"/>
        <v>0</v>
      </c>
      <c r="AO417" s="82"/>
      <c r="AP417" s="82"/>
      <c r="AQ417" s="84"/>
      <c r="AR417" s="73"/>
    </row>
    <row r="418" spans="1:44" s="39" customFormat="1" ht="18.75" customHeight="1">
      <c r="A418" s="71">
        <v>79</v>
      </c>
      <c r="B418" s="72" t="s">
        <v>1853</v>
      </c>
      <c r="C418" s="73" t="s">
        <v>67</v>
      </c>
      <c r="D418" s="73" t="s">
        <v>68</v>
      </c>
      <c r="E418" s="73" t="s">
        <v>69</v>
      </c>
      <c r="F418" s="73" t="s">
        <v>338</v>
      </c>
      <c r="G418" s="73" t="s">
        <v>70</v>
      </c>
      <c r="H418" s="73" t="s">
        <v>79</v>
      </c>
      <c r="I418" s="73" t="s">
        <v>75</v>
      </c>
      <c r="J418" s="114" t="s">
        <v>1167</v>
      </c>
      <c r="K418" s="71" t="s">
        <v>64</v>
      </c>
      <c r="L418" s="71" t="s">
        <v>1850</v>
      </c>
      <c r="M418" s="57">
        <v>56120929</v>
      </c>
      <c r="N418" s="71" t="s">
        <v>65</v>
      </c>
      <c r="O418" s="57">
        <v>20078196</v>
      </c>
      <c r="P418" s="74" t="s">
        <v>65</v>
      </c>
      <c r="Q418" s="74" t="s">
        <v>65</v>
      </c>
      <c r="R418" s="71" t="s">
        <v>57</v>
      </c>
      <c r="S418" s="71" t="s">
        <v>1523</v>
      </c>
      <c r="T418" s="75" t="s">
        <v>57</v>
      </c>
      <c r="U418" s="64">
        <v>45520</v>
      </c>
      <c r="V418" s="76">
        <v>202414000058763</v>
      </c>
      <c r="W418" s="77" t="s">
        <v>302</v>
      </c>
      <c r="X418" s="94" t="s">
        <v>64</v>
      </c>
      <c r="Y418" s="85">
        <v>45522</v>
      </c>
      <c r="Z418" s="79" t="s">
        <v>1854</v>
      </c>
      <c r="AA418" s="85">
        <v>45522</v>
      </c>
      <c r="AB418" s="93">
        <v>20078196</v>
      </c>
      <c r="AC418" s="81">
        <v>0</v>
      </c>
      <c r="AD418" s="82">
        <v>870</v>
      </c>
      <c r="AE418" s="86">
        <v>45489</v>
      </c>
      <c r="AF418" s="80">
        <v>20078196</v>
      </c>
      <c r="AG418" s="83">
        <f t="shared" si="34"/>
        <v>0</v>
      </c>
      <c r="AH418" s="82" t="s">
        <v>1855</v>
      </c>
      <c r="AI418" s="64">
        <v>45519</v>
      </c>
      <c r="AJ418" s="80">
        <v>5825229</v>
      </c>
      <c r="AK418" s="65">
        <f t="shared" si="29"/>
        <v>14252967</v>
      </c>
      <c r="AL418" s="80">
        <v>5825229</v>
      </c>
      <c r="AM418" s="65">
        <f t="shared" si="30"/>
        <v>0</v>
      </c>
      <c r="AN418" s="65">
        <f t="shared" si="31"/>
        <v>14252967</v>
      </c>
      <c r="AO418" s="71" t="s">
        <v>332</v>
      </c>
      <c r="AP418" s="71">
        <v>7</v>
      </c>
      <c r="AQ418" s="73" t="s">
        <v>530</v>
      </c>
      <c r="AR418" s="73"/>
    </row>
    <row r="419" spans="1:44" s="39" customFormat="1" ht="18.75" customHeight="1">
      <c r="A419" s="71">
        <v>80</v>
      </c>
      <c r="B419" s="72" t="s">
        <v>1856</v>
      </c>
      <c r="C419" s="73" t="s">
        <v>67</v>
      </c>
      <c r="D419" s="73" t="s">
        <v>68</v>
      </c>
      <c r="E419" s="73" t="s">
        <v>69</v>
      </c>
      <c r="F419" s="73" t="s">
        <v>338</v>
      </c>
      <c r="G419" s="73" t="s">
        <v>70</v>
      </c>
      <c r="H419" s="73" t="s">
        <v>79</v>
      </c>
      <c r="I419" s="73" t="s">
        <v>299</v>
      </c>
      <c r="J419" s="114" t="s">
        <v>1167</v>
      </c>
      <c r="K419" s="71" t="s">
        <v>64</v>
      </c>
      <c r="L419" s="71" t="s">
        <v>1850</v>
      </c>
      <c r="M419" s="57">
        <v>13879071</v>
      </c>
      <c r="N419" s="71" t="s">
        <v>65</v>
      </c>
      <c r="O419" s="57">
        <v>13879071</v>
      </c>
      <c r="P419" s="74" t="s">
        <v>65</v>
      </c>
      <c r="Q419" s="74" t="s">
        <v>65</v>
      </c>
      <c r="R419" s="71" t="s">
        <v>57</v>
      </c>
      <c r="S419" s="71" t="s">
        <v>1523</v>
      </c>
      <c r="T419" s="75" t="s">
        <v>57</v>
      </c>
      <c r="U419" s="64">
        <v>45520</v>
      </c>
      <c r="V419" s="76">
        <v>202414000058763</v>
      </c>
      <c r="W419" s="77" t="s">
        <v>302</v>
      </c>
      <c r="X419" s="94" t="s">
        <v>64</v>
      </c>
      <c r="Y419" s="85">
        <v>45522</v>
      </c>
      <c r="Z419" s="79" t="s">
        <v>1857</v>
      </c>
      <c r="AA419" s="85">
        <v>45522</v>
      </c>
      <c r="AB419" s="93">
        <v>13879071</v>
      </c>
      <c r="AC419" s="81">
        <v>0</v>
      </c>
      <c r="AD419" s="82">
        <v>869</v>
      </c>
      <c r="AE419" s="86">
        <v>45489</v>
      </c>
      <c r="AF419" s="80">
        <v>13879071</v>
      </c>
      <c r="AG419" s="83">
        <f t="shared" si="34"/>
        <v>0</v>
      </c>
      <c r="AH419" s="82" t="s">
        <v>1858</v>
      </c>
      <c r="AI419" s="64">
        <v>45490</v>
      </c>
      <c r="AJ419" s="80">
        <v>13879071</v>
      </c>
      <c r="AK419" s="65">
        <f t="shared" si="29"/>
        <v>0</v>
      </c>
      <c r="AL419" s="80">
        <v>13879071</v>
      </c>
      <c r="AM419" s="65">
        <f t="shared" si="30"/>
        <v>0</v>
      </c>
      <c r="AN419" s="65">
        <f t="shared" si="31"/>
        <v>0</v>
      </c>
      <c r="AO419" s="71" t="s">
        <v>332</v>
      </c>
      <c r="AP419" s="71">
        <v>7</v>
      </c>
      <c r="AQ419" s="73" t="s">
        <v>530</v>
      </c>
      <c r="AR419" s="73"/>
    </row>
    <row r="420" spans="1:44" s="39" customFormat="1" ht="18.75" customHeight="1">
      <c r="A420" s="71">
        <v>81</v>
      </c>
      <c r="B420" s="72" t="s">
        <v>1859</v>
      </c>
      <c r="C420" s="73" t="s">
        <v>67</v>
      </c>
      <c r="D420" s="73" t="s">
        <v>68</v>
      </c>
      <c r="E420" s="73" t="s">
        <v>69</v>
      </c>
      <c r="F420" s="73" t="s">
        <v>338</v>
      </c>
      <c r="G420" s="73" t="s">
        <v>70</v>
      </c>
      <c r="H420" s="73" t="s">
        <v>62</v>
      </c>
      <c r="I420" s="73" t="s">
        <v>299</v>
      </c>
      <c r="J420" s="114" t="s">
        <v>1860</v>
      </c>
      <c r="K420" s="71" t="s">
        <v>64</v>
      </c>
      <c r="L420" s="71" t="s">
        <v>65</v>
      </c>
      <c r="M420" s="57">
        <v>31253086</v>
      </c>
      <c r="N420" s="71" t="s">
        <v>65</v>
      </c>
      <c r="O420" s="57">
        <v>31253086</v>
      </c>
      <c r="P420" s="74" t="s">
        <v>65</v>
      </c>
      <c r="Q420" s="74" t="s">
        <v>61</v>
      </c>
      <c r="R420" s="71" t="s">
        <v>57</v>
      </c>
      <c r="S420" s="71" t="s">
        <v>1523</v>
      </c>
      <c r="T420" s="75" t="s">
        <v>57</v>
      </c>
      <c r="U420" s="64">
        <v>45520</v>
      </c>
      <c r="V420" s="76">
        <v>202414000058763</v>
      </c>
      <c r="W420" s="77" t="s">
        <v>302</v>
      </c>
      <c r="X420" s="94" t="s">
        <v>64</v>
      </c>
      <c r="Y420" s="85">
        <v>45522</v>
      </c>
      <c r="Z420" s="79" t="s">
        <v>1861</v>
      </c>
      <c r="AA420" s="85">
        <v>45522</v>
      </c>
      <c r="AB420" s="93">
        <v>31253086</v>
      </c>
      <c r="AC420" s="81">
        <v>0</v>
      </c>
      <c r="AD420" s="82">
        <v>1106</v>
      </c>
      <c r="AE420" s="86">
        <v>45497</v>
      </c>
      <c r="AF420" s="80">
        <v>31253086</v>
      </c>
      <c r="AG420" s="83">
        <f t="shared" si="34"/>
        <v>0</v>
      </c>
      <c r="AH420" s="82" t="s">
        <v>1862</v>
      </c>
      <c r="AI420" s="64">
        <v>45535</v>
      </c>
      <c r="AJ420" s="80">
        <v>25561126</v>
      </c>
      <c r="AK420" s="65">
        <f t="shared" si="29"/>
        <v>5691960</v>
      </c>
      <c r="AL420" s="80">
        <v>25561126</v>
      </c>
      <c r="AM420" s="65">
        <f t="shared" si="30"/>
        <v>0</v>
      </c>
      <c r="AN420" s="65">
        <f t="shared" si="31"/>
        <v>5691960</v>
      </c>
      <c r="AO420" s="71" t="s">
        <v>310</v>
      </c>
      <c r="AP420" s="71">
        <v>14352</v>
      </c>
      <c r="AQ420" s="73" t="s">
        <v>1863</v>
      </c>
      <c r="AR420" s="73"/>
    </row>
    <row r="421" spans="1:44" s="39" customFormat="1" ht="18.75" customHeight="1">
      <c r="A421" s="71">
        <v>82</v>
      </c>
      <c r="B421" s="72" t="s">
        <v>1864</v>
      </c>
      <c r="C421" s="73" t="s">
        <v>67</v>
      </c>
      <c r="D421" s="73" t="s">
        <v>68</v>
      </c>
      <c r="E421" s="73" t="s">
        <v>69</v>
      </c>
      <c r="F421" s="73" t="s">
        <v>338</v>
      </c>
      <c r="G421" s="73" t="s">
        <v>70</v>
      </c>
      <c r="H421" s="73" t="s">
        <v>80</v>
      </c>
      <c r="I421" s="73" t="s">
        <v>299</v>
      </c>
      <c r="J421" s="114" t="s">
        <v>687</v>
      </c>
      <c r="K421" s="71" t="s">
        <v>81</v>
      </c>
      <c r="L421" s="71">
        <v>78111800</v>
      </c>
      <c r="M421" s="57">
        <v>160000000</v>
      </c>
      <c r="N421" s="71">
        <v>5</v>
      </c>
      <c r="O421" s="57">
        <v>160000000</v>
      </c>
      <c r="P421" s="74" t="s">
        <v>614</v>
      </c>
      <c r="Q421" s="74" t="s">
        <v>61</v>
      </c>
      <c r="R421" s="71" t="s">
        <v>57</v>
      </c>
      <c r="S421" s="71" t="s">
        <v>1523</v>
      </c>
      <c r="T421" s="75" t="s">
        <v>57</v>
      </c>
      <c r="U421" s="64">
        <v>45520</v>
      </c>
      <c r="V421" s="76">
        <v>202414000058763</v>
      </c>
      <c r="W421" s="77" t="s">
        <v>302</v>
      </c>
      <c r="X421" s="94" t="s">
        <v>64</v>
      </c>
      <c r="Y421" s="85">
        <v>45522</v>
      </c>
      <c r="Z421" s="79" t="s">
        <v>1865</v>
      </c>
      <c r="AA421" s="85" t="s">
        <v>1866</v>
      </c>
      <c r="AB421" s="93">
        <v>160000000</v>
      </c>
      <c r="AC421" s="81">
        <v>0</v>
      </c>
      <c r="AD421" s="82">
        <v>1107</v>
      </c>
      <c r="AE421" s="86">
        <v>45497</v>
      </c>
      <c r="AF421" s="80">
        <v>160000000</v>
      </c>
      <c r="AG421" s="83">
        <f t="shared" si="34"/>
        <v>0</v>
      </c>
      <c r="AH421" s="82"/>
      <c r="AI421" s="64"/>
      <c r="AJ421" s="80"/>
      <c r="AK421" s="65">
        <f t="shared" si="29"/>
        <v>160000000</v>
      </c>
      <c r="AL421" s="80"/>
      <c r="AM421" s="65">
        <f t="shared" si="30"/>
        <v>0</v>
      </c>
      <c r="AN421" s="65">
        <f t="shared" si="31"/>
        <v>160000000</v>
      </c>
      <c r="AO421" s="82"/>
      <c r="AP421" s="82"/>
      <c r="AQ421" s="84"/>
      <c r="AR421" s="73" t="s">
        <v>1867</v>
      </c>
    </row>
    <row r="422" spans="1:44" s="39" customFormat="1" ht="18.75" customHeight="1">
      <c r="A422" s="71">
        <v>83</v>
      </c>
      <c r="B422" s="72" t="s">
        <v>1868</v>
      </c>
      <c r="C422" s="73" t="s">
        <v>67</v>
      </c>
      <c r="D422" s="73" t="s">
        <v>68</v>
      </c>
      <c r="E422" s="73" t="s">
        <v>69</v>
      </c>
      <c r="F422" s="73" t="s">
        <v>338</v>
      </c>
      <c r="G422" s="73" t="s">
        <v>70</v>
      </c>
      <c r="H422" s="73" t="s">
        <v>82</v>
      </c>
      <c r="I422" s="73" t="s">
        <v>299</v>
      </c>
      <c r="J422" s="114" t="s">
        <v>692</v>
      </c>
      <c r="K422" s="71" t="s">
        <v>81</v>
      </c>
      <c r="L422" s="71" t="s">
        <v>1869</v>
      </c>
      <c r="M422" s="57">
        <v>100000000</v>
      </c>
      <c r="N422" s="71">
        <v>5</v>
      </c>
      <c r="O422" s="57">
        <v>100000000</v>
      </c>
      <c r="P422" s="74" t="s">
        <v>614</v>
      </c>
      <c r="Q422" s="74" t="s">
        <v>61</v>
      </c>
      <c r="R422" s="71" t="s">
        <v>57</v>
      </c>
      <c r="S422" s="71" t="s">
        <v>1523</v>
      </c>
      <c r="T422" s="75" t="s">
        <v>57</v>
      </c>
      <c r="U422" s="64">
        <v>45520</v>
      </c>
      <c r="V422" s="76">
        <v>202414000058763</v>
      </c>
      <c r="W422" s="77" t="s">
        <v>302</v>
      </c>
      <c r="X422" s="94" t="s">
        <v>64</v>
      </c>
      <c r="Y422" s="85">
        <v>45522</v>
      </c>
      <c r="Z422" s="79" t="s">
        <v>1870</v>
      </c>
      <c r="AA422" s="85">
        <v>45522</v>
      </c>
      <c r="AB422" s="93">
        <v>100000000</v>
      </c>
      <c r="AC422" s="81">
        <v>0</v>
      </c>
      <c r="AD422" s="82">
        <v>1109</v>
      </c>
      <c r="AE422" s="86">
        <v>45497</v>
      </c>
      <c r="AF422" s="80">
        <v>100000000</v>
      </c>
      <c r="AG422" s="83">
        <f t="shared" si="34"/>
        <v>0</v>
      </c>
      <c r="AH422" s="82">
        <v>4372</v>
      </c>
      <c r="AI422" s="64"/>
      <c r="AJ422" s="80">
        <v>100000000</v>
      </c>
      <c r="AK422" s="65">
        <f t="shared" si="29"/>
        <v>0</v>
      </c>
      <c r="AL422" s="80"/>
      <c r="AM422" s="65">
        <f t="shared" si="30"/>
        <v>100000000</v>
      </c>
      <c r="AN422" s="65">
        <f t="shared" si="31"/>
        <v>0</v>
      </c>
      <c r="AO422" s="71" t="s">
        <v>319</v>
      </c>
      <c r="AP422" s="71">
        <v>806</v>
      </c>
      <c r="AQ422" s="73" t="s">
        <v>695</v>
      </c>
      <c r="AR422" s="73"/>
    </row>
    <row r="423" spans="1:44" s="39" customFormat="1" ht="18.75" customHeight="1">
      <c r="A423" s="71">
        <v>84</v>
      </c>
      <c r="B423" s="72" t="s">
        <v>1871</v>
      </c>
      <c r="C423" s="73" t="s">
        <v>67</v>
      </c>
      <c r="D423" s="73" t="s">
        <v>68</v>
      </c>
      <c r="E423" s="73" t="s">
        <v>69</v>
      </c>
      <c r="F423" s="73" t="s">
        <v>338</v>
      </c>
      <c r="G423" s="73" t="s">
        <v>70</v>
      </c>
      <c r="H423" s="73" t="s">
        <v>84</v>
      </c>
      <c r="I423" s="73" t="s">
        <v>299</v>
      </c>
      <c r="J423" s="114" t="s">
        <v>1872</v>
      </c>
      <c r="K423" s="71" t="s">
        <v>263</v>
      </c>
      <c r="L423" s="71">
        <v>43232100</v>
      </c>
      <c r="M423" s="57">
        <v>200000000</v>
      </c>
      <c r="N423" s="71" t="s">
        <v>1873</v>
      </c>
      <c r="O423" s="57">
        <v>200000000</v>
      </c>
      <c r="P423" s="74" t="s">
        <v>614</v>
      </c>
      <c r="Q423" s="74" t="s">
        <v>614</v>
      </c>
      <c r="R423" s="71" t="s">
        <v>57</v>
      </c>
      <c r="S423" s="71" t="s">
        <v>1632</v>
      </c>
      <c r="T423" s="75" t="s">
        <v>57</v>
      </c>
      <c r="U423" s="64">
        <v>45520</v>
      </c>
      <c r="V423" s="76" t="s">
        <v>1874</v>
      </c>
      <c r="W423" s="77" t="s">
        <v>302</v>
      </c>
      <c r="X423" s="94" t="s">
        <v>64</v>
      </c>
      <c r="Y423" s="85" t="s">
        <v>1875</v>
      </c>
      <c r="Z423" s="79" t="s">
        <v>1876</v>
      </c>
      <c r="AA423" s="85">
        <v>45522</v>
      </c>
      <c r="AB423" s="93">
        <v>200000000</v>
      </c>
      <c r="AC423" s="81">
        <v>0</v>
      </c>
      <c r="AD423" s="82">
        <v>1116</v>
      </c>
      <c r="AE423" s="86">
        <v>45497</v>
      </c>
      <c r="AF423" s="80">
        <v>200000000</v>
      </c>
      <c r="AG423" s="83">
        <f t="shared" si="34"/>
        <v>0</v>
      </c>
      <c r="AH423" s="82"/>
      <c r="AI423" s="64"/>
      <c r="AJ423" s="80"/>
      <c r="AK423" s="65">
        <f t="shared" si="29"/>
        <v>200000000</v>
      </c>
      <c r="AL423" s="80"/>
      <c r="AM423" s="65">
        <f t="shared" si="30"/>
        <v>0</v>
      </c>
      <c r="AN423" s="65">
        <f t="shared" si="31"/>
        <v>200000000</v>
      </c>
      <c r="AO423" s="82"/>
      <c r="AP423" s="82"/>
      <c r="AQ423" s="84"/>
      <c r="AR423" s="73"/>
    </row>
    <row r="424" spans="1:44" s="39" customFormat="1" ht="18.75" customHeight="1">
      <c r="A424" s="71">
        <v>85</v>
      </c>
      <c r="B424" s="72" t="s">
        <v>1877</v>
      </c>
      <c r="C424" s="73" t="s">
        <v>67</v>
      </c>
      <c r="D424" s="73" t="s">
        <v>68</v>
      </c>
      <c r="E424" s="73" t="s">
        <v>69</v>
      </c>
      <c r="F424" s="73" t="s">
        <v>338</v>
      </c>
      <c r="G424" s="73" t="s">
        <v>70</v>
      </c>
      <c r="H424" s="73" t="s">
        <v>85</v>
      </c>
      <c r="I424" s="73" t="s">
        <v>299</v>
      </c>
      <c r="J424" s="114" t="s">
        <v>1878</v>
      </c>
      <c r="K424" s="71" t="s">
        <v>64</v>
      </c>
      <c r="L424" s="71" t="s">
        <v>65</v>
      </c>
      <c r="M424" s="57">
        <v>526630214</v>
      </c>
      <c r="N424" s="71" t="s">
        <v>65</v>
      </c>
      <c r="O424" s="57">
        <v>255474096</v>
      </c>
      <c r="P424" s="74" t="s">
        <v>65</v>
      </c>
      <c r="Q424" s="74" t="s">
        <v>61</v>
      </c>
      <c r="R424" s="71" t="s">
        <v>57</v>
      </c>
      <c r="S424" s="71" t="s">
        <v>1523</v>
      </c>
      <c r="T424" s="75" t="s">
        <v>57</v>
      </c>
      <c r="U424" s="64">
        <v>45520</v>
      </c>
      <c r="V424" s="76">
        <v>202414000058763</v>
      </c>
      <c r="W424" s="77" t="s">
        <v>302</v>
      </c>
      <c r="X424" s="94" t="s">
        <v>64</v>
      </c>
      <c r="Y424" s="85">
        <v>45522</v>
      </c>
      <c r="Z424" s="79" t="s">
        <v>1879</v>
      </c>
      <c r="AA424" s="85">
        <v>45522</v>
      </c>
      <c r="AB424" s="93">
        <v>250000000</v>
      </c>
      <c r="AC424" s="81">
        <v>5474096</v>
      </c>
      <c r="AD424" s="82">
        <v>868</v>
      </c>
      <c r="AE424" s="86">
        <v>45489</v>
      </c>
      <c r="AF424" s="80">
        <v>250000000</v>
      </c>
      <c r="AG424" s="83">
        <f t="shared" si="34"/>
        <v>0</v>
      </c>
      <c r="AH424" s="82" t="s">
        <v>1880</v>
      </c>
      <c r="AI424" s="64">
        <v>45496</v>
      </c>
      <c r="AJ424" s="80">
        <v>244961734</v>
      </c>
      <c r="AK424" s="65">
        <f t="shared" si="29"/>
        <v>5038266</v>
      </c>
      <c r="AL424" s="80">
        <v>230854141</v>
      </c>
      <c r="AM424" s="65">
        <f t="shared" si="30"/>
        <v>14107593</v>
      </c>
      <c r="AN424" s="65">
        <f t="shared" si="31"/>
        <v>10512362</v>
      </c>
      <c r="AO424" s="82" t="s">
        <v>1880</v>
      </c>
      <c r="AP424" s="82" t="s">
        <v>1880</v>
      </c>
      <c r="AQ424" s="84" t="s">
        <v>1880</v>
      </c>
      <c r="AR424" s="73"/>
    </row>
    <row r="425" spans="1:44" s="39" customFormat="1" ht="18.75" customHeight="1">
      <c r="A425" s="71">
        <v>86</v>
      </c>
      <c r="B425" s="72" t="s">
        <v>1881</v>
      </c>
      <c r="C425" s="73" t="s">
        <v>67</v>
      </c>
      <c r="D425" s="73" t="s">
        <v>68</v>
      </c>
      <c r="E425" s="73" t="s">
        <v>69</v>
      </c>
      <c r="F425" s="73" t="s">
        <v>338</v>
      </c>
      <c r="G425" s="73" t="s">
        <v>70</v>
      </c>
      <c r="H425" s="73" t="s">
        <v>62</v>
      </c>
      <c r="I425" s="73" t="s">
        <v>63</v>
      </c>
      <c r="J425" s="114" t="s">
        <v>1882</v>
      </c>
      <c r="K425" s="71" t="s">
        <v>64</v>
      </c>
      <c r="L425" s="71" t="s">
        <v>65</v>
      </c>
      <c r="M425" s="57">
        <v>3143101542</v>
      </c>
      <c r="N425" s="71" t="s">
        <v>65</v>
      </c>
      <c r="O425" s="57">
        <v>3143101542</v>
      </c>
      <c r="P425" s="74" t="s">
        <v>65</v>
      </c>
      <c r="Q425" s="74" t="s">
        <v>65</v>
      </c>
      <c r="R425" s="71" t="s">
        <v>57</v>
      </c>
      <c r="S425" s="71" t="s">
        <v>1523</v>
      </c>
      <c r="T425" s="75" t="s">
        <v>57</v>
      </c>
      <c r="U425" s="64">
        <v>45558</v>
      </c>
      <c r="V425" s="76"/>
      <c r="W425" s="77" t="s">
        <v>309</v>
      </c>
      <c r="X425" s="94" t="s">
        <v>340</v>
      </c>
      <c r="Y425" s="85">
        <v>45559</v>
      </c>
      <c r="Z425" s="79" t="s">
        <v>1883</v>
      </c>
      <c r="AA425" s="85">
        <v>45559</v>
      </c>
      <c r="AB425" s="93">
        <v>3143101542</v>
      </c>
      <c r="AC425" s="81">
        <v>0</v>
      </c>
      <c r="AD425" s="82">
        <v>1524</v>
      </c>
      <c r="AE425" s="86">
        <v>45560</v>
      </c>
      <c r="AF425" s="80">
        <v>3143101542</v>
      </c>
      <c r="AG425" s="83">
        <f t="shared" si="34"/>
        <v>0</v>
      </c>
      <c r="AH425" s="82"/>
      <c r="AI425" s="64"/>
      <c r="AJ425" s="80"/>
      <c r="AK425" s="65">
        <f t="shared" si="29"/>
        <v>3143101542</v>
      </c>
      <c r="AL425" s="80"/>
      <c r="AM425" s="65">
        <f t="shared" si="30"/>
        <v>0</v>
      </c>
      <c r="AN425" s="65">
        <f t="shared" si="31"/>
        <v>3143101542</v>
      </c>
      <c r="AO425" s="82" t="s">
        <v>1880</v>
      </c>
      <c r="AP425" s="82"/>
      <c r="AQ425" s="84"/>
      <c r="AR425" s="73"/>
    </row>
    <row r="426" spans="1:44" s="39" customFormat="1" ht="18.75" customHeight="1">
      <c r="A426" s="71">
        <v>87</v>
      </c>
      <c r="B426" s="72" t="s">
        <v>1884</v>
      </c>
      <c r="C426" s="73" t="s">
        <v>67</v>
      </c>
      <c r="D426" s="73" t="s">
        <v>68</v>
      </c>
      <c r="E426" s="73" t="s">
        <v>69</v>
      </c>
      <c r="F426" s="73" t="s">
        <v>338</v>
      </c>
      <c r="G426" s="73" t="s">
        <v>70</v>
      </c>
      <c r="H426" s="73" t="s">
        <v>58</v>
      </c>
      <c r="I426" s="73" t="s">
        <v>299</v>
      </c>
      <c r="J426" s="114" t="s">
        <v>1885</v>
      </c>
      <c r="K426" s="71" t="s">
        <v>64</v>
      </c>
      <c r="L426" s="71">
        <v>80111617</v>
      </c>
      <c r="M426" s="57">
        <v>4378082</v>
      </c>
      <c r="N426" s="71" t="s">
        <v>1851</v>
      </c>
      <c r="O426" s="57">
        <v>4378081</v>
      </c>
      <c r="P426" s="74" t="s">
        <v>61</v>
      </c>
      <c r="Q426" s="74" t="s">
        <v>56</v>
      </c>
      <c r="R426" s="71" t="s">
        <v>57</v>
      </c>
      <c r="S426" s="71" t="s">
        <v>1523</v>
      </c>
      <c r="T426" s="75" t="s">
        <v>57</v>
      </c>
      <c r="U426" s="64">
        <v>45492</v>
      </c>
      <c r="V426" s="76">
        <v>202414000059743</v>
      </c>
      <c r="W426" s="77" t="s">
        <v>302</v>
      </c>
      <c r="X426" s="94" t="s">
        <v>64</v>
      </c>
      <c r="Y426" s="85"/>
      <c r="Z426" s="79"/>
      <c r="AA426" s="85"/>
      <c r="AB426" s="93">
        <v>0</v>
      </c>
      <c r="AC426" s="81">
        <v>4378081</v>
      </c>
      <c r="AD426" s="82"/>
      <c r="AE426" s="86"/>
      <c r="AF426" s="80"/>
      <c r="AG426" s="83">
        <f t="shared" si="34"/>
        <v>0</v>
      </c>
      <c r="AH426" s="82"/>
      <c r="AI426" s="64"/>
      <c r="AJ426" s="80"/>
      <c r="AK426" s="65">
        <f t="shared" si="29"/>
        <v>0</v>
      </c>
      <c r="AL426" s="80"/>
      <c r="AM426" s="65">
        <f t="shared" si="30"/>
        <v>0</v>
      </c>
      <c r="AN426" s="65">
        <f t="shared" si="31"/>
        <v>4378081</v>
      </c>
      <c r="AO426" s="82"/>
      <c r="AP426" s="82"/>
      <c r="AQ426" s="84"/>
      <c r="AR426" s="73"/>
    </row>
    <row r="427" spans="1:44" s="39" customFormat="1" ht="18.75" customHeight="1">
      <c r="A427" s="71">
        <v>88</v>
      </c>
      <c r="B427" s="72" t="s">
        <v>1886</v>
      </c>
      <c r="C427" s="73" t="s">
        <v>67</v>
      </c>
      <c r="D427" s="73" t="s">
        <v>68</v>
      </c>
      <c r="E427" s="73" t="s">
        <v>69</v>
      </c>
      <c r="F427" s="73" t="s">
        <v>338</v>
      </c>
      <c r="G427" s="73" t="s">
        <v>70</v>
      </c>
      <c r="H427" s="73" t="s">
        <v>85</v>
      </c>
      <c r="I427" s="73" t="s">
        <v>299</v>
      </c>
      <c r="J427" s="114" t="s">
        <v>1878</v>
      </c>
      <c r="K427" s="71" t="s">
        <v>64</v>
      </c>
      <c r="L427" s="71" t="s">
        <v>65</v>
      </c>
      <c r="M427" s="57">
        <v>93000000</v>
      </c>
      <c r="N427" s="71" t="s">
        <v>65</v>
      </c>
      <c r="O427" s="57">
        <v>93000000</v>
      </c>
      <c r="P427" s="74" t="s">
        <v>65</v>
      </c>
      <c r="Q427" s="74" t="s">
        <v>56</v>
      </c>
      <c r="R427" s="71" t="s">
        <v>57</v>
      </c>
      <c r="S427" s="71" t="s">
        <v>1523</v>
      </c>
      <c r="T427" s="75" t="s">
        <v>57</v>
      </c>
      <c r="U427" s="64">
        <v>45504</v>
      </c>
      <c r="V427" s="76">
        <v>202414000064023</v>
      </c>
      <c r="W427" s="77" t="s">
        <v>302</v>
      </c>
      <c r="X427" s="94" t="s">
        <v>64</v>
      </c>
      <c r="Y427" s="85">
        <v>45504</v>
      </c>
      <c r="Z427" s="79" t="s">
        <v>1887</v>
      </c>
      <c r="AA427" s="85">
        <v>45504</v>
      </c>
      <c r="AB427" s="93">
        <v>93000000</v>
      </c>
      <c r="AC427" s="81">
        <v>0</v>
      </c>
      <c r="AD427" s="82">
        <v>1384</v>
      </c>
      <c r="AE427" s="86">
        <v>45505</v>
      </c>
      <c r="AF427" s="80">
        <v>93000000</v>
      </c>
      <c r="AG427" s="83">
        <f t="shared" si="34"/>
        <v>0</v>
      </c>
      <c r="AH427" s="82" t="s">
        <v>1880</v>
      </c>
      <c r="AI427" s="64">
        <v>45543</v>
      </c>
      <c r="AJ427" s="80">
        <v>92585757</v>
      </c>
      <c r="AK427" s="65">
        <f t="shared" si="29"/>
        <v>414243</v>
      </c>
      <c r="AL427" s="80">
        <v>91285757</v>
      </c>
      <c r="AM427" s="65">
        <f t="shared" si="30"/>
        <v>1300000</v>
      </c>
      <c r="AN427" s="65">
        <f t="shared" si="31"/>
        <v>414243</v>
      </c>
      <c r="AO427" s="82" t="s">
        <v>1880</v>
      </c>
      <c r="AP427" s="82" t="s">
        <v>1880</v>
      </c>
      <c r="AQ427" s="84" t="s">
        <v>1880</v>
      </c>
      <c r="AR427" s="73"/>
    </row>
    <row r="428" spans="1:44" s="39" customFormat="1" ht="18.75" customHeight="1">
      <c r="A428" s="71">
        <v>89</v>
      </c>
      <c r="B428" s="72" t="s">
        <v>1888</v>
      </c>
      <c r="C428" s="73" t="s">
        <v>67</v>
      </c>
      <c r="D428" s="73" t="s">
        <v>68</v>
      </c>
      <c r="E428" s="73" t="s">
        <v>69</v>
      </c>
      <c r="F428" s="73" t="s">
        <v>338</v>
      </c>
      <c r="G428" s="73" t="s">
        <v>70</v>
      </c>
      <c r="H428" s="73" t="s">
        <v>72</v>
      </c>
      <c r="I428" s="73" t="s">
        <v>299</v>
      </c>
      <c r="J428" s="114" t="s">
        <v>1889</v>
      </c>
      <c r="K428" s="71" t="s">
        <v>55</v>
      </c>
      <c r="L428" s="71">
        <v>80111600</v>
      </c>
      <c r="M428" s="57">
        <v>4000000</v>
      </c>
      <c r="N428" s="71" t="s">
        <v>1890</v>
      </c>
      <c r="O428" s="57">
        <v>19066667</v>
      </c>
      <c r="P428" s="74" t="s">
        <v>56</v>
      </c>
      <c r="Q428" s="74" t="s">
        <v>66</v>
      </c>
      <c r="R428" s="71" t="s">
        <v>57</v>
      </c>
      <c r="S428" s="71" t="s">
        <v>1523</v>
      </c>
      <c r="T428" s="75" t="s">
        <v>57</v>
      </c>
      <c r="U428" s="64">
        <v>45526</v>
      </c>
      <c r="V428" s="76" t="s">
        <v>1891</v>
      </c>
      <c r="W428" s="77" t="s">
        <v>307</v>
      </c>
      <c r="X428" s="94"/>
      <c r="Y428" s="85">
        <v>45527</v>
      </c>
      <c r="Z428" s="79" t="s">
        <v>1892</v>
      </c>
      <c r="AA428" s="85">
        <v>45537</v>
      </c>
      <c r="AB428" s="93">
        <v>19066667</v>
      </c>
      <c r="AC428" s="81">
        <v>0</v>
      </c>
      <c r="AD428" s="82">
        <v>1482</v>
      </c>
      <c r="AE428" s="86">
        <v>45541</v>
      </c>
      <c r="AF428" s="80">
        <v>19066667</v>
      </c>
      <c r="AG428" s="83">
        <f t="shared" si="34"/>
        <v>0</v>
      </c>
      <c r="AH428" s="82">
        <v>4369</v>
      </c>
      <c r="AI428" s="64"/>
      <c r="AJ428" s="80">
        <v>16000000</v>
      </c>
      <c r="AK428" s="65">
        <f t="shared" si="29"/>
        <v>3066667</v>
      </c>
      <c r="AL428" s="80"/>
      <c r="AM428" s="65">
        <f t="shared" si="30"/>
        <v>16000000</v>
      </c>
      <c r="AN428" s="65">
        <f t="shared" si="31"/>
        <v>3066667</v>
      </c>
      <c r="AO428" s="71" t="s">
        <v>323</v>
      </c>
      <c r="AP428" s="71">
        <v>893</v>
      </c>
      <c r="AQ428" s="73" t="s">
        <v>1893</v>
      </c>
      <c r="AR428" s="73"/>
    </row>
    <row r="429" spans="1:44" s="39" customFormat="1" ht="18.75" customHeight="1">
      <c r="A429" s="71">
        <v>90</v>
      </c>
      <c r="B429" s="72" t="s">
        <v>1894</v>
      </c>
      <c r="C429" s="73" t="s">
        <v>67</v>
      </c>
      <c r="D429" s="73" t="s">
        <v>68</v>
      </c>
      <c r="E429" s="73" t="s">
        <v>69</v>
      </c>
      <c r="F429" s="73" t="s">
        <v>338</v>
      </c>
      <c r="G429" s="73" t="s">
        <v>70</v>
      </c>
      <c r="H429" s="73" t="s">
        <v>72</v>
      </c>
      <c r="I429" s="73" t="s">
        <v>75</v>
      </c>
      <c r="J429" s="114" t="s">
        <v>1889</v>
      </c>
      <c r="K429" s="71" t="s">
        <v>64</v>
      </c>
      <c r="L429" s="71" t="s">
        <v>65</v>
      </c>
      <c r="M429" s="57">
        <v>0</v>
      </c>
      <c r="N429" s="74">
        <v>0</v>
      </c>
      <c r="O429" s="57">
        <f>298784738-298784738</f>
        <v>0</v>
      </c>
      <c r="P429" s="74" t="s">
        <v>78</v>
      </c>
      <c r="Q429" s="74" t="s">
        <v>78</v>
      </c>
      <c r="R429" s="71" t="s">
        <v>57</v>
      </c>
      <c r="S429" s="71" t="s">
        <v>1523</v>
      </c>
      <c r="T429" s="75" t="s">
        <v>57</v>
      </c>
      <c r="U429" s="64">
        <v>45526</v>
      </c>
      <c r="V429" s="76">
        <v>202414000068843</v>
      </c>
      <c r="W429" s="77" t="s">
        <v>307</v>
      </c>
      <c r="X429" s="94"/>
      <c r="Y429" s="85">
        <v>45527</v>
      </c>
      <c r="Z429" s="79"/>
      <c r="AA429" s="85"/>
      <c r="AB429" s="93"/>
      <c r="AC429" s="81">
        <v>0</v>
      </c>
      <c r="AD429" s="82"/>
      <c r="AE429" s="86"/>
      <c r="AF429" s="80">
        <v>0</v>
      </c>
      <c r="AG429" s="83">
        <f t="shared" si="34"/>
        <v>0</v>
      </c>
      <c r="AH429" s="82"/>
      <c r="AI429" s="64"/>
      <c r="AJ429" s="80"/>
      <c r="AK429" s="65">
        <f t="shared" si="29"/>
        <v>0</v>
      </c>
      <c r="AL429" s="80"/>
      <c r="AM429" s="65">
        <f t="shared" si="30"/>
        <v>0</v>
      </c>
      <c r="AN429" s="65">
        <f t="shared" si="31"/>
        <v>0</v>
      </c>
      <c r="AO429" s="82"/>
      <c r="AP429" s="82"/>
      <c r="AQ429" s="84"/>
      <c r="AR429" s="73"/>
    </row>
    <row r="430" spans="1:44" s="39" customFormat="1" ht="18.75" customHeight="1">
      <c r="A430" s="71">
        <v>91</v>
      </c>
      <c r="B430" s="72" t="s">
        <v>1895</v>
      </c>
      <c r="C430" s="73" t="s">
        <v>67</v>
      </c>
      <c r="D430" s="73" t="s">
        <v>68</v>
      </c>
      <c r="E430" s="73" t="s">
        <v>69</v>
      </c>
      <c r="F430" s="73" t="s">
        <v>338</v>
      </c>
      <c r="G430" s="73" t="s">
        <v>70</v>
      </c>
      <c r="H430" s="73" t="s">
        <v>59</v>
      </c>
      <c r="I430" s="73" t="s">
        <v>75</v>
      </c>
      <c r="J430" s="114" t="s">
        <v>1896</v>
      </c>
      <c r="K430" s="71" t="s">
        <v>55</v>
      </c>
      <c r="L430" s="71">
        <v>81101500</v>
      </c>
      <c r="M430" s="57">
        <v>8712000</v>
      </c>
      <c r="N430" s="71" t="s">
        <v>1528</v>
      </c>
      <c r="O430" s="57">
        <v>32234400</v>
      </c>
      <c r="P430" s="74" t="s">
        <v>56</v>
      </c>
      <c r="Q430" s="74" t="s">
        <v>66</v>
      </c>
      <c r="R430" s="71" t="s">
        <v>57</v>
      </c>
      <c r="S430" s="71" t="s">
        <v>1632</v>
      </c>
      <c r="T430" s="75" t="s">
        <v>57</v>
      </c>
      <c r="U430" s="64">
        <v>45526</v>
      </c>
      <c r="V430" s="76" t="s">
        <v>1897</v>
      </c>
      <c r="W430" s="77" t="s">
        <v>307</v>
      </c>
      <c r="X430" s="94"/>
      <c r="Y430" s="85">
        <v>45527</v>
      </c>
      <c r="Z430" s="79" t="s">
        <v>1898</v>
      </c>
      <c r="AA430" s="85">
        <v>45541</v>
      </c>
      <c r="AB430" s="93">
        <v>32234400</v>
      </c>
      <c r="AC430" s="81">
        <v>0</v>
      </c>
      <c r="AD430" s="82">
        <v>1489</v>
      </c>
      <c r="AE430" s="86">
        <v>45541</v>
      </c>
      <c r="AF430" s="80">
        <v>32234400</v>
      </c>
      <c r="AG430" s="83">
        <f t="shared" si="34"/>
        <v>0</v>
      </c>
      <c r="AH430" s="82">
        <v>4320</v>
      </c>
      <c r="AI430" s="64">
        <v>45552</v>
      </c>
      <c r="AJ430" s="80">
        <v>32234400</v>
      </c>
      <c r="AK430" s="65">
        <f t="shared" si="29"/>
        <v>0</v>
      </c>
      <c r="AL430" s="80">
        <v>4065600</v>
      </c>
      <c r="AM430" s="65">
        <f t="shared" si="30"/>
        <v>28168800</v>
      </c>
      <c r="AN430" s="65">
        <f t="shared" si="31"/>
        <v>0</v>
      </c>
      <c r="AO430" s="71" t="s">
        <v>323</v>
      </c>
      <c r="AP430" s="71">
        <v>859</v>
      </c>
      <c r="AQ430" s="73" t="s">
        <v>1899</v>
      </c>
      <c r="AR430" s="73"/>
    </row>
    <row r="431" spans="1:44" s="39" customFormat="1" ht="18.75" customHeight="1">
      <c r="A431" s="71">
        <v>92</v>
      </c>
      <c r="B431" s="72" t="s">
        <v>1900</v>
      </c>
      <c r="C431" s="73" t="s">
        <v>67</v>
      </c>
      <c r="D431" s="73" t="s">
        <v>68</v>
      </c>
      <c r="E431" s="73" t="s">
        <v>69</v>
      </c>
      <c r="F431" s="73" t="s">
        <v>338</v>
      </c>
      <c r="G431" s="73" t="s">
        <v>70</v>
      </c>
      <c r="H431" s="73" t="s">
        <v>58</v>
      </c>
      <c r="I431" s="73" t="s">
        <v>75</v>
      </c>
      <c r="J431" s="114" t="s">
        <v>1901</v>
      </c>
      <c r="K431" s="71" t="s">
        <v>55</v>
      </c>
      <c r="L431" s="71">
        <v>80111617</v>
      </c>
      <c r="M431" s="57">
        <v>8000000</v>
      </c>
      <c r="N431" s="71" t="s">
        <v>1584</v>
      </c>
      <c r="O431" s="57">
        <v>29066667</v>
      </c>
      <c r="P431" s="74" t="s">
        <v>56</v>
      </c>
      <c r="Q431" s="74" t="s">
        <v>66</v>
      </c>
      <c r="R431" s="71" t="s">
        <v>57</v>
      </c>
      <c r="S431" s="71" t="s">
        <v>1523</v>
      </c>
      <c r="T431" s="75" t="s">
        <v>57</v>
      </c>
      <c r="U431" s="64">
        <v>45534</v>
      </c>
      <c r="V431" s="76" t="s">
        <v>1902</v>
      </c>
      <c r="W431" s="77" t="s">
        <v>302</v>
      </c>
      <c r="X431" s="94"/>
      <c r="Y431" s="85" t="s">
        <v>1903</v>
      </c>
      <c r="Z431" s="79" t="s">
        <v>1904</v>
      </c>
      <c r="AA431" s="85">
        <v>45537</v>
      </c>
      <c r="AB431" s="93">
        <v>29066667</v>
      </c>
      <c r="AC431" s="81">
        <v>0</v>
      </c>
      <c r="AD431" s="82">
        <v>1472</v>
      </c>
      <c r="AE431" s="86">
        <v>45538</v>
      </c>
      <c r="AF431" s="80">
        <v>29066667</v>
      </c>
      <c r="AG431" s="83">
        <f t="shared" si="34"/>
        <v>0</v>
      </c>
      <c r="AH431" s="82">
        <v>4140</v>
      </c>
      <c r="AI431" s="64">
        <v>45545</v>
      </c>
      <c r="AJ431" s="80">
        <v>29066667</v>
      </c>
      <c r="AK431" s="65">
        <f t="shared" si="29"/>
        <v>0</v>
      </c>
      <c r="AL431" s="80">
        <v>5333333</v>
      </c>
      <c r="AM431" s="65">
        <f t="shared" si="30"/>
        <v>23733334</v>
      </c>
      <c r="AN431" s="65">
        <f t="shared" si="31"/>
        <v>0</v>
      </c>
      <c r="AO431" s="71" t="s">
        <v>323</v>
      </c>
      <c r="AP431" s="71">
        <v>854</v>
      </c>
      <c r="AQ431" s="73" t="s">
        <v>1905</v>
      </c>
      <c r="AR431" s="73"/>
    </row>
    <row r="432" spans="1:44" s="39" customFormat="1" ht="18.75" customHeight="1">
      <c r="A432" s="71">
        <v>93</v>
      </c>
      <c r="B432" s="72" t="s">
        <v>1906</v>
      </c>
      <c r="C432" s="73" t="s">
        <v>67</v>
      </c>
      <c r="D432" s="73" t="s">
        <v>68</v>
      </c>
      <c r="E432" s="73" t="s">
        <v>69</v>
      </c>
      <c r="F432" s="73" t="s">
        <v>338</v>
      </c>
      <c r="G432" s="73" t="s">
        <v>70</v>
      </c>
      <c r="H432" s="73" t="s">
        <v>53</v>
      </c>
      <c r="I432" s="73" t="s">
        <v>75</v>
      </c>
      <c r="J432" s="114" t="s">
        <v>1907</v>
      </c>
      <c r="K432" s="71" t="s">
        <v>64</v>
      </c>
      <c r="L432" s="71" t="s">
        <v>64</v>
      </c>
      <c r="M432" s="57">
        <v>73105067</v>
      </c>
      <c r="N432" s="71" t="s">
        <v>64</v>
      </c>
      <c r="O432" s="57">
        <v>73105067</v>
      </c>
      <c r="P432" s="74" t="s">
        <v>66</v>
      </c>
      <c r="Q432" s="74" t="s">
        <v>66</v>
      </c>
      <c r="R432" s="71" t="s">
        <v>57</v>
      </c>
      <c r="S432" s="71" t="s">
        <v>1632</v>
      </c>
      <c r="T432" s="75" t="s">
        <v>57</v>
      </c>
      <c r="U432" s="64">
        <v>45537</v>
      </c>
      <c r="V432" s="76">
        <v>202414000071043</v>
      </c>
      <c r="W432" s="77" t="s">
        <v>307</v>
      </c>
      <c r="X432" s="94"/>
      <c r="Y432" s="85">
        <v>45537</v>
      </c>
      <c r="Z432" s="79" t="s">
        <v>1908</v>
      </c>
      <c r="AA432" s="85">
        <v>45538</v>
      </c>
      <c r="AB432" s="93">
        <v>73105067</v>
      </c>
      <c r="AC432" s="81">
        <v>0</v>
      </c>
      <c r="AD432" s="82">
        <v>1477</v>
      </c>
      <c r="AE432" s="86">
        <v>45539</v>
      </c>
      <c r="AF432" s="80">
        <v>73105067</v>
      </c>
      <c r="AG432" s="83">
        <f t="shared" si="34"/>
        <v>0</v>
      </c>
      <c r="AH432" s="82"/>
      <c r="AI432" s="64"/>
      <c r="AJ432" s="80"/>
      <c r="AK432" s="65">
        <f t="shared" si="29"/>
        <v>73105067</v>
      </c>
      <c r="AL432" s="80"/>
      <c r="AM432" s="65">
        <f t="shared" si="30"/>
        <v>0</v>
      </c>
      <c r="AN432" s="65">
        <f t="shared" si="31"/>
        <v>73105067</v>
      </c>
      <c r="AO432" s="82"/>
      <c r="AP432" s="82"/>
      <c r="AQ432" s="84"/>
      <c r="AR432" s="73"/>
    </row>
    <row r="433" spans="1:44" s="39" customFormat="1" ht="18.75" customHeight="1">
      <c r="A433" s="71">
        <v>94</v>
      </c>
      <c r="B433" s="72" t="s">
        <v>1909</v>
      </c>
      <c r="C433" s="73" t="s">
        <v>67</v>
      </c>
      <c r="D433" s="73" t="s">
        <v>68</v>
      </c>
      <c r="E433" s="73" t="s">
        <v>69</v>
      </c>
      <c r="F433" s="73" t="s">
        <v>338</v>
      </c>
      <c r="G433" s="73" t="s">
        <v>70</v>
      </c>
      <c r="H433" s="73" t="s">
        <v>58</v>
      </c>
      <c r="I433" s="73" t="s">
        <v>75</v>
      </c>
      <c r="J433" s="114" t="s">
        <v>1738</v>
      </c>
      <c r="K433" s="71" t="s">
        <v>55</v>
      </c>
      <c r="L433" s="71">
        <v>81101500</v>
      </c>
      <c r="M433" s="57">
        <v>8712000</v>
      </c>
      <c r="N433" s="71" t="s">
        <v>1522</v>
      </c>
      <c r="O433" s="57">
        <v>36880800</v>
      </c>
      <c r="P433" s="74" t="s">
        <v>66</v>
      </c>
      <c r="Q433" s="74" t="s">
        <v>66</v>
      </c>
      <c r="R433" s="71" t="s">
        <v>57</v>
      </c>
      <c r="S433" s="71" t="s">
        <v>1632</v>
      </c>
      <c r="T433" s="75" t="s">
        <v>57</v>
      </c>
      <c r="U433" s="64" t="s">
        <v>1910</v>
      </c>
      <c r="V433" s="76">
        <v>202414000058763</v>
      </c>
      <c r="W433" s="77" t="s">
        <v>302</v>
      </c>
      <c r="X433" s="94" t="s">
        <v>64</v>
      </c>
      <c r="Y433" s="85" t="s">
        <v>1911</v>
      </c>
      <c r="Z433" s="79" t="s">
        <v>1912</v>
      </c>
      <c r="AA433" s="85">
        <v>45540</v>
      </c>
      <c r="AB433" s="93">
        <v>36880800</v>
      </c>
      <c r="AC433" s="81">
        <v>0</v>
      </c>
      <c r="AD433" s="82">
        <v>1485</v>
      </c>
      <c r="AE433" s="86">
        <v>45541</v>
      </c>
      <c r="AF433" s="80">
        <v>36880800</v>
      </c>
      <c r="AG433" s="83">
        <f t="shared" si="34"/>
        <v>0</v>
      </c>
      <c r="AH433" s="82">
        <v>4319</v>
      </c>
      <c r="AI433" s="64">
        <v>45551</v>
      </c>
      <c r="AJ433" s="80">
        <v>36880800</v>
      </c>
      <c r="AK433" s="65">
        <f t="shared" si="29"/>
        <v>0</v>
      </c>
      <c r="AL433" s="80">
        <v>4065600</v>
      </c>
      <c r="AM433" s="65">
        <f t="shared" si="30"/>
        <v>32815200</v>
      </c>
      <c r="AN433" s="65">
        <f t="shared" si="31"/>
        <v>0</v>
      </c>
      <c r="AO433" s="71" t="s">
        <v>323</v>
      </c>
      <c r="AP433" s="71">
        <v>871</v>
      </c>
      <c r="AQ433" s="73" t="s">
        <v>1913</v>
      </c>
      <c r="AR433" s="73">
        <v>1</v>
      </c>
    </row>
    <row r="434" spans="1:44" s="39" customFormat="1" ht="18.75" customHeight="1">
      <c r="A434" s="71">
        <v>95</v>
      </c>
      <c r="B434" s="72" t="s">
        <v>1914</v>
      </c>
      <c r="C434" s="73" t="s">
        <v>67</v>
      </c>
      <c r="D434" s="73" t="s">
        <v>68</v>
      </c>
      <c r="E434" s="73" t="s">
        <v>69</v>
      </c>
      <c r="F434" s="73" t="s">
        <v>338</v>
      </c>
      <c r="G434" s="73" t="s">
        <v>70</v>
      </c>
      <c r="H434" s="73" t="s">
        <v>72</v>
      </c>
      <c r="I434" s="73" t="s">
        <v>75</v>
      </c>
      <c r="J434" s="114" t="s">
        <v>1748</v>
      </c>
      <c r="K434" s="71" t="s">
        <v>55</v>
      </c>
      <c r="L434" s="71">
        <v>80111600</v>
      </c>
      <c r="M434" s="57">
        <v>5500000</v>
      </c>
      <c r="N434" s="71" t="s">
        <v>1915</v>
      </c>
      <c r="O434" s="57">
        <v>22000000</v>
      </c>
      <c r="P434" s="74" t="s">
        <v>66</v>
      </c>
      <c r="Q434" s="74" t="s">
        <v>66</v>
      </c>
      <c r="R434" s="71" t="s">
        <v>57</v>
      </c>
      <c r="S434" s="71" t="s">
        <v>1632</v>
      </c>
      <c r="T434" s="75" t="s">
        <v>57</v>
      </c>
      <c r="U434" s="64" t="s">
        <v>1910</v>
      </c>
      <c r="V434" s="76">
        <v>202414000058763</v>
      </c>
      <c r="W434" s="77" t="s">
        <v>302</v>
      </c>
      <c r="X434" s="94" t="s">
        <v>64</v>
      </c>
      <c r="Y434" s="85">
        <v>45540</v>
      </c>
      <c r="Z434" s="79" t="s">
        <v>1916</v>
      </c>
      <c r="AA434" s="85">
        <v>45540</v>
      </c>
      <c r="AB434" s="93">
        <v>22000000</v>
      </c>
      <c r="AC434" s="81">
        <v>0</v>
      </c>
      <c r="AD434" s="82">
        <v>1487</v>
      </c>
      <c r="AE434" s="86">
        <v>45541</v>
      </c>
      <c r="AF434" s="80">
        <v>22000000</v>
      </c>
      <c r="AG434" s="83">
        <f t="shared" si="34"/>
        <v>0</v>
      </c>
      <c r="AH434" s="82">
        <v>4324</v>
      </c>
      <c r="AI434" s="64">
        <v>45552</v>
      </c>
      <c r="AJ434" s="80">
        <v>22000000</v>
      </c>
      <c r="AK434" s="65">
        <f t="shared" si="29"/>
        <v>0</v>
      </c>
      <c r="AL434" s="80">
        <v>2566667</v>
      </c>
      <c r="AM434" s="65">
        <f t="shared" si="30"/>
        <v>19433333</v>
      </c>
      <c r="AN434" s="65">
        <f t="shared" si="31"/>
        <v>0</v>
      </c>
      <c r="AO434" s="71" t="s">
        <v>323</v>
      </c>
      <c r="AP434" s="71">
        <v>882</v>
      </c>
      <c r="AQ434" s="73" t="s">
        <v>1917</v>
      </c>
      <c r="AR434" s="73"/>
    </row>
    <row r="435" spans="1:44" s="39" customFormat="1" ht="18.75" customHeight="1">
      <c r="A435" s="71">
        <v>96</v>
      </c>
      <c r="B435" s="72" t="s">
        <v>1918</v>
      </c>
      <c r="C435" s="73" t="s">
        <v>67</v>
      </c>
      <c r="D435" s="73" t="s">
        <v>68</v>
      </c>
      <c r="E435" s="73" t="s">
        <v>69</v>
      </c>
      <c r="F435" s="73" t="s">
        <v>338</v>
      </c>
      <c r="G435" s="73" t="s">
        <v>70</v>
      </c>
      <c r="H435" s="73" t="s">
        <v>72</v>
      </c>
      <c r="I435" s="73" t="s">
        <v>299</v>
      </c>
      <c r="J435" s="114" t="s">
        <v>1919</v>
      </c>
      <c r="K435" s="71" t="s">
        <v>281</v>
      </c>
      <c r="L435" s="71">
        <v>80111600</v>
      </c>
      <c r="M435" s="57">
        <v>13400000</v>
      </c>
      <c r="N435" s="71" t="s">
        <v>1920</v>
      </c>
      <c r="O435" s="57">
        <v>6700000</v>
      </c>
      <c r="P435" s="74" t="s">
        <v>66</v>
      </c>
      <c r="Q435" s="74" t="s">
        <v>66</v>
      </c>
      <c r="R435" s="71" t="s">
        <v>57</v>
      </c>
      <c r="S435" s="71" t="s">
        <v>1632</v>
      </c>
      <c r="T435" s="75" t="s">
        <v>57</v>
      </c>
      <c r="U435" s="64">
        <v>45545</v>
      </c>
      <c r="V435" s="76">
        <v>202411300072723</v>
      </c>
      <c r="W435" s="77" t="s">
        <v>307</v>
      </c>
      <c r="X435" s="94" t="s">
        <v>1921</v>
      </c>
      <c r="Y435" s="85">
        <v>45545</v>
      </c>
      <c r="Z435" s="79" t="s">
        <v>1922</v>
      </c>
      <c r="AA435" s="85">
        <v>45546</v>
      </c>
      <c r="AB435" s="93">
        <v>6700000</v>
      </c>
      <c r="AC435" s="81">
        <v>0</v>
      </c>
      <c r="AD435" s="82">
        <v>1504</v>
      </c>
      <c r="AE435" s="86">
        <v>45547</v>
      </c>
      <c r="AF435" s="80">
        <v>6700000</v>
      </c>
      <c r="AG435" s="83">
        <f t="shared" si="34"/>
        <v>0</v>
      </c>
      <c r="AH435" s="82">
        <v>4255</v>
      </c>
      <c r="AI435" s="64">
        <v>45548</v>
      </c>
      <c r="AJ435" s="80">
        <v>6700000</v>
      </c>
      <c r="AK435" s="65">
        <f t="shared" si="29"/>
        <v>0</v>
      </c>
      <c r="AL435" s="80">
        <v>6700000</v>
      </c>
      <c r="AM435" s="65">
        <f t="shared" si="30"/>
        <v>0</v>
      </c>
      <c r="AN435" s="65">
        <f t="shared" si="31"/>
        <v>0</v>
      </c>
      <c r="AO435" s="71" t="s">
        <v>323</v>
      </c>
      <c r="AP435" s="71">
        <v>681</v>
      </c>
      <c r="AQ435" s="73" t="s">
        <v>1798</v>
      </c>
      <c r="AR435" s="73"/>
    </row>
    <row r="436" spans="1:44" s="39" customFormat="1" ht="18.75" customHeight="1">
      <c r="A436" s="71">
        <v>97</v>
      </c>
      <c r="B436" s="72" t="s">
        <v>1923</v>
      </c>
      <c r="C436" s="73" t="s">
        <v>67</v>
      </c>
      <c r="D436" s="73" t="s">
        <v>68</v>
      </c>
      <c r="E436" s="73" t="s">
        <v>69</v>
      </c>
      <c r="F436" s="73" t="s">
        <v>338</v>
      </c>
      <c r="G436" s="73" t="s">
        <v>70</v>
      </c>
      <c r="H436" s="73" t="s">
        <v>85</v>
      </c>
      <c r="I436" s="73" t="s">
        <v>299</v>
      </c>
      <c r="J436" s="114" t="s">
        <v>1878</v>
      </c>
      <c r="K436" s="71" t="s">
        <v>64</v>
      </c>
      <c r="L436" s="71" t="s">
        <v>65</v>
      </c>
      <c r="M436" s="57">
        <v>2081667</v>
      </c>
      <c r="N436" s="71" t="s">
        <v>65</v>
      </c>
      <c r="O436" s="57">
        <v>2081667</v>
      </c>
      <c r="P436" s="74" t="s">
        <v>65</v>
      </c>
      <c r="Q436" s="74" t="s">
        <v>66</v>
      </c>
      <c r="R436" s="71" t="s">
        <v>57</v>
      </c>
      <c r="S436" s="71" t="s">
        <v>1632</v>
      </c>
      <c r="T436" s="75" t="s">
        <v>57</v>
      </c>
      <c r="U436" s="64">
        <v>45554</v>
      </c>
      <c r="V436" s="76">
        <v>202414000073333</v>
      </c>
      <c r="W436" s="77" t="s">
        <v>307</v>
      </c>
      <c r="X436" s="94" t="s">
        <v>1921</v>
      </c>
      <c r="Y436" s="85">
        <v>45547</v>
      </c>
      <c r="Z436" s="79" t="s">
        <v>1924</v>
      </c>
      <c r="AA436" s="85">
        <v>45548</v>
      </c>
      <c r="AB436" s="93">
        <v>2081667</v>
      </c>
      <c r="AC436" s="81">
        <v>0</v>
      </c>
      <c r="AD436" s="82">
        <v>1512</v>
      </c>
      <c r="AE436" s="86">
        <v>45552</v>
      </c>
      <c r="AF436" s="80">
        <v>2081667</v>
      </c>
      <c r="AG436" s="83">
        <f t="shared" si="34"/>
        <v>0</v>
      </c>
      <c r="AH436" s="82">
        <v>4334</v>
      </c>
      <c r="AI436" s="64"/>
      <c r="AJ436" s="80">
        <v>2081666</v>
      </c>
      <c r="AK436" s="65">
        <f t="shared" si="29"/>
        <v>1</v>
      </c>
      <c r="AL436" s="80">
        <v>2081666</v>
      </c>
      <c r="AM436" s="65">
        <f t="shared" si="30"/>
        <v>0</v>
      </c>
      <c r="AN436" s="65">
        <f t="shared" si="31"/>
        <v>1</v>
      </c>
      <c r="AO436" s="71" t="s">
        <v>531</v>
      </c>
      <c r="AP436" s="71">
        <v>1034</v>
      </c>
      <c r="AQ436" s="73" t="s">
        <v>1925</v>
      </c>
      <c r="AR436" s="73"/>
    </row>
    <row r="437" spans="1:44" s="39" customFormat="1" ht="18.75" customHeight="1">
      <c r="A437" s="71">
        <v>98</v>
      </c>
      <c r="B437" s="72" t="s">
        <v>1926</v>
      </c>
      <c r="C437" s="73" t="s">
        <v>67</v>
      </c>
      <c r="D437" s="73" t="s">
        <v>68</v>
      </c>
      <c r="E437" s="73" t="s">
        <v>69</v>
      </c>
      <c r="F437" s="73" t="s">
        <v>338</v>
      </c>
      <c r="G437" s="73" t="s">
        <v>70</v>
      </c>
      <c r="H437" s="73" t="s">
        <v>72</v>
      </c>
      <c r="I437" s="73" t="s">
        <v>299</v>
      </c>
      <c r="J437" s="114" t="s">
        <v>1824</v>
      </c>
      <c r="K437" s="71" t="s">
        <v>55</v>
      </c>
      <c r="L437" s="71">
        <v>80111600</v>
      </c>
      <c r="M437" s="57">
        <v>8800000</v>
      </c>
      <c r="N437" s="71" t="s">
        <v>1927</v>
      </c>
      <c r="O437" s="57">
        <v>30400000</v>
      </c>
      <c r="P437" s="74" t="s">
        <v>66</v>
      </c>
      <c r="Q437" s="74" t="s">
        <v>66</v>
      </c>
      <c r="R437" s="71" t="s">
        <v>57</v>
      </c>
      <c r="S437" s="71" t="s">
        <v>1632</v>
      </c>
      <c r="T437" s="75" t="s">
        <v>57</v>
      </c>
      <c r="U437" s="64">
        <v>45554</v>
      </c>
      <c r="V437" s="76">
        <v>202414000074273</v>
      </c>
      <c r="W437" s="77" t="s">
        <v>307</v>
      </c>
      <c r="X437" s="94" t="s">
        <v>1921</v>
      </c>
      <c r="Y437" s="85">
        <v>45561</v>
      </c>
      <c r="Z437" s="79" t="s">
        <v>1928</v>
      </c>
      <c r="AA437" s="85">
        <v>45561</v>
      </c>
      <c r="AB437" s="93">
        <v>30400000</v>
      </c>
      <c r="AC437" s="81">
        <v>0</v>
      </c>
      <c r="AD437" s="82">
        <v>1537</v>
      </c>
      <c r="AE437" s="86">
        <v>45562</v>
      </c>
      <c r="AF437" s="80">
        <v>30400000</v>
      </c>
      <c r="AG437" s="83">
        <f t="shared" si="34"/>
        <v>0</v>
      </c>
      <c r="AH437" s="82">
        <v>4534</v>
      </c>
      <c r="AI437" s="64">
        <v>45573</v>
      </c>
      <c r="AJ437" s="80">
        <v>27106667</v>
      </c>
      <c r="AK437" s="65">
        <f t="shared" si="29"/>
        <v>3293333</v>
      </c>
      <c r="AL437" s="80"/>
      <c r="AM437" s="65">
        <f t="shared" si="30"/>
        <v>27106667</v>
      </c>
      <c r="AN437" s="65">
        <f t="shared" si="31"/>
        <v>3293333</v>
      </c>
      <c r="AO437" s="71" t="s">
        <v>323</v>
      </c>
      <c r="AP437" s="71">
        <v>915</v>
      </c>
      <c r="AQ437" s="73" t="s">
        <v>1929</v>
      </c>
      <c r="AR437" s="73"/>
    </row>
    <row r="438" spans="1:44" s="39" customFormat="1" ht="18.75" customHeight="1">
      <c r="A438" s="71">
        <v>99</v>
      </c>
      <c r="B438" s="72" t="s">
        <v>1930</v>
      </c>
      <c r="C438" s="73" t="s">
        <v>67</v>
      </c>
      <c r="D438" s="73" t="s">
        <v>68</v>
      </c>
      <c r="E438" s="73" t="s">
        <v>69</v>
      </c>
      <c r="F438" s="73" t="s">
        <v>338</v>
      </c>
      <c r="G438" s="73" t="s">
        <v>70</v>
      </c>
      <c r="H438" s="73" t="s">
        <v>53</v>
      </c>
      <c r="I438" s="73" t="s">
        <v>299</v>
      </c>
      <c r="J438" s="114" t="s">
        <v>1931</v>
      </c>
      <c r="K438" s="71" t="s">
        <v>281</v>
      </c>
      <c r="L438" s="71">
        <v>80111607</v>
      </c>
      <c r="M438" s="57">
        <v>14400000</v>
      </c>
      <c r="N438" s="71" t="s">
        <v>1932</v>
      </c>
      <c r="O438" s="57">
        <v>14400000</v>
      </c>
      <c r="P438" s="74" t="s">
        <v>66</v>
      </c>
      <c r="Q438" s="74" t="s">
        <v>66</v>
      </c>
      <c r="R438" s="71" t="s">
        <v>57</v>
      </c>
      <c r="S438" s="71" t="s">
        <v>1632</v>
      </c>
      <c r="T438" s="75" t="s">
        <v>57</v>
      </c>
      <c r="U438" s="64">
        <v>45554</v>
      </c>
      <c r="V438" s="76">
        <v>202414000074283</v>
      </c>
      <c r="W438" s="77" t="s">
        <v>307</v>
      </c>
      <c r="X438" s="94" t="s">
        <v>1921</v>
      </c>
      <c r="Y438" s="85">
        <v>45559</v>
      </c>
      <c r="Z438" s="79" t="s">
        <v>1933</v>
      </c>
      <c r="AA438" s="85">
        <v>45559</v>
      </c>
      <c r="AB438" s="93">
        <v>14400000</v>
      </c>
      <c r="AC438" s="81">
        <v>0</v>
      </c>
      <c r="AD438" s="82">
        <v>1520</v>
      </c>
      <c r="AE438" s="86">
        <v>45560</v>
      </c>
      <c r="AF438" s="80">
        <v>14400000</v>
      </c>
      <c r="AG438" s="83">
        <f t="shared" si="34"/>
        <v>0</v>
      </c>
      <c r="AH438" s="82">
        <v>4700</v>
      </c>
      <c r="AI438" s="64">
        <v>45576</v>
      </c>
      <c r="AJ438" s="80">
        <v>14400000</v>
      </c>
      <c r="AK438" s="65">
        <f t="shared" si="29"/>
        <v>0</v>
      </c>
      <c r="AL438" s="80"/>
      <c r="AM438" s="65">
        <f t="shared" si="30"/>
        <v>14400000</v>
      </c>
      <c r="AN438" s="65">
        <f t="shared" si="31"/>
        <v>0</v>
      </c>
      <c r="AO438" s="71" t="s">
        <v>323</v>
      </c>
      <c r="AP438" s="71">
        <v>708</v>
      </c>
      <c r="AQ438" s="73" t="s">
        <v>1681</v>
      </c>
      <c r="AR438" s="73"/>
    </row>
    <row r="439" spans="1:44" s="39" customFormat="1" ht="18.75" customHeight="1">
      <c r="A439" s="71">
        <v>100</v>
      </c>
      <c r="B439" s="72" t="s">
        <v>1934</v>
      </c>
      <c r="C439" s="73" t="s">
        <v>67</v>
      </c>
      <c r="D439" s="73" t="s">
        <v>68</v>
      </c>
      <c r="E439" s="73" t="s">
        <v>69</v>
      </c>
      <c r="F439" s="73" t="s">
        <v>338</v>
      </c>
      <c r="G439" s="73" t="s">
        <v>70</v>
      </c>
      <c r="H439" s="73" t="s">
        <v>53</v>
      </c>
      <c r="I439" s="73" t="s">
        <v>299</v>
      </c>
      <c r="J439" s="114" t="s">
        <v>1935</v>
      </c>
      <c r="K439" s="71" t="s">
        <v>281</v>
      </c>
      <c r="L439" s="71">
        <v>80111607</v>
      </c>
      <c r="M439" s="57">
        <v>6935010</v>
      </c>
      <c r="N439" s="71" t="s">
        <v>1932</v>
      </c>
      <c r="O439" s="57">
        <v>6935010</v>
      </c>
      <c r="P439" s="74" t="s">
        <v>66</v>
      </c>
      <c r="Q439" s="74" t="s">
        <v>66</v>
      </c>
      <c r="R439" s="71" t="s">
        <v>57</v>
      </c>
      <c r="S439" s="71" t="s">
        <v>1632</v>
      </c>
      <c r="T439" s="75" t="s">
        <v>57</v>
      </c>
      <c r="U439" s="64">
        <v>45554</v>
      </c>
      <c r="V439" s="76">
        <v>202414000074353</v>
      </c>
      <c r="W439" s="77" t="s">
        <v>307</v>
      </c>
      <c r="X439" s="94" t="s">
        <v>1921</v>
      </c>
      <c r="Y439" s="85">
        <v>45559</v>
      </c>
      <c r="Z439" s="79" t="s">
        <v>1936</v>
      </c>
      <c r="AA439" s="85">
        <v>45559</v>
      </c>
      <c r="AB439" s="93">
        <v>6935010</v>
      </c>
      <c r="AC439" s="81">
        <v>0</v>
      </c>
      <c r="AD439" s="82">
        <v>1521</v>
      </c>
      <c r="AE439" s="86">
        <v>45560</v>
      </c>
      <c r="AF439" s="80">
        <v>6935010</v>
      </c>
      <c r="AG439" s="83">
        <f t="shared" si="34"/>
        <v>0</v>
      </c>
      <c r="AH439" s="82">
        <v>4704</v>
      </c>
      <c r="AI439" s="64">
        <v>45577</v>
      </c>
      <c r="AJ439" s="80">
        <v>6935000</v>
      </c>
      <c r="AK439" s="65">
        <f t="shared" si="29"/>
        <v>10</v>
      </c>
      <c r="AL439" s="80"/>
      <c r="AM439" s="65">
        <f t="shared" si="30"/>
        <v>6935000</v>
      </c>
      <c r="AN439" s="65">
        <f t="shared" si="31"/>
        <v>10</v>
      </c>
      <c r="AO439" s="71" t="s">
        <v>323</v>
      </c>
      <c r="AP439" s="71">
        <v>714</v>
      </c>
      <c r="AQ439" s="73" t="s">
        <v>1713</v>
      </c>
      <c r="AR439" s="73"/>
    </row>
    <row r="440" spans="1:44" s="39" customFormat="1" ht="18.75" customHeight="1">
      <c r="A440" s="71">
        <v>101</v>
      </c>
      <c r="B440" s="72" t="s">
        <v>1937</v>
      </c>
      <c r="C440" s="73" t="s">
        <v>67</v>
      </c>
      <c r="D440" s="73" t="s">
        <v>68</v>
      </c>
      <c r="E440" s="73" t="s">
        <v>69</v>
      </c>
      <c r="F440" s="73" t="s">
        <v>338</v>
      </c>
      <c r="G440" s="73" t="s">
        <v>70</v>
      </c>
      <c r="H440" s="73" t="s">
        <v>72</v>
      </c>
      <c r="I440" s="73" t="s">
        <v>299</v>
      </c>
      <c r="J440" s="114" t="s">
        <v>1938</v>
      </c>
      <c r="K440" s="71" t="s">
        <v>281</v>
      </c>
      <c r="L440" s="71">
        <v>80111600</v>
      </c>
      <c r="M440" s="57">
        <v>4638000</v>
      </c>
      <c r="N440" s="71" t="s">
        <v>1932</v>
      </c>
      <c r="O440" s="57">
        <v>4638000</v>
      </c>
      <c r="P440" s="74" t="s">
        <v>66</v>
      </c>
      <c r="Q440" s="74" t="s">
        <v>66</v>
      </c>
      <c r="R440" s="71" t="s">
        <v>57</v>
      </c>
      <c r="S440" s="71" t="s">
        <v>1632</v>
      </c>
      <c r="T440" s="75" t="s">
        <v>57</v>
      </c>
      <c r="U440" s="64">
        <v>45554</v>
      </c>
      <c r="V440" s="76">
        <v>202414000074293</v>
      </c>
      <c r="W440" s="77" t="s">
        <v>307</v>
      </c>
      <c r="X440" s="94" t="s">
        <v>1921</v>
      </c>
      <c r="Y440" s="85">
        <v>45559</v>
      </c>
      <c r="Z440" s="79" t="s">
        <v>1939</v>
      </c>
      <c r="AA440" s="85">
        <v>45559</v>
      </c>
      <c r="AB440" s="93">
        <v>4638000</v>
      </c>
      <c r="AC440" s="81">
        <v>0</v>
      </c>
      <c r="AD440" s="82">
        <v>1522</v>
      </c>
      <c r="AE440" s="86">
        <v>45560</v>
      </c>
      <c r="AF440" s="80">
        <v>4638000</v>
      </c>
      <c r="AG440" s="83">
        <f t="shared" si="34"/>
        <v>0</v>
      </c>
      <c r="AH440" s="82">
        <v>4705</v>
      </c>
      <c r="AI440" s="64">
        <v>45577</v>
      </c>
      <c r="AJ440" s="80">
        <v>4638000</v>
      </c>
      <c r="AK440" s="65">
        <f t="shared" si="29"/>
        <v>0</v>
      </c>
      <c r="AL440" s="80"/>
      <c r="AM440" s="65">
        <f t="shared" si="30"/>
        <v>4638000</v>
      </c>
      <c r="AN440" s="65">
        <f t="shared" si="31"/>
        <v>0</v>
      </c>
      <c r="AO440" s="71" t="s">
        <v>320</v>
      </c>
      <c r="AP440" s="71">
        <v>753</v>
      </c>
      <c r="AQ440" s="73" t="s">
        <v>1594</v>
      </c>
      <c r="AR440" s="73"/>
    </row>
    <row r="441" spans="1:44" s="39" customFormat="1" ht="18.75" customHeight="1">
      <c r="A441" s="71">
        <v>102</v>
      </c>
      <c r="B441" s="72" t="s">
        <v>1940</v>
      </c>
      <c r="C441" s="73" t="s">
        <v>67</v>
      </c>
      <c r="D441" s="73" t="s">
        <v>68</v>
      </c>
      <c r="E441" s="73" t="s">
        <v>69</v>
      </c>
      <c r="F441" s="73" t="s">
        <v>338</v>
      </c>
      <c r="G441" s="73" t="s">
        <v>70</v>
      </c>
      <c r="H441" s="73" t="s">
        <v>72</v>
      </c>
      <c r="I441" s="73" t="s">
        <v>299</v>
      </c>
      <c r="J441" s="114" t="s">
        <v>1941</v>
      </c>
      <c r="K441" s="71" t="s">
        <v>55</v>
      </c>
      <c r="L441" s="71">
        <v>80111600</v>
      </c>
      <c r="M441" s="57">
        <v>13400000</v>
      </c>
      <c r="N441" s="71" t="s">
        <v>1942</v>
      </c>
      <c r="O441" s="57">
        <v>34393359</v>
      </c>
      <c r="P441" s="74" t="s">
        <v>66</v>
      </c>
      <c r="Q441" s="74" t="s">
        <v>66</v>
      </c>
      <c r="R441" s="71" t="s">
        <v>57</v>
      </c>
      <c r="S441" s="71" t="s">
        <v>1632</v>
      </c>
      <c r="T441" s="75" t="s">
        <v>57</v>
      </c>
      <c r="U441" s="64">
        <v>45554</v>
      </c>
      <c r="V441" s="76">
        <v>202414000074303</v>
      </c>
      <c r="W441" s="77" t="s">
        <v>307</v>
      </c>
      <c r="X441" s="94" t="s">
        <v>1921</v>
      </c>
      <c r="Y441" s="85">
        <v>45561</v>
      </c>
      <c r="Z441" s="79" t="s">
        <v>1943</v>
      </c>
      <c r="AA441" s="85">
        <v>45561</v>
      </c>
      <c r="AB441" s="93">
        <v>34393359</v>
      </c>
      <c r="AC441" s="81">
        <v>0</v>
      </c>
      <c r="AD441" s="82">
        <v>1538</v>
      </c>
      <c r="AE441" s="86">
        <v>45562</v>
      </c>
      <c r="AF441" s="80">
        <v>34393359</v>
      </c>
      <c r="AG441" s="83">
        <f t="shared" si="34"/>
        <v>0</v>
      </c>
      <c r="AH441" s="82">
        <v>4535</v>
      </c>
      <c r="AI441" s="64">
        <v>45573</v>
      </c>
      <c r="AJ441" s="80">
        <v>30400000</v>
      </c>
      <c r="AK441" s="65">
        <f t="shared" si="29"/>
        <v>3993359</v>
      </c>
      <c r="AL441" s="80"/>
      <c r="AM441" s="65">
        <f t="shared" si="30"/>
        <v>30400000</v>
      </c>
      <c r="AN441" s="65">
        <f t="shared" si="31"/>
        <v>3993359</v>
      </c>
      <c r="AO441" s="71" t="s">
        <v>323</v>
      </c>
      <c r="AP441" s="71">
        <v>912</v>
      </c>
      <c r="AQ441" s="73" t="s">
        <v>1798</v>
      </c>
      <c r="AR441" s="73"/>
    </row>
    <row r="442" spans="1:44" s="39" customFormat="1" ht="18.75" customHeight="1">
      <c r="A442" s="71">
        <v>103</v>
      </c>
      <c r="B442" s="72" t="s">
        <v>1944</v>
      </c>
      <c r="C442" s="73" t="s">
        <v>67</v>
      </c>
      <c r="D442" s="73" t="s">
        <v>68</v>
      </c>
      <c r="E442" s="73" t="s">
        <v>69</v>
      </c>
      <c r="F442" s="73" t="s">
        <v>338</v>
      </c>
      <c r="G442" s="73" t="s">
        <v>70</v>
      </c>
      <c r="H442" s="73" t="s">
        <v>53</v>
      </c>
      <c r="I442" s="73" t="s">
        <v>299</v>
      </c>
      <c r="J442" s="114" t="s">
        <v>1945</v>
      </c>
      <c r="K442" s="71" t="s">
        <v>55</v>
      </c>
      <c r="L442" s="71">
        <v>80111607</v>
      </c>
      <c r="M442" s="57">
        <v>7500000</v>
      </c>
      <c r="N442" s="71" t="s">
        <v>1946</v>
      </c>
      <c r="O442" s="57">
        <v>19250000</v>
      </c>
      <c r="P442" s="74" t="s">
        <v>66</v>
      </c>
      <c r="Q442" s="74" t="s">
        <v>66</v>
      </c>
      <c r="R442" s="71" t="s">
        <v>57</v>
      </c>
      <c r="S442" s="71" t="s">
        <v>1632</v>
      </c>
      <c r="T442" s="75" t="s">
        <v>57</v>
      </c>
      <c r="U442" s="64">
        <v>45554</v>
      </c>
      <c r="V442" s="76">
        <v>202414000074313</v>
      </c>
      <c r="W442" s="77" t="s">
        <v>307</v>
      </c>
      <c r="X442" s="94" t="s">
        <v>1921</v>
      </c>
      <c r="Y442" s="85">
        <v>45561</v>
      </c>
      <c r="Z442" s="79" t="s">
        <v>1947</v>
      </c>
      <c r="AA442" s="85">
        <v>45561</v>
      </c>
      <c r="AB442" s="93">
        <v>19250000</v>
      </c>
      <c r="AC442" s="81">
        <v>0</v>
      </c>
      <c r="AD442" s="82">
        <v>1539</v>
      </c>
      <c r="AE442" s="86">
        <v>45562</v>
      </c>
      <c r="AF442" s="80">
        <v>19250000</v>
      </c>
      <c r="AG442" s="83">
        <f t="shared" si="34"/>
        <v>0</v>
      </c>
      <c r="AH442" s="82">
        <v>4711</v>
      </c>
      <c r="AI442" s="64">
        <v>45582</v>
      </c>
      <c r="AJ442" s="80">
        <v>19250000</v>
      </c>
      <c r="AK442" s="65">
        <f t="shared" si="29"/>
        <v>0</v>
      </c>
      <c r="AL442" s="80"/>
      <c r="AM442" s="65">
        <f t="shared" si="30"/>
        <v>19250000</v>
      </c>
      <c r="AN442" s="65">
        <f t="shared" si="31"/>
        <v>0</v>
      </c>
      <c r="AO442" s="71" t="s">
        <v>323</v>
      </c>
      <c r="AP442" s="71">
        <v>920</v>
      </c>
      <c r="AQ442" s="73" t="s">
        <v>1948</v>
      </c>
      <c r="AR442" s="73"/>
    </row>
    <row r="443" spans="1:44" s="39" customFormat="1" ht="18.75" customHeight="1">
      <c r="A443" s="71">
        <v>104</v>
      </c>
      <c r="B443" s="72" t="s">
        <v>1949</v>
      </c>
      <c r="C443" s="73" t="s">
        <v>67</v>
      </c>
      <c r="D443" s="73" t="s">
        <v>68</v>
      </c>
      <c r="E443" s="73" t="s">
        <v>69</v>
      </c>
      <c r="F443" s="73" t="s">
        <v>338</v>
      </c>
      <c r="G443" s="73" t="s">
        <v>70</v>
      </c>
      <c r="H443" s="73" t="s">
        <v>71</v>
      </c>
      <c r="I443" s="73" t="s">
        <v>299</v>
      </c>
      <c r="J443" s="114" t="s">
        <v>1950</v>
      </c>
      <c r="K443" s="71" t="s">
        <v>55</v>
      </c>
      <c r="L443" s="71">
        <v>93151507</v>
      </c>
      <c r="M443" s="57">
        <v>4197000</v>
      </c>
      <c r="N443" s="71" t="s">
        <v>1946</v>
      </c>
      <c r="O443" s="57">
        <v>10772300</v>
      </c>
      <c r="P443" s="74" t="s">
        <v>66</v>
      </c>
      <c r="Q443" s="74" t="s">
        <v>66</v>
      </c>
      <c r="R443" s="71" t="s">
        <v>57</v>
      </c>
      <c r="S443" s="71" t="s">
        <v>1632</v>
      </c>
      <c r="T443" s="75" t="s">
        <v>57</v>
      </c>
      <c r="U443" s="64">
        <v>45554</v>
      </c>
      <c r="V443" s="76" t="s">
        <v>1951</v>
      </c>
      <c r="W443" s="77" t="s">
        <v>307</v>
      </c>
      <c r="X443" s="94" t="s">
        <v>1921</v>
      </c>
      <c r="Y443" s="85">
        <v>45561</v>
      </c>
      <c r="Z443" s="79" t="s">
        <v>1952</v>
      </c>
      <c r="AA443" s="85">
        <v>45561</v>
      </c>
      <c r="AB443" s="93">
        <v>10772300</v>
      </c>
      <c r="AC443" s="81">
        <v>0</v>
      </c>
      <c r="AD443" s="82">
        <v>1540</v>
      </c>
      <c r="AE443" s="86">
        <v>45562</v>
      </c>
      <c r="AF443" s="80">
        <v>10772300</v>
      </c>
      <c r="AG443" s="83">
        <f t="shared" si="34"/>
        <v>0</v>
      </c>
      <c r="AH443" s="82">
        <v>4732</v>
      </c>
      <c r="AI443" s="64">
        <v>45588</v>
      </c>
      <c r="AJ443" s="80">
        <v>10772300</v>
      </c>
      <c r="AK443" s="65">
        <f t="shared" si="29"/>
        <v>0</v>
      </c>
      <c r="AL443" s="80"/>
      <c r="AM443" s="65">
        <f t="shared" si="30"/>
        <v>10772300</v>
      </c>
      <c r="AN443" s="65">
        <f t="shared" si="31"/>
        <v>0</v>
      </c>
      <c r="AO443" s="71" t="s">
        <v>323</v>
      </c>
      <c r="AP443" s="71">
        <v>925</v>
      </c>
      <c r="AQ443" s="73" t="s">
        <v>1953</v>
      </c>
      <c r="AR443" s="73"/>
    </row>
    <row r="444" spans="1:44" s="39" customFormat="1" ht="18.75" customHeight="1">
      <c r="A444" s="71">
        <v>105</v>
      </c>
      <c r="B444" s="72" t="s">
        <v>1954</v>
      </c>
      <c r="C444" s="73" t="s">
        <v>67</v>
      </c>
      <c r="D444" s="73" t="s">
        <v>68</v>
      </c>
      <c r="E444" s="73" t="s">
        <v>69</v>
      </c>
      <c r="F444" s="73" t="s">
        <v>338</v>
      </c>
      <c r="G444" s="73" t="s">
        <v>70</v>
      </c>
      <c r="H444" s="73" t="s">
        <v>71</v>
      </c>
      <c r="I444" s="73" t="s">
        <v>299</v>
      </c>
      <c r="J444" s="114" t="s">
        <v>1955</v>
      </c>
      <c r="K444" s="71" t="s">
        <v>55</v>
      </c>
      <c r="L444" s="71">
        <v>93141500</v>
      </c>
      <c r="M444" s="57">
        <v>6000000</v>
      </c>
      <c r="N444" s="71" t="s">
        <v>1946</v>
      </c>
      <c r="O444" s="57">
        <v>15400000</v>
      </c>
      <c r="P444" s="74" t="s">
        <v>66</v>
      </c>
      <c r="Q444" s="74" t="s">
        <v>66</v>
      </c>
      <c r="R444" s="71" t="s">
        <v>57</v>
      </c>
      <c r="S444" s="71" t="s">
        <v>1632</v>
      </c>
      <c r="T444" s="75" t="s">
        <v>57</v>
      </c>
      <c r="U444" s="64">
        <v>45554</v>
      </c>
      <c r="V444" s="76">
        <v>202414000074313</v>
      </c>
      <c r="W444" s="77" t="s">
        <v>307</v>
      </c>
      <c r="X444" s="94" t="s">
        <v>1921</v>
      </c>
      <c r="Y444" s="85">
        <v>45561</v>
      </c>
      <c r="Z444" s="79" t="s">
        <v>1956</v>
      </c>
      <c r="AA444" s="85">
        <v>45561</v>
      </c>
      <c r="AB444" s="93">
        <v>15400000</v>
      </c>
      <c r="AC444" s="81">
        <v>0</v>
      </c>
      <c r="AD444" s="82">
        <v>1541</v>
      </c>
      <c r="AE444" s="86">
        <v>45562</v>
      </c>
      <c r="AF444" s="80">
        <v>15400000</v>
      </c>
      <c r="AG444" s="83">
        <f t="shared" si="34"/>
        <v>0</v>
      </c>
      <c r="AH444" s="82">
        <v>4726</v>
      </c>
      <c r="AI444" s="64">
        <v>45587</v>
      </c>
      <c r="AJ444" s="80">
        <v>15400000</v>
      </c>
      <c r="AK444" s="65">
        <f t="shared" si="29"/>
        <v>0</v>
      </c>
      <c r="AL444" s="80"/>
      <c r="AM444" s="65">
        <f t="shared" si="30"/>
        <v>15400000</v>
      </c>
      <c r="AN444" s="65">
        <f t="shared" si="31"/>
        <v>0</v>
      </c>
      <c r="AO444" s="71" t="s">
        <v>323</v>
      </c>
      <c r="AP444" s="71">
        <v>924</v>
      </c>
      <c r="AQ444" s="73" t="s">
        <v>1957</v>
      </c>
      <c r="AR444" s="73"/>
    </row>
    <row r="445" spans="1:44" s="39" customFormat="1" ht="18.75" customHeight="1">
      <c r="A445" s="71">
        <v>106</v>
      </c>
      <c r="B445" s="72" t="s">
        <v>1958</v>
      </c>
      <c r="C445" s="73" t="s">
        <v>67</v>
      </c>
      <c r="D445" s="73" t="s">
        <v>68</v>
      </c>
      <c r="E445" s="73" t="s">
        <v>69</v>
      </c>
      <c r="F445" s="73" t="s">
        <v>338</v>
      </c>
      <c r="G445" s="73" t="s">
        <v>70</v>
      </c>
      <c r="H445" s="73" t="s">
        <v>53</v>
      </c>
      <c r="I445" s="73" t="s">
        <v>299</v>
      </c>
      <c r="J445" s="114" t="s">
        <v>1959</v>
      </c>
      <c r="K445" s="71" t="s">
        <v>55</v>
      </c>
      <c r="L445" s="71">
        <v>80111607</v>
      </c>
      <c r="M445" s="57">
        <v>7500000</v>
      </c>
      <c r="N445" s="71" t="s">
        <v>1946</v>
      </c>
      <c r="O445" s="57">
        <v>19250000</v>
      </c>
      <c r="P445" s="74" t="s">
        <v>66</v>
      </c>
      <c r="Q445" s="74" t="s">
        <v>66</v>
      </c>
      <c r="R445" s="71" t="s">
        <v>57</v>
      </c>
      <c r="S445" s="71" t="s">
        <v>1632</v>
      </c>
      <c r="T445" s="75" t="s">
        <v>57</v>
      </c>
      <c r="U445" s="64">
        <v>45554</v>
      </c>
      <c r="V445" s="76">
        <v>202414000074343</v>
      </c>
      <c r="W445" s="77" t="s">
        <v>307</v>
      </c>
      <c r="X445" s="94" t="s">
        <v>1921</v>
      </c>
      <c r="Y445" s="85">
        <v>45561</v>
      </c>
      <c r="Z445" s="79" t="s">
        <v>1960</v>
      </c>
      <c r="AA445" s="85">
        <v>45561</v>
      </c>
      <c r="AB445" s="93">
        <v>19250000</v>
      </c>
      <c r="AC445" s="81">
        <v>0</v>
      </c>
      <c r="AD445" s="82">
        <v>1542</v>
      </c>
      <c r="AE445" s="86">
        <v>45562</v>
      </c>
      <c r="AF445" s="80">
        <v>19250000</v>
      </c>
      <c r="AG445" s="83">
        <f t="shared" si="34"/>
        <v>0</v>
      </c>
      <c r="AH445" s="82">
        <v>4713</v>
      </c>
      <c r="AI445" s="64">
        <v>45583</v>
      </c>
      <c r="AJ445" s="80">
        <v>19250000</v>
      </c>
      <c r="AK445" s="65">
        <f t="shared" si="29"/>
        <v>0</v>
      </c>
      <c r="AL445" s="80"/>
      <c r="AM445" s="65">
        <f t="shared" si="30"/>
        <v>19250000</v>
      </c>
      <c r="AN445" s="65">
        <f t="shared" si="31"/>
        <v>0</v>
      </c>
      <c r="AO445" s="71" t="s">
        <v>323</v>
      </c>
      <c r="AP445" s="71">
        <v>922</v>
      </c>
      <c r="AQ445" s="73" t="s">
        <v>1961</v>
      </c>
      <c r="AR445" s="73"/>
    </row>
    <row r="446" spans="1:44" s="39" customFormat="1" ht="18.75" customHeight="1">
      <c r="A446" s="71">
        <v>107</v>
      </c>
      <c r="B446" s="72" t="s">
        <v>1962</v>
      </c>
      <c r="C446" s="73" t="s">
        <v>67</v>
      </c>
      <c r="D446" s="73" t="s">
        <v>68</v>
      </c>
      <c r="E446" s="73" t="s">
        <v>69</v>
      </c>
      <c r="F446" s="73" t="s">
        <v>338</v>
      </c>
      <c r="G446" s="73" t="s">
        <v>70</v>
      </c>
      <c r="H446" s="73" t="s">
        <v>82</v>
      </c>
      <c r="I446" s="73" t="s">
        <v>299</v>
      </c>
      <c r="J446" s="114" t="s">
        <v>1963</v>
      </c>
      <c r="K446" s="71" t="s">
        <v>55</v>
      </c>
      <c r="L446" s="71">
        <v>80131505</v>
      </c>
      <c r="M446" s="57">
        <v>10000000</v>
      </c>
      <c r="N446" s="71" t="s">
        <v>1851</v>
      </c>
      <c r="O446" s="57">
        <v>10000000</v>
      </c>
      <c r="P446" s="74" t="s">
        <v>66</v>
      </c>
      <c r="Q446" s="74" t="s">
        <v>614</v>
      </c>
      <c r="R446" s="71" t="s">
        <v>57</v>
      </c>
      <c r="S446" s="71" t="s">
        <v>1632</v>
      </c>
      <c r="T446" s="75" t="s">
        <v>57</v>
      </c>
      <c r="U446" s="64">
        <v>45559</v>
      </c>
      <c r="V446" s="76">
        <v>202414000075823</v>
      </c>
      <c r="W446" s="77" t="s">
        <v>307</v>
      </c>
      <c r="X446" s="94" t="s">
        <v>1964</v>
      </c>
      <c r="Y446" s="85">
        <v>45562</v>
      </c>
      <c r="Z446" s="79" t="s">
        <v>1965</v>
      </c>
      <c r="AA446" s="85"/>
      <c r="AB446" s="93">
        <v>10000000</v>
      </c>
      <c r="AC446" s="81">
        <v>0</v>
      </c>
      <c r="AD446" s="82">
        <v>1536</v>
      </c>
      <c r="AE446" s="86">
        <v>45562</v>
      </c>
      <c r="AF446" s="80">
        <v>10000000</v>
      </c>
      <c r="AG446" s="83">
        <f t="shared" si="34"/>
        <v>0</v>
      </c>
      <c r="AH446" s="82">
        <v>4729</v>
      </c>
      <c r="AI446" s="64">
        <v>45588</v>
      </c>
      <c r="AJ446" s="80">
        <v>10000000</v>
      </c>
      <c r="AK446" s="65">
        <f t="shared" si="29"/>
        <v>0</v>
      </c>
      <c r="AL446" s="80"/>
      <c r="AM446" s="65">
        <f t="shared" si="30"/>
        <v>10000000</v>
      </c>
      <c r="AN446" s="65">
        <f t="shared" si="31"/>
        <v>0</v>
      </c>
      <c r="AO446" s="71" t="s">
        <v>303</v>
      </c>
      <c r="AP446" s="71">
        <v>926</v>
      </c>
      <c r="AQ446" s="73" t="s">
        <v>647</v>
      </c>
      <c r="AR446" s="73"/>
    </row>
    <row r="447" spans="1:44" s="39" customFormat="1" ht="18.75" customHeight="1">
      <c r="A447" s="71">
        <v>108</v>
      </c>
      <c r="B447" s="72" t="s">
        <v>1966</v>
      </c>
      <c r="C447" s="73" t="s">
        <v>67</v>
      </c>
      <c r="D447" s="73" t="s">
        <v>68</v>
      </c>
      <c r="E447" s="73" t="s">
        <v>69</v>
      </c>
      <c r="F447" s="73" t="s">
        <v>338</v>
      </c>
      <c r="G447" s="73" t="s">
        <v>70</v>
      </c>
      <c r="H447" s="73" t="s">
        <v>80</v>
      </c>
      <c r="I447" s="73" t="s">
        <v>299</v>
      </c>
      <c r="J447" s="114" t="s">
        <v>1967</v>
      </c>
      <c r="K447" s="71" t="s">
        <v>281</v>
      </c>
      <c r="L447" s="71">
        <v>78111800</v>
      </c>
      <c r="M447" s="57">
        <v>40000000</v>
      </c>
      <c r="N447" s="71">
        <v>1</v>
      </c>
      <c r="O447" s="57">
        <v>40000000</v>
      </c>
      <c r="P447" s="74" t="s">
        <v>614</v>
      </c>
      <c r="Q447" s="74" t="s">
        <v>66</v>
      </c>
      <c r="R447" s="71" t="s">
        <v>57</v>
      </c>
      <c r="S447" s="71" t="s">
        <v>1632</v>
      </c>
      <c r="T447" s="75" t="s">
        <v>57</v>
      </c>
      <c r="U447" s="64">
        <v>45559</v>
      </c>
      <c r="V447" s="76">
        <v>202414000076253</v>
      </c>
      <c r="W447" s="77" t="s">
        <v>307</v>
      </c>
      <c r="X447" s="94" t="s">
        <v>1968</v>
      </c>
      <c r="Y447" s="85">
        <v>45560</v>
      </c>
      <c r="Z447" s="79" t="s">
        <v>1969</v>
      </c>
      <c r="AA447" s="85">
        <v>45560</v>
      </c>
      <c r="AB447" s="93">
        <v>40000000</v>
      </c>
      <c r="AC447" s="81">
        <v>0</v>
      </c>
      <c r="AD447" s="82">
        <v>1535</v>
      </c>
      <c r="AE447" s="86">
        <v>45561</v>
      </c>
      <c r="AF447" s="80">
        <v>40000000</v>
      </c>
      <c r="AG447" s="83">
        <f t="shared" si="34"/>
        <v>0</v>
      </c>
      <c r="AH447" s="82">
        <v>4404</v>
      </c>
      <c r="AI447" s="64">
        <v>45568</v>
      </c>
      <c r="AJ447" s="80">
        <v>40000000</v>
      </c>
      <c r="AK447" s="65">
        <f t="shared" si="29"/>
        <v>0</v>
      </c>
      <c r="AL447" s="80"/>
      <c r="AM447" s="65">
        <f t="shared" si="30"/>
        <v>40000000</v>
      </c>
      <c r="AN447" s="65">
        <f t="shared" si="31"/>
        <v>0</v>
      </c>
      <c r="AO447" s="71" t="s">
        <v>319</v>
      </c>
      <c r="AP447" s="71">
        <v>329</v>
      </c>
      <c r="AQ447" s="73" t="s">
        <v>1118</v>
      </c>
      <c r="AR447" s="73" t="s">
        <v>1970</v>
      </c>
    </row>
    <row r="448" spans="1:44" s="39" customFormat="1" ht="18.75" customHeight="1">
      <c r="A448" s="71">
        <v>109</v>
      </c>
      <c r="B448" s="72" t="s">
        <v>1971</v>
      </c>
      <c r="C448" s="73" t="s">
        <v>67</v>
      </c>
      <c r="D448" s="73" t="s">
        <v>68</v>
      </c>
      <c r="E448" s="73" t="s">
        <v>69</v>
      </c>
      <c r="F448" s="73" t="s">
        <v>338</v>
      </c>
      <c r="G448" s="73" t="s">
        <v>70</v>
      </c>
      <c r="H448" s="73" t="s">
        <v>72</v>
      </c>
      <c r="I448" s="73" t="s">
        <v>299</v>
      </c>
      <c r="J448" s="114" t="s">
        <v>1972</v>
      </c>
      <c r="K448" s="71" t="s">
        <v>55</v>
      </c>
      <c r="L448" s="71">
        <v>80111600</v>
      </c>
      <c r="M448" s="57" t="s">
        <v>1973</v>
      </c>
      <c r="N448" s="71" t="s">
        <v>1974</v>
      </c>
      <c r="O448" s="57">
        <v>12064000</v>
      </c>
      <c r="P448" s="74" t="s">
        <v>614</v>
      </c>
      <c r="Q448" s="74" t="s">
        <v>614</v>
      </c>
      <c r="R448" s="71" t="s">
        <v>57</v>
      </c>
      <c r="S448" s="71" t="s">
        <v>1632</v>
      </c>
      <c r="T448" s="75" t="s">
        <v>57</v>
      </c>
      <c r="U448" s="64">
        <v>45587</v>
      </c>
      <c r="V448" s="76">
        <v>202414000082643</v>
      </c>
      <c r="W448" s="77" t="s">
        <v>307</v>
      </c>
      <c r="X448" s="94"/>
      <c r="Y448" s="85">
        <v>45589</v>
      </c>
      <c r="Z448" s="79" t="s">
        <v>1975</v>
      </c>
      <c r="AA448" s="85">
        <v>45594</v>
      </c>
      <c r="AB448" s="93">
        <v>12064000</v>
      </c>
      <c r="AC448" s="81">
        <v>0</v>
      </c>
      <c r="AD448" s="82">
        <v>1588</v>
      </c>
      <c r="AE448" s="86">
        <v>45594</v>
      </c>
      <c r="AF448" s="80">
        <v>12064000</v>
      </c>
      <c r="AG448" s="83">
        <f t="shared" si="34"/>
        <v>0</v>
      </c>
      <c r="AH448" s="82"/>
      <c r="AI448" s="64"/>
      <c r="AJ448" s="80"/>
      <c r="AK448" s="65">
        <f t="shared" si="29"/>
        <v>12064000</v>
      </c>
      <c r="AL448" s="80"/>
      <c r="AM448" s="65">
        <f t="shared" si="30"/>
        <v>0</v>
      </c>
      <c r="AN448" s="65">
        <f t="shared" si="31"/>
        <v>12064000</v>
      </c>
      <c r="AO448" s="82"/>
      <c r="AP448" s="82"/>
      <c r="AQ448" s="84"/>
      <c r="AR448" s="73"/>
    </row>
    <row r="449" spans="1:44" s="39" customFormat="1" ht="18.75" customHeight="1">
      <c r="A449" s="71">
        <v>110</v>
      </c>
      <c r="B449" s="72" t="s">
        <v>1976</v>
      </c>
      <c r="C449" s="73" t="s">
        <v>67</v>
      </c>
      <c r="D449" s="73" t="s">
        <v>68</v>
      </c>
      <c r="E449" s="73" t="s">
        <v>69</v>
      </c>
      <c r="F449" s="73" t="s">
        <v>338</v>
      </c>
      <c r="G449" s="73" t="s">
        <v>70</v>
      </c>
      <c r="H449" s="73" t="s">
        <v>53</v>
      </c>
      <c r="I449" s="73" t="s">
        <v>299</v>
      </c>
      <c r="J449" s="114" t="s">
        <v>1977</v>
      </c>
      <c r="K449" s="71" t="s">
        <v>55</v>
      </c>
      <c r="L449" s="71">
        <v>80111607</v>
      </c>
      <c r="M449" s="57" t="s">
        <v>1978</v>
      </c>
      <c r="N449" s="71" t="s">
        <v>1974</v>
      </c>
      <c r="O449" s="57">
        <v>37440000</v>
      </c>
      <c r="P449" s="74" t="s">
        <v>614</v>
      </c>
      <c r="Q449" s="74" t="s">
        <v>614</v>
      </c>
      <c r="R449" s="71" t="s">
        <v>57</v>
      </c>
      <c r="S449" s="71" t="s">
        <v>1632</v>
      </c>
      <c r="T449" s="75" t="s">
        <v>57</v>
      </c>
      <c r="U449" s="64">
        <v>45587</v>
      </c>
      <c r="V449" s="76">
        <v>202414000082643</v>
      </c>
      <c r="W449" s="77" t="s">
        <v>307</v>
      </c>
      <c r="X449" s="94"/>
      <c r="Y449" s="85">
        <v>45589</v>
      </c>
      <c r="Z449" s="79" t="s">
        <v>1979</v>
      </c>
      <c r="AA449" s="85">
        <v>45594</v>
      </c>
      <c r="AB449" s="93">
        <v>37440000</v>
      </c>
      <c r="AC449" s="81">
        <v>0</v>
      </c>
      <c r="AD449" s="82">
        <v>1590</v>
      </c>
      <c r="AE449" s="86">
        <v>45594</v>
      </c>
      <c r="AF449" s="80">
        <v>37440000</v>
      </c>
      <c r="AG449" s="83">
        <f t="shared" si="34"/>
        <v>0</v>
      </c>
      <c r="AH449" s="82"/>
      <c r="AI449" s="64"/>
      <c r="AJ449" s="80"/>
      <c r="AK449" s="65">
        <f t="shared" si="29"/>
        <v>37440000</v>
      </c>
      <c r="AL449" s="80"/>
      <c r="AM449" s="65">
        <f t="shared" si="30"/>
        <v>0</v>
      </c>
      <c r="AN449" s="65">
        <f t="shared" si="31"/>
        <v>37440000</v>
      </c>
      <c r="AO449" s="82"/>
      <c r="AP449" s="82"/>
      <c r="AQ449" s="84"/>
      <c r="AR449" s="73"/>
    </row>
    <row r="450" spans="1:44" s="39" customFormat="1" ht="18.75" customHeight="1">
      <c r="A450" s="71">
        <v>111</v>
      </c>
      <c r="B450" s="72" t="s">
        <v>1980</v>
      </c>
      <c r="C450" s="73" t="s">
        <v>67</v>
      </c>
      <c r="D450" s="73" t="s">
        <v>68</v>
      </c>
      <c r="E450" s="73" t="s">
        <v>69</v>
      </c>
      <c r="F450" s="73" t="s">
        <v>338</v>
      </c>
      <c r="G450" s="73" t="s">
        <v>70</v>
      </c>
      <c r="H450" s="73" t="s">
        <v>58</v>
      </c>
      <c r="I450" s="73" t="s">
        <v>299</v>
      </c>
      <c r="J450" s="114" t="s">
        <v>1981</v>
      </c>
      <c r="K450" s="71" t="s">
        <v>55</v>
      </c>
      <c r="L450" s="71">
        <v>80111617</v>
      </c>
      <c r="M450" s="57">
        <v>8500000</v>
      </c>
      <c r="N450" s="71" t="s">
        <v>1982</v>
      </c>
      <c r="O450" s="57">
        <v>26916667</v>
      </c>
      <c r="P450" s="74" t="s">
        <v>614</v>
      </c>
      <c r="Q450" s="74" t="s">
        <v>614</v>
      </c>
      <c r="R450" s="71" t="s">
        <v>57</v>
      </c>
      <c r="S450" s="71" t="s">
        <v>1632</v>
      </c>
      <c r="T450" s="75" t="s">
        <v>57</v>
      </c>
      <c r="U450" s="64">
        <v>45587</v>
      </c>
      <c r="V450" s="76">
        <v>202414000082643</v>
      </c>
      <c r="W450" s="77" t="s">
        <v>307</v>
      </c>
      <c r="X450" s="94"/>
      <c r="Y450" s="85">
        <v>45589</v>
      </c>
      <c r="Z450" s="79" t="s">
        <v>1983</v>
      </c>
      <c r="AA450" s="85">
        <v>45594</v>
      </c>
      <c r="AB450" s="93">
        <v>26916667</v>
      </c>
      <c r="AC450" s="81">
        <v>0</v>
      </c>
      <c r="AD450" s="82">
        <v>1591</v>
      </c>
      <c r="AE450" s="86">
        <v>45594</v>
      </c>
      <c r="AF450" s="80">
        <v>26916667</v>
      </c>
      <c r="AG450" s="83">
        <f t="shared" si="34"/>
        <v>0</v>
      </c>
      <c r="AH450" s="82"/>
      <c r="AI450" s="64"/>
      <c r="AJ450" s="80"/>
      <c r="AK450" s="65">
        <f t="shared" si="29"/>
        <v>26916667</v>
      </c>
      <c r="AL450" s="80"/>
      <c r="AM450" s="65">
        <f t="shared" si="30"/>
        <v>0</v>
      </c>
      <c r="AN450" s="65">
        <f t="shared" si="31"/>
        <v>26916667</v>
      </c>
      <c r="AO450" s="82"/>
      <c r="AP450" s="82"/>
      <c r="AQ450" s="84"/>
      <c r="AR450" s="73"/>
    </row>
    <row r="451" spans="1:44" s="39" customFormat="1" ht="18.75" customHeight="1">
      <c r="A451" s="71">
        <v>112</v>
      </c>
      <c r="B451" s="72" t="s">
        <v>1984</v>
      </c>
      <c r="C451" s="73" t="s">
        <v>67</v>
      </c>
      <c r="D451" s="73" t="s">
        <v>68</v>
      </c>
      <c r="E451" s="73" t="s">
        <v>69</v>
      </c>
      <c r="F451" s="73" t="s">
        <v>338</v>
      </c>
      <c r="G451" s="73" t="s">
        <v>70</v>
      </c>
      <c r="H451" s="73" t="s">
        <v>59</v>
      </c>
      <c r="I451" s="73" t="s">
        <v>299</v>
      </c>
      <c r="J451" s="114" t="s">
        <v>1985</v>
      </c>
      <c r="K451" s="71" t="s">
        <v>55</v>
      </c>
      <c r="L451" s="71">
        <v>81101500</v>
      </c>
      <c r="M451" s="57">
        <v>8500000</v>
      </c>
      <c r="N451" s="71" t="s">
        <v>1982</v>
      </c>
      <c r="O451" s="57">
        <v>26916667</v>
      </c>
      <c r="P451" s="74" t="s">
        <v>614</v>
      </c>
      <c r="Q451" s="74" t="s">
        <v>614</v>
      </c>
      <c r="R451" s="71" t="s">
        <v>57</v>
      </c>
      <c r="S451" s="71" t="s">
        <v>1632</v>
      </c>
      <c r="T451" s="75" t="s">
        <v>57</v>
      </c>
      <c r="U451" s="64">
        <v>45587</v>
      </c>
      <c r="V451" s="76">
        <v>202414000082643</v>
      </c>
      <c r="W451" s="77" t="s">
        <v>307</v>
      </c>
      <c r="X451" s="94"/>
      <c r="Y451" s="85">
        <v>45589</v>
      </c>
      <c r="Z451" s="79" t="s">
        <v>1986</v>
      </c>
      <c r="AA451" s="85">
        <v>45594</v>
      </c>
      <c r="AB451" s="93">
        <v>26916667</v>
      </c>
      <c r="AC451" s="81">
        <v>0</v>
      </c>
      <c r="AD451" s="82">
        <v>1580</v>
      </c>
      <c r="AE451" s="86">
        <v>45594</v>
      </c>
      <c r="AF451" s="80">
        <v>26916667</v>
      </c>
      <c r="AG451" s="83">
        <f t="shared" si="34"/>
        <v>0</v>
      </c>
      <c r="AH451" s="82"/>
      <c r="AI451" s="64"/>
      <c r="AJ451" s="80"/>
      <c r="AK451" s="65">
        <f t="shared" si="29"/>
        <v>26916667</v>
      </c>
      <c r="AL451" s="80"/>
      <c r="AM451" s="65">
        <f t="shared" si="30"/>
        <v>0</v>
      </c>
      <c r="AN451" s="65">
        <f t="shared" si="31"/>
        <v>26916667</v>
      </c>
      <c r="AO451" s="82"/>
      <c r="AP451" s="82"/>
      <c r="AQ451" s="84"/>
      <c r="AR451" s="73"/>
    </row>
    <row r="452" spans="1:44" s="39" customFormat="1" ht="18.75" customHeight="1">
      <c r="A452" s="71">
        <v>113</v>
      </c>
      <c r="B452" s="72" t="s">
        <v>1987</v>
      </c>
      <c r="C452" s="73" t="s">
        <v>67</v>
      </c>
      <c r="D452" s="73" t="s">
        <v>68</v>
      </c>
      <c r="E452" s="73" t="s">
        <v>69</v>
      </c>
      <c r="F452" s="73" t="s">
        <v>338</v>
      </c>
      <c r="G452" s="73" t="s">
        <v>70</v>
      </c>
      <c r="H452" s="73" t="s">
        <v>58</v>
      </c>
      <c r="I452" s="73" t="s">
        <v>299</v>
      </c>
      <c r="J452" s="114" t="s">
        <v>1988</v>
      </c>
      <c r="K452" s="71" t="s">
        <v>55</v>
      </c>
      <c r="L452" s="71">
        <v>80111617</v>
      </c>
      <c r="M452" s="57">
        <v>8500000</v>
      </c>
      <c r="N452" s="71" t="s">
        <v>1982</v>
      </c>
      <c r="O452" s="57">
        <v>26916667</v>
      </c>
      <c r="P452" s="74" t="s">
        <v>614</v>
      </c>
      <c r="Q452" s="74" t="s">
        <v>614</v>
      </c>
      <c r="R452" s="71" t="s">
        <v>57</v>
      </c>
      <c r="S452" s="71" t="s">
        <v>1632</v>
      </c>
      <c r="T452" s="75" t="s">
        <v>57</v>
      </c>
      <c r="U452" s="64">
        <v>45587</v>
      </c>
      <c r="V452" s="76">
        <v>202414000082643</v>
      </c>
      <c r="W452" s="77" t="s">
        <v>307</v>
      </c>
      <c r="X452" s="94"/>
      <c r="Y452" s="85">
        <v>45589</v>
      </c>
      <c r="Z452" s="79" t="s">
        <v>1989</v>
      </c>
      <c r="AA452" s="85">
        <v>45594</v>
      </c>
      <c r="AB452" s="93">
        <v>26916667</v>
      </c>
      <c r="AC452" s="81">
        <v>0</v>
      </c>
      <c r="AD452" s="82">
        <v>1584</v>
      </c>
      <c r="AE452" s="86">
        <v>45594</v>
      </c>
      <c r="AF452" s="80">
        <v>26916667</v>
      </c>
      <c r="AG452" s="83">
        <f t="shared" si="34"/>
        <v>0</v>
      </c>
      <c r="AH452" s="82"/>
      <c r="AI452" s="64"/>
      <c r="AJ452" s="80"/>
      <c r="AK452" s="65">
        <f t="shared" si="29"/>
        <v>26916667</v>
      </c>
      <c r="AL452" s="80"/>
      <c r="AM452" s="65">
        <f t="shared" si="30"/>
        <v>0</v>
      </c>
      <c r="AN452" s="65">
        <f t="shared" si="31"/>
        <v>26916667</v>
      </c>
      <c r="AO452" s="82"/>
      <c r="AP452" s="82"/>
      <c r="AQ452" s="84"/>
      <c r="AR452" s="73"/>
    </row>
    <row r="453" spans="1:44" s="39" customFormat="1" ht="18.75" customHeight="1">
      <c r="A453" s="71">
        <v>114</v>
      </c>
      <c r="B453" s="72" t="s">
        <v>1990</v>
      </c>
      <c r="C453" s="73" t="s">
        <v>67</v>
      </c>
      <c r="D453" s="73" t="s">
        <v>68</v>
      </c>
      <c r="E453" s="73" t="s">
        <v>69</v>
      </c>
      <c r="F453" s="73" t="s">
        <v>338</v>
      </c>
      <c r="G453" s="73" t="s">
        <v>70</v>
      </c>
      <c r="H453" s="73" t="s">
        <v>71</v>
      </c>
      <c r="I453" s="73" t="s">
        <v>299</v>
      </c>
      <c r="J453" s="114" t="s">
        <v>1991</v>
      </c>
      <c r="K453" s="71" t="s">
        <v>55</v>
      </c>
      <c r="L453" s="71">
        <v>93141500</v>
      </c>
      <c r="M453" s="57">
        <v>6000000</v>
      </c>
      <c r="N453" s="71" t="s">
        <v>1992</v>
      </c>
      <c r="O453" s="57">
        <v>19000000</v>
      </c>
      <c r="P453" s="74" t="s">
        <v>614</v>
      </c>
      <c r="Q453" s="74" t="s">
        <v>614</v>
      </c>
      <c r="R453" s="71" t="s">
        <v>57</v>
      </c>
      <c r="S453" s="71" t="s">
        <v>1632</v>
      </c>
      <c r="T453" s="75" t="s">
        <v>57</v>
      </c>
      <c r="U453" s="64">
        <v>45587</v>
      </c>
      <c r="V453" s="76">
        <v>202414000082643</v>
      </c>
      <c r="W453" s="77" t="s">
        <v>307</v>
      </c>
      <c r="X453" s="94"/>
      <c r="Y453" s="85">
        <v>45589</v>
      </c>
      <c r="Z453" s="79" t="s">
        <v>1993</v>
      </c>
      <c r="AA453" s="85">
        <v>45594</v>
      </c>
      <c r="AB453" s="93">
        <v>19000000</v>
      </c>
      <c r="AC453" s="81">
        <v>0</v>
      </c>
      <c r="AD453" s="82">
        <v>1592</v>
      </c>
      <c r="AE453" s="86">
        <v>45594</v>
      </c>
      <c r="AF453" s="80">
        <v>19000000</v>
      </c>
      <c r="AG453" s="83">
        <f t="shared" si="34"/>
        <v>0</v>
      </c>
      <c r="AH453" s="82"/>
      <c r="AI453" s="64"/>
      <c r="AJ453" s="80"/>
      <c r="AK453" s="65">
        <f t="shared" si="29"/>
        <v>19000000</v>
      </c>
      <c r="AL453" s="80"/>
      <c r="AM453" s="65">
        <f t="shared" si="30"/>
        <v>0</v>
      </c>
      <c r="AN453" s="65">
        <f t="shared" si="31"/>
        <v>19000000</v>
      </c>
      <c r="AO453" s="82"/>
      <c r="AP453" s="82"/>
      <c r="AQ453" s="84"/>
      <c r="AR453" s="73"/>
    </row>
    <row r="454" spans="1:44" s="39" customFormat="1" ht="18.75" customHeight="1">
      <c r="A454" s="71">
        <v>115</v>
      </c>
      <c r="B454" s="72" t="s">
        <v>1994</v>
      </c>
      <c r="C454" s="73" t="s">
        <v>67</v>
      </c>
      <c r="D454" s="73" t="s">
        <v>68</v>
      </c>
      <c r="E454" s="73" t="s">
        <v>69</v>
      </c>
      <c r="F454" s="73" t="s">
        <v>338</v>
      </c>
      <c r="G454" s="73" t="s">
        <v>70</v>
      </c>
      <c r="H454" s="73" t="s">
        <v>53</v>
      </c>
      <c r="I454" s="73" t="s">
        <v>299</v>
      </c>
      <c r="J454" s="114" t="s">
        <v>1995</v>
      </c>
      <c r="K454" s="71" t="s">
        <v>55</v>
      </c>
      <c r="L454" s="71">
        <v>80111607</v>
      </c>
      <c r="M454" s="57">
        <v>12000000</v>
      </c>
      <c r="N454" s="71" t="s">
        <v>1982</v>
      </c>
      <c r="O454" s="57">
        <v>38000000</v>
      </c>
      <c r="P454" s="74" t="s">
        <v>614</v>
      </c>
      <c r="Q454" s="74" t="s">
        <v>614</v>
      </c>
      <c r="R454" s="71" t="s">
        <v>57</v>
      </c>
      <c r="S454" s="71" t="s">
        <v>1632</v>
      </c>
      <c r="T454" s="75" t="s">
        <v>57</v>
      </c>
      <c r="U454" s="64">
        <v>45587</v>
      </c>
      <c r="V454" s="76">
        <v>202414000082643</v>
      </c>
      <c r="W454" s="77" t="s">
        <v>307</v>
      </c>
      <c r="X454" s="94"/>
      <c r="Y454" s="85">
        <v>45589</v>
      </c>
      <c r="Z454" s="79" t="s">
        <v>1996</v>
      </c>
      <c r="AA454" s="85">
        <v>45594</v>
      </c>
      <c r="AB454" s="93">
        <v>38000000</v>
      </c>
      <c r="AC454" s="81">
        <v>0</v>
      </c>
      <c r="AD454" s="82">
        <v>1579</v>
      </c>
      <c r="AE454" s="86">
        <v>45594</v>
      </c>
      <c r="AF454" s="80">
        <v>38000000</v>
      </c>
      <c r="AG454" s="83">
        <f t="shared" si="34"/>
        <v>0</v>
      </c>
      <c r="AH454" s="82"/>
      <c r="AI454" s="64"/>
      <c r="AJ454" s="80"/>
      <c r="AK454" s="65">
        <f t="shared" si="29"/>
        <v>38000000</v>
      </c>
      <c r="AL454" s="80"/>
      <c r="AM454" s="65">
        <f t="shared" si="30"/>
        <v>0</v>
      </c>
      <c r="AN454" s="65">
        <f t="shared" si="31"/>
        <v>38000000</v>
      </c>
      <c r="AO454" s="82"/>
      <c r="AP454" s="82"/>
      <c r="AQ454" s="84"/>
      <c r="AR454" s="73"/>
    </row>
    <row r="455" spans="1:44" s="39" customFormat="1" ht="18.75" customHeight="1">
      <c r="A455" s="71">
        <v>116</v>
      </c>
      <c r="B455" s="72" t="s">
        <v>1997</v>
      </c>
      <c r="C455" s="73" t="s">
        <v>67</v>
      </c>
      <c r="D455" s="73" t="s">
        <v>68</v>
      </c>
      <c r="E455" s="73" t="s">
        <v>69</v>
      </c>
      <c r="F455" s="73" t="s">
        <v>338</v>
      </c>
      <c r="G455" s="73" t="s">
        <v>70</v>
      </c>
      <c r="H455" s="73" t="s">
        <v>53</v>
      </c>
      <c r="I455" s="73" t="s">
        <v>299</v>
      </c>
      <c r="J455" s="114" t="s">
        <v>1998</v>
      </c>
      <c r="K455" s="71" t="s">
        <v>55</v>
      </c>
      <c r="L455" s="71">
        <v>80111607</v>
      </c>
      <c r="M455" s="57">
        <v>5500000</v>
      </c>
      <c r="N455" s="71" t="s">
        <v>1982</v>
      </c>
      <c r="O455" s="57">
        <v>17416667</v>
      </c>
      <c r="P455" s="74" t="s">
        <v>614</v>
      </c>
      <c r="Q455" s="74" t="s">
        <v>614</v>
      </c>
      <c r="R455" s="71" t="s">
        <v>57</v>
      </c>
      <c r="S455" s="71" t="s">
        <v>1632</v>
      </c>
      <c r="T455" s="75" t="s">
        <v>57</v>
      </c>
      <c r="U455" s="64">
        <v>45587</v>
      </c>
      <c r="V455" s="76">
        <v>202414000082643</v>
      </c>
      <c r="W455" s="77" t="s">
        <v>307</v>
      </c>
      <c r="X455" s="94"/>
      <c r="Y455" s="85">
        <v>45589</v>
      </c>
      <c r="Z455" s="79" t="s">
        <v>1999</v>
      </c>
      <c r="AA455" s="85">
        <v>45594</v>
      </c>
      <c r="AB455" s="93">
        <v>17416667</v>
      </c>
      <c r="AC455" s="81">
        <v>0</v>
      </c>
      <c r="AD455" s="82">
        <v>1596</v>
      </c>
      <c r="AE455" s="86">
        <v>45594</v>
      </c>
      <c r="AF455" s="80">
        <v>17416667</v>
      </c>
      <c r="AG455" s="83">
        <f t="shared" si="34"/>
        <v>0</v>
      </c>
      <c r="AH455" s="82"/>
      <c r="AI455" s="64"/>
      <c r="AJ455" s="80"/>
      <c r="AK455" s="65">
        <f t="shared" si="29"/>
        <v>17416667</v>
      </c>
      <c r="AL455" s="80"/>
      <c r="AM455" s="65">
        <f t="shared" si="30"/>
        <v>0</v>
      </c>
      <c r="AN455" s="65">
        <f t="shared" si="31"/>
        <v>17416667</v>
      </c>
      <c r="AO455" s="82"/>
      <c r="AP455" s="82"/>
      <c r="AQ455" s="84"/>
      <c r="AR455" s="73"/>
    </row>
    <row r="456" spans="1:44" s="39" customFormat="1" ht="18.75" customHeight="1">
      <c r="A456" s="71">
        <v>117</v>
      </c>
      <c r="B456" s="72" t="s">
        <v>2000</v>
      </c>
      <c r="C456" s="73" t="s">
        <v>67</v>
      </c>
      <c r="D456" s="73" t="s">
        <v>68</v>
      </c>
      <c r="E456" s="73" t="s">
        <v>69</v>
      </c>
      <c r="F456" s="73" t="s">
        <v>338</v>
      </c>
      <c r="G456" s="73" t="s">
        <v>70</v>
      </c>
      <c r="H456" s="73" t="s">
        <v>53</v>
      </c>
      <c r="I456" s="73" t="s">
        <v>299</v>
      </c>
      <c r="J456" s="114" t="s">
        <v>2001</v>
      </c>
      <c r="K456" s="71" t="s">
        <v>55</v>
      </c>
      <c r="L456" s="71">
        <v>80111607</v>
      </c>
      <c r="M456" s="57">
        <v>6935000</v>
      </c>
      <c r="N456" s="71" t="s">
        <v>2002</v>
      </c>
      <c r="O456" s="57">
        <v>14316808</v>
      </c>
      <c r="P456" s="74" t="s">
        <v>614</v>
      </c>
      <c r="Q456" s="74" t="s">
        <v>614</v>
      </c>
      <c r="R456" s="71" t="s">
        <v>57</v>
      </c>
      <c r="S456" s="71" t="s">
        <v>1632</v>
      </c>
      <c r="T456" s="75" t="s">
        <v>57</v>
      </c>
      <c r="U456" s="64">
        <v>45587</v>
      </c>
      <c r="V456" s="76">
        <v>202414000082643</v>
      </c>
      <c r="W456" s="77" t="s">
        <v>307</v>
      </c>
      <c r="X456" s="94"/>
      <c r="Y456" s="85">
        <v>45589</v>
      </c>
      <c r="Z456" s="79" t="s">
        <v>2003</v>
      </c>
      <c r="AA456" s="85">
        <v>45594</v>
      </c>
      <c r="AB456" s="93">
        <v>14316808</v>
      </c>
      <c r="AC456" s="81">
        <v>0</v>
      </c>
      <c r="AD456" s="82">
        <v>1597</v>
      </c>
      <c r="AE456" s="86">
        <v>45594</v>
      </c>
      <c r="AF456" s="80">
        <v>14316808</v>
      </c>
      <c r="AG456" s="83">
        <f t="shared" si="34"/>
        <v>0</v>
      </c>
      <c r="AH456" s="82"/>
      <c r="AI456" s="64"/>
      <c r="AJ456" s="80"/>
      <c r="AK456" s="65">
        <f t="shared" si="29"/>
        <v>14316808</v>
      </c>
      <c r="AL456" s="80"/>
      <c r="AM456" s="65">
        <f t="shared" si="30"/>
        <v>0</v>
      </c>
      <c r="AN456" s="65">
        <f t="shared" si="31"/>
        <v>14316808</v>
      </c>
      <c r="AO456" s="82"/>
      <c r="AP456" s="82"/>
      <c r="AQ456" s="84"/>
      <c r="AR456" s="73"/>
    </row>
    <row r="457" spans="1:44" s="39" customFormat="1" ht="18.75" customHeight="1">
      <c r="A457" s="71">
        <v>118</v>
      </c>
      <c r="B457" s="72" t="s">
        <v>2004</v>
      </c>
      <c r="C457" s="73" t="s">
        <v>67</v>
      </c>
      <c r="D457" s="73" t="s">
        <v>68</v>
      </c>
      <c r="E457" s="73" t="s">
        <v>69</v>
      </c>
      <c r="F457" s="73" t="s">
        <v>338</v>
      </c>
      <c r="G457" s="73" t="s">
        <v>70</v>
      </c>
      <c r="H457" s="73" t="s">
        <v>58</v>
      </c>
      <c r="I457" s="73" t="s">
        <v>299</v>
      </c>
      <c r="J457" s="114" t="s">
        <v>2005</v>
      </c>
      <c r="K457" s="71" t="s">
        <v>55</v>
      </c>
      <c r="L457" s="71">
        <v>80111617</v>
      </c>
      <c r="M457" s="57">
        <v>5500000</v>
      </c>
      <c r="N457" s="71" t="s">
        <v>1982</v>
      </c>
      <c r="O457" s="57">
        <v>17416667</v>
      </c>
      <c r="P457" s="74" t="s">
        <v>614</v>
      </c>
      <c r="Q457" s="74" t="s">
        <v>614</v>
      </c>
      <c r="R457" s="71" t="s">
        <v>57</v>
      </c>
      <c r="S457" s="71" t="s">
        <v>1632</v>
      </c>
      <c r="T457" s="75" t="s">
        <v>57</v>
      </c>
      <c r="U457" s="64">
        <v>45587</v>
      </c>
      <c r="V457" s="76">
        <v>202414000082643</v>
      </c>
      <c r="W457" s="77" t="s">
        <v>307</v>
      </c>
      <c r="X457" s="94"/>
      <c r="Y457" s="85">
        <v>45589</v>
      </c>
      <c r="Z457" s="79" t="s">
        <v>2006</v>
      </c>
      <c r="AA457" s="85">
        <v>45594</v>
      </c>
      <c r="AB457" s="93">
        <v>17416667</v>
      </c>
      <c r="AC457" s="81">
        <v>0</v>
      </c>
      <c r="AD457" s="82">
        <v>1583</v>
      </c>
      <c r="AE457" s="86">
        <v>45594</v>
      </c>
      <c r="AF457" s="80">
        <v>17416667</v>
      </c>
      <c r="AG457" s="83">
        <f t="shared" si="34"/>
        <v>0</v>
      </c>
      <c r="AH457" s="82"/>
      <c r="AI457" s="64"/>
      <c r="AJ457" s="80"/>
      <c r="AK457" s="65">
        <f t="shared" ref="AK457:AK520" si="38">AF457-AJ457</f>
        <v>17416667</v>
      </c>
      <c r="AL457" s="80"/>
      <c r="AM457" s="65">
        <f t="shared" ref="AM457:AM520" si="39">AJ457-AL457</f>
        <v>0</v>
      </c>
      <c r="AN457" s="65">
        <f t="shared" ref="AN457:AN520" si="40">O457-AJ457</f>
        <v>17416667</v>
      </c>
      <c r="AO457" s="82"/>
      <c r="AP457" s="82"/>
      <c r="AQ457" s="84"/>
      <c r="AR457" s="73"/>
    </row>
    <row r="458" spans="1:44" s="39" customFormat="1" ht="18.75" customHeight="1">
      <c r="A458" s="71">
        <v>119</v>
      </c>
      <c r="B458" s="72" t="s">
        <v>2007</v>
      </c>
      <c r="C458" s="73" t="s">
        <v>67</v>
      </c>
      <c r="D458" s="73" t="s">
        <v>68</v>
      </c>
      <c r="E458" s="73" t="s">
        <v>69</v>
      </c>
      <c r="F458" s="73" t="s">
        <v>338</v>
      </c>
      <c r="G458" s="73" t="s">
        <v>70</v>
      </c>
      <c r="H458" s="73" t="s">
        <v>59</v>
      </c>
      <c r="I458" s="73" t="s">
        <v>299</v>
      </c>
      <c r="J458" s="114" t="s">
        <v>2008</v>
      </c>
      <c r="K458" s="71" t="s">
        <v>55</v>
      </c>
      <c r="L458" s="71">
        <v>81101500</v>
      </c>
      <c r="M458" s="57">
        <v>6935000</v>
      </c>
      <c r="N458" s="71" t="s">
        <v>1631</v>
      </c>
      <c r="O458" s="57">
        <v>20805000</v>
      </c>
      <c r="P458" s="74" t="s">
        <v>614</v>
      </c>
      <c r="Q458" s="74" t="s">
        <v>614</v>
      </c>
      <c r="R458" s="71" t="s">
        <v>57</v>
      </c>
      <c r="S458" s="71" t="s">
        <v>1632</v>
      </c>
      <c r="T458" s="75" t="s">
        <v>57</v>
      </c>
      <c r="U458" s="64">
        <v>45587</v>
      </c>
      <c r="V458" s="76">
        <v>202414000082643</v>
      </c>
      <c r="W458" s="77" t="s">
        <v>307</v>
      </c>
      <c r="X458" s="94"/>
      <c r="Y458" s="85">
        <v>45589</v>
      </c>
      <c r="Z458" s="79" t="s">
        <v>2009</v>
      </c>
      <c r="AA458" s="85">
        <v>45594</v>
      </c>
      <c r="AB458" s="93">
        <v>20805000</v>
      </c>
      <c r="AC458" s="81">
        <v>0</v>
      </c>
      <c r="AD458" s="82">
        <v>1598</v>
      </c>
      <c r="AE458" s="86">
        <v>45594</v>
      </c>
      <c r="AF458" s="80">
        <v>20805000</v>
      </c>
      <c r="AG458" s="83">
        <f t="shared" si="34"/>
        <v>0</v>
      </c>
      <c r="AH458" s="82"/>
      <c r="AI458" s="64"/>
      <c r="AJ458" s="80"/>
      <c r="AK458" s="65">
        <f t="shared" si="38"/>
        <v>20805000</v>
      </c>
      <c r="AL458" s="80"/>
      <c r="AM458" s="65">
        <f t="shared" si="39"/>
        <v>0</v>
      </c>
      <c r="AN458" s="65">
        <f t="shared" si="40"/>
        <v>20805000</v>
      </c>
      <c r="AO458" s="82"/>
      <c r="AP458" s="82"/>
      <c r="AQ458" s="84"/>
      <c r="AR458" s="73"/>
    </row>
    <row r="459" spans="1:44" s="39" customFormat="1" ht="18.75" customHeight="1">
      <c r="A459" s="71">
        <v>120</v>
      </c>
      <c r="B459" s="72" t="s">
        <v>2010</v>
      </c>
      <c r="C459" s="73" t="s">
        <v>67</v>
      </c>
      <c r="D459" s="73" t="s">
        <v>68</v>
      </c>
      <c r="E459" s="73" t="s">
        <v>69</v>
      </c>
      <c r="F459" s="73" t="s">
        <v>338</v>
      </c>
      <c r="G459" s="73" t="s">
        <v>70</v>
      </c>
      <c r="H459" s="73" t="s">
        <v>58</v>
      </c>
      <c r="I459" s="73" t="s">
        <v>299</v>
      </c>
      <c r="J459" s="114" t="s">
        <v>1729</v>
      </c>
      <c r="K459" s="71" t="s">
        <v>55</v>
      </c>
      <c r="L459" s="71">
        <v>81101500</v>
      </c>
      <c r="M459" s="57">
        <v>8712000</v>
      </c>
      <c r="N459" s="71" t="s">
        <v>1982</v>
      </c>
      <c r="O459" s="57">
        <v>26136000</v>
      </c>
      <c r="P459" s="74" t="s">
        <v>614</v>
      </c>
      <c r="Q459" s="74" t="s">
        <v>614</v>
      </c>
      <c r="R459" s="71" t="s">
        <v>57</v>
      </c>
      <c r="S459" s="71" t="s">
        <v>1632</v>
      </c>
      <c r="T459" s="75" t="s">
        <v>57</v>
      </c>
      <c r="U459" s="64">
        <v>45587</v>
      </c>
      <c r="V459" s="76">
        <v>202414000082643</v>
      </c>
      <c r="W459" s="77" t="s">
        <v>307</v>
      </c>
      <c r="X459" s="94"/>
      <c r="Y459" s="85">
        <v>45589</v>
      </c>
      <c r="Z459" s="79" t="s">
        <v>2011</v>
      </c>
      <c r="AA459" s="85">
        <v>45594</v>
      </c>
      <c r="AB459" s="93">
        <v>26136000</v>
      </c>
      <c r="AC459" s="81">
        <v>0</v>
      </c>
      <c r="AD459" s="82">
        <v>1582</v>
      </c>
      <c r="AE459" s="86">
        <v>45594</v>
      </c>
      <c r="AF459" s="80">
        <v>26136000</v>
      </c>
      <c r="AG459" s="83">
        <f t="shared" si="34"/>
        <v>0</v>
      </c>
      <c r="AH459" s="82"/>
      <c r="AI459" s="64"/>
      <c r="AJ459" s="80"/>
      <c r="AK459" s="65">
        <f t="shared" si="38"/>
        <v>26136000</v>
      </c>
      <c r="AL459" s="80"/>
      <c r="AM459" s="65">
        <f t="shared" si="39"/>
        <v>0</v>
      </c>
      <c r="AN459" s="65">
        <f t="shared" si="40"/>
        <v>26136000</v>
      </c>
      <c r="AO459" s="82"/>
      <c r="AP459" s="82"/>
      <c r="AQ459" s="84"/>
      <c r="AR459" s="73"/>
    </row>
    <row r="460" spans="1:44" s="39" customFormat="1" ht="18.75" customHeight="1">
      <c r="A460" s="71">
        <v>121</v>
      </c>
      <c r="B460" s="72" t="s">
        <v>2012</v>
      </c>
      <c r="C460" s="73" t="s">
        <v>67</v>
      </c>
      <c r="D460" s="73" t="s">
        <v>68</v>
      </c>
      <c r="E460" s="73" t="s">
        <v>69</v>
      </c>
      <c r="F460" s="73" t="s">
        <v>338</v>
      </c>
      <c r="G460" s="73" t="s">
        <v>70</v>
      </c>
      <c r="H460" s="73" t="s">
        <v>59</v>
      </c>
      <c r="I460" s="73" t="s">
        <v>299</v>
      </c>
      <c r="J460" s="114" t="s">
        <v>1765</v>
      </c>
      <c r="K460" s="71" t="s">
        <v>55</v>
      </c>
      <c r="L460" s="71">
        <v>81101500</v>
      </c>
      <c r="M460" s="57">
        <v>5507000</v>
      </c>
      <c r="N460" s="71" t="s">
        <v>1631</v>
      </c>
      <c r="O460" s="57">
        <v>16521000</v>
      </c>
      <c r="P460" s="74" t="s">
        <v>614</v>
      </c>
      <c r="Q460" s="74" t="s">
        <v>614</v>
      </c>
      <c r="R460" s="71" t="s">
        <v>57</v>
      </c>
      <c r="S460" s="71" t="s">
        <v>1632</v>
      </c>
      <c r="T460" s="75" t="s">
        <v>57</v>
      </c>
      <c r="U460" s="64">
        <v>45587</v>
      </c>
      <c r="V460" s="76">
        <v>202414000082643</v>
      </c>
      <c r="W460" s="77" t="s">
        <v>307</v>
      </c>
      <c r="X460" s="94"/>
      <c r="Y460" s="85">
        <v>45589</v>
      </c>
      <c r="Z460" s="79" t="s">
        <v>2013</v>
      </c>
      <c r="AA460" s="85">
        <v>45594</v>
      </c>
      <c r="AB460" s="93">
        <v>16521000</v>
      </c>
      <c r="AC460" s="81">
        <v>0</v>
      </c>
      <c r="AD460" s="82">
        <v>1594</v>
      </c>
      <c r="AE460" s="86">
        <v>45594</v>
      </c>
      <c r="AF460" s="80">
        <v>16521000</v>
      </c>
      <c r="AG460" s="83">
        <f t="shared" si="34"/>
        <v>0</v>
      </c>
      <c r="AH460" s="82"/>
      <c r="AI460" s="64"/>
      <c r="AJ460" s="80"/>
      <c r="AK460" s="65">
        <f t="shared" si="38"/>
        <v>16521000</v>
      </c>
      <c r="AL460" s="80"/>
      <c r="AM460" s="65">
        <f t="shared" si="39"/>
        <v>0</v>
      </c>
      <c r="AN460" s="65">
        <f t="shared" si="40"/>
        <v>16521000</v>
      </c>
      <c r="AO460" s="82"/>
      <c r="AP460" s="82"/>
      <c r="AQ460" s="84"/>
      <c r="AR460" s="73"/>
    </row>
    <row r="461" spans="1:44" s="39" customFormat="1" ht="18.75" customHeight="1">
      <c r="A461" s="71">
        <v>122</v>
      </c>
      <c r="B461" s="72" t="s">
        <v>2014</v>
      </c>
      <c r="C461" s="73" t="s">
        <v>67</v>
      </c>
      <c r="D461" s="73" t="s">
        <v>68</v>
      </c>
      <c r="E461" s="73" t="s">
        <v>69</v>
      </c>
      <c r="F461" s="73" t="s">
        <v>338</v>
      </c>
      <c r="G461" s="73" t="s">
        <v>70</v>
      </c>
      <c r="H461" s="73" t="s">
        <v>58</v>
      </c>
      <c r="I461" s="73" t="s">
        <v>299</v>
      </c>
      <c r="J461" s="114" t="s">
        <v>2015</v>
      </c>
      <c r="K461" s="71" t="s">
        <v>55</v>
      </c>
      <c r="L461" s="71">
        <v>81101500</v>
      </c>
      <c r="M461" s="57">
        <v>130491098</v>
      </c>
      <c r="N461" s="71" t="s">
        <v>1851</v>
      </c>
      <c r="O461" s="57">
        <v>130491098</v>
      </c>
      <c r="P461" s="74" t="s">
        <v>614</v>
      </c>
      <c r="Q461" s="74" t="s">
        <v>614</v>
      </c>
      <c r="R461" s="71" t="s">
        <v>57</v>
      </c>
      <c r="S461" s="71" t="s">
        <v>1632</v>
      </c>
      <c r="T461" s="75" t="s">
        <v>57</v>
      </c>
      <c r="U461" s="64">
        <v>45587</v>
      </c>
      <c r="V461" s="76">
        <v>202414000082643</v>
      </c>
      <c r="W461" s="77" t="s">
        <v>307</v>
      </c>
      <c r="X461" s="94"/>
      <c r="Y461" s="85"/>
      <c r="Z461" s="79"/>
      <c r="AA461" s="85"/>
      <c r="AB461" s="93">
        <v>0</v>
      </c>
      <c r="AC461" s="81">
        <v>130491098</v>
      </c>
      <c r="AD461" s="82"/>
      <c r="AE461" s="86"/>
      <c r="AF461" s="80"/>
      <c r="AG461" s="83">
        <f t="shared" si="34"/>
        <v>0</v>
      </c>
      <c r="AH461" s="82"/>
      <c r="AI461" s="64"/>
      <c r="AJ461" s="80"/>
      <c r="AK461" s="65">
        <f t="shared" si="38"/>
        <v>0</v>
      </c>
      <c r="AL461" s="80"/>
      <c r="AM461" s="65">
        <f t="shared" si="39"/>
        <v>0</v>
      </c>
      <c r="AN461" s="65">
        <f t="shared" si="40"/>
        <v>130491098</v>
      </c>
      <c r="AO461" s="82"/>
      <c r="AP461" s="82"/>
      <c r="AQ461" s="84"/>
      <c r="AR461" s="73"/>
    </row>
    <row r="462" spans="1:44" s="39" customFormat="1" ht="18.75" customHeight="1">
      <c r="A462" s="71">
        <v>123</v>
      </c>
      <c r="B462" s="72" t="s">
        <v>2016</v>
      </c>
      <c r="C462" s="73" t="s">
        <v>67</v>
      </c>
      <c r="D462" s="73" t="s">
        <v>68</v>
      </c>
      <c r="E462" s="73" t="s">
        <v>69</v>
      </c>
      <c r="F462" s="73" t="s">
        <v>338</v>
      </c>
      <c r="G462" s="73" t="s">
        <v>70</v>
      </c>
      <c r="H462" s="73" t="s">
        <v>62</v>
      </c>
      <c r="I462" s="73" t="s">
        <v>299</v>
      </c>
      <c r="J462" s="114" t="s">
        <v>1860</v>
      </c>
      <c r="K462" s="71" t="s">
        <v>64</v>
      </c>
      <c r="L462" s="71" t="s">
        <v>1850</v>
      </c>
      <c r="M462" s="57">
        <v>60000000</v>
      </c>
      <c r="N462" s="71" t="s">
        <v>1851</v>
      </c>
      <c r="O462" s="57">
        <v>60000000</v>
      </c>
      <c r="P462" s="74" t="s">
        <v>614</v>
      </c>
      <c r="Q462" s="74" t="s">
        <v>614</v>
      </c>
      <c r="R462" s="71" t="s">
        <v>57</v>
      </c>
      <c r="S462" s="71" t="s">
        <v>1632</v>
      </c>
      <c r="T462" s="75" t="s">
        <v>57</v>
      </c>
      <c r="U462" s="64">
        <v>45587</v>
      </c>
      <c r="V462" s="76">
        <v>202414000082643</v>
      </c>
      <c r="W462" s="77" t="s">
        <v>307</v>
      </c>
      <c r="X462" s="94"/>
      <c r="Y462" s="85">
        <v>45589</v>
      </c>
      <c r="Z462" s="79" t="s">
        <v>2017</v>
      </c>
      <c r="AA462" s="85">
        <v>45594</v>
      </c>
      <c r="AB462" s="93">
        <v>60000000</v>
      </c>
      <c r="AC462" s="81">
        <v>0</v>
      </c>
      <c r="AD462" s="82">
        <v>1595</v>
      </c>
      <c r="AE462" s="86">
        <v>45594</v>
      </c>
      <c r="AF462" s="80">
        <v>60000000</v>
      </c>
      <c r="AG462" s="83">
        <f t="shared" si="34"/>
        <v>0</v>
      </c>
      <c r="AH462" s="82"/>
      <c r="AI462" s="64"/>
      <c r="AJ462" s="80"/>
      <c r="AK462" s="65">
        <f t="shared" si="38"/>
        <v>60000000</v>
      </c>
      <c r="AL462" s="80"/>
      <c r="AM462" s="65">
        <f t="shared" si="39"/>
        <v>0</v>
      </c>
      <c r="AN462" s="65">
        <f t="shared" si="40"/>
        <v>60000000</v>
      </c>
      <c r="AO462" s="82"/>
      <c r="AP462" s="82"/>
      <c r="AQ462" s="84"/>
      <c r="AR462" s="73"/>
    </row>
    <row r="463" spans="1:44" s="39" customFormat="1" ht="18.75" customHeight="1">
      <c r="A463" s="71">
        <v>124</v>
      </c>
      <c r="B463" s="72" t="s">
        <v>2018</v>
      </c>
      <c r="C463" s="73" t="s">
        <v>67</v>
      </c>
      <c r="D463" s="73" t="s">
        <v>68</v>
      </c>
      <c r="E463" s="73" t="s">
        <v>69</v>
      </c>
      <c r="F463" s="73" t="s">
        <v>338</v>
      </c>
      <c r="G463" s="73" t="s">
        <v>70</v>
      </c>
      <c r="H463" s="73" t="s">
        <v>59</v>
      </c>
      <c r="I463" s="73" t="s">
        <v>299</v>
      </c>
      <c r="J463" s="114" t="s">
        <v>2019</v>
      </c>
      <c r="K463" s="71" t="s">
        <v>55</v>
      </c>
      <c r="L463" s="71">
        <v>81101500</v>
      </c>
      <c r="M463" s="57">
        <v>59071766</v>
      </c>
      <c r="N463" s="71" t="s">
        <v>1851</v>
      </c>
      <c r="O463" s="57">
        <v>59071766</v>
      </c>
      <c r="P463" s="74" t="s">
        <v>614</v>
      </c>
      <c r="Q463" s="74" t="s">
        <v>614</v>
      </c>
      <c r="R463" s="71" t="s">
        <v>57</v>
      </c>
      <c r="S463" s="71" t="s">
        <v>1632</v>
      </c>
      <c r="T463" s="75" t="s">
        <v>57</v>
      </c>
      <c r="U463" s="64">
        <v>45587</v>
      </c>
      <c r="V463" s="76">
        <v>202414000082643</v>
      </c>
      <c r="W463" s="77" t="s">
        <v>307</v>
      </c>
      <c r="X463" s="94"/>
      <c r="Y463" s="85">
        <v>45589</v>
      </c>
      <c r="Z463" s="79"/>
      <c r="AA463" s="85"/>
      <c r="AB463" s="93"/>
      <c r="AC463" s="81">
        <v>59071766</v>
      </c>
      <c r="AD463" s="82"/>
      <c r="AE463" s="86"/>
      <c r="AF463" s="80"/>
      <c r="AG463" s="83">
        <f t="shared" si="34"/>
        <v>0</v>
      </c>
      <c r="AH463" s="82"/>
      <c r="AI463" s="64"/>
      <c r="AJ463" s="80"/>
      <c r="AK463" s="65">
        <f t="shared" si="38"/>
        <v>0</v>
      </c>
      <c r="AL463" s="80"/>
      <c r="AM463" s="65">
        <f t="shared" si="39"/>
        <v>0</v>
      </c>
      <c r="AN463" s="65">
        <f t="shared" si="40"/>
        <v>59071766</v>
      </c>
      <c r="AO463" s="82"/>
      <c r="AP463" s="82"/>
      <c r="AQ463" s="84"/>
      <c r="AR463" s="73"/>
    </row>
    <row r="464" spans="1:44" s="39" customFormat="1" ht="18.75" customHeight="1">
      <c r="A464" s="71">
        <v>125</v>
      </c>
      <c r="B464" s="72" t="s">
        <v>2020</v>
      </c>
      <c r="C464" s="73" t="s">
        <v>67</v>
      </c>
      <c r="D464" s="73" t="s">
        <v>68</v>
      </c>
      <c r="E464" s="73" t="s">
        <v>69</v>
      </c>
      <c r="F464" s="73" t="s">
        <v>338</v>
      </c>
      <c r="G464" s="73" t="s">
        <v>70</v>
      </c>
      <c r="H464" s="73" t="s">
        <v>72</v>
      </c>
      <c r="I464" s="73" t="s">
        <v>299</v>
      </c>
      <c r="J464" s="114" t="s">
        <v>2021</v>
      </c>
      <c r="K464" s="71" t="s">
        <v>55</v>
      </c>
      <c r="L464" s="71">
        <v>80111600</v>
      </c>
      <c r="M464" s="57">
        <v>108558683</v>
      </c>
      <c r="N464" s="71" t="s">
        <v>1851</v>
      </c>
      <c r="O464" s="57">
        <v>129363683</v>
      </c>
      <c r="P464" s="74" t="s">
        <v>614</v>
      </c>
      <c r="Q464" s="74" t="s">
        <v>614</v>
      </c>
      <c r="R464" s="71" t="s">
        <v>57</v>
      </c>
      <c r="S464" s="71" t="s">
        <v>1632</v>
      </c>
      <c r="T464" s="75" t="s">
        <v>57</v>
      </c>
      <c r="U464" s="64">
        <v>45587</v>
      </c>
      <c r="V464" s="76">
        <v>202414000082643</v>
      </c>
      <c r="W464" s="77" t="s">
        <v>307</v>
      </c>
      <c r="X464" s="94"/>
      <c r="Y464" s="85">
        <v>45589</v>
      </c>
      <c r="Z464" s="79"/>
      <c r="AA464" s="85"/>
      <c r="AB464" s="93"/>
      <c r="AC464" s="81">
        <v>129363683</v>
      </c>
      <c r="AD464" s="82"/>
      <c r="AE464" s="86"/>
      <c r="AF464" s="80"/>
      <c r="AG464" s="83">
        <f t="shared" si="34"/>
        <v>0</v>
      </c>
      <c r="AH464" s="82"/>
      <c r="AI464" s="64"/>
      <c r="AJ464" s="80"/>
      <c r="AK464" s="65">
        <f t="shared" si="38"/>
        <v>0</v>
      </c>
      <c r="AL464" s="80"/>
      <c r="AM464" s="65">
        <f t="shared" si="39"/>
        <v>0</v>
      </c>
      <c r="AN464" s="65">
        <f t="shared" si="40"/>
        <v>129363683</v>
      </c>
      <c r="AO464" s="82"/>
      <c r="AP464" s="82"/>
      <c r="AQ464" s="84"/>
      <c r="AR464" s="73"/>
    </row>
    <row r="465" spans="1:44" s="39" customFormat="1" ht="18.75" customHeight="1">
      <c r="A465" s="71">
        <v>126</v>
      </c>
      <c r="B465" s="72" t="s">
        <v>2022</v>
      </c>
      <c r="C465" s="73" t="s">
        <v>67</v>
      </c>
      <c r="D465" s="73" t="s">
        <v>68</v>
      </c>
      <c r="E465" s="73" t="s">
        <v>69</v>
      </c>
      <c r="F465" s="73" t="s">
        <v>338</v>
      </c>
      <c r="G465" s="73" t="s">
        <v>70</v>
      </c>
      <c r="H465" s="73" t="s">
        <v>53</v>
      </c>
      <c r="I465" s="73" t="s">
        <v>299</v>
      </c>
      <c r="J465" s="114" t="s">
        <v>2023</v>
      </c>
      <c r="K465" s="71" t="s">
        <v>55</v>
      </c>
      <c r="L465" s="71">
        <v>80111607</v>
      </c>
      <c r="M465" s="57">
        <v>6935000</v>
      </c>
      <c r="N465" s="71" t="s">
        <v>2024</v>
      </c>
      <c r="O465" s="57">
        <v>20805000</v>
      </c>
      <c r="P465" s="74" t="s">
        <v>614</v>
      </c>
      <c r="Q465" s="74" t="s">
        <v>614</v>
      </c>
      <c r="R465" s="71" t="s">
        <v>57</v>
      </c>
      <c r="S465" s="71" t="s">
        <v>1632</v>
      </c>
      <c r="T465" s="75" t="s">
        <v>57</v>
      </c>
      <c r="U465" s="64">
        <v>45587</v>
      </c>
      <c r="V465" s="76">
        <v>202414000082643</v>
      </c>
      <c r="W465" s="77" t="s">
        <v>307</v>
      </c>
      <c r="X465" s="94"/>
      <c r="Y465" s="85">
        <v>45589</v>
      </c>
      <c r="Z465" s="79" t="s">
        <v>2025</v>
      </c>
      <c r="AA465" s="85">
        <v>45594</v>
      </c>
      <c r="AB465" s="93">
        <v>20805000</v>
      </c>
      <c r="AC465" s="81">
        <v>0</v>
      </c>
      <c r="AD465" s="82">
        <v>1586</v>
      </c>
      <c r="AE465" s="86">
        <v>45594</v>
      </c>
      <c r="AF465" s="80">
        <v>20805000</v>
      </c>
      <c r="AG465" s="83">
        <f t="shared" si="34"/>
        <v>0</v>
      </c>
      <c r="AH465" s="82"/>
      <c r="AI465" s="64"/>
      <c r="AJ465" s="80"/>
      <c r="AK465" s="65">
        <f t="shared" si="38"/>
        <v>20805000</v>
      </c>
      <c r="AL465" s="80"/>
      <c r="AM465" s="65">
        <f t="shared" si="39"/>
        <v>0</v>
      </c>
      <c r="AN465" s="65">
        <f t="shared" si="40"/>
        <v>20805000</v>
      </c>
      <c r="AO465" s="82"/>
      <c r="AP465" s="82"/>
      <c r="AQ465" s="84"/>
      <c r="AR465" s="73"/>
    </row>
    <row r="466" spans="1:44" s="39" customFormat="1" ht="18.75" customHeight="1">
      <c r="A466" s="71">
        <v>127</v>
      </c>
      <c r="B466" s="72" t="s">
        <v>2026</v>
      </c>
      <c r="C466" s="73" t="s">
        <v>67</v>
      </c>
      <c r="D466" s="73" t="s">
        <v>68</v>
      </c>
      <c r="E466" s="73" t="s">
        <v>69</v>
      </c>
      <c r="F466" s="73" t="s">
        <v>338</v>
      </c>
      <c r="G466" s="73" t="s">
        <v>70</v>
      </c>
      <c r="H466" s="73" t="s">
        <v>58</v>
      </c>
      <c r="I466" s="73" t="s">
        <v>299</v>
      </c>
      <c r="J466" s="114" t="s">
        <v>1729</v>
      </c>
      <c r="K466" s="71" t="s">
        <v>55</v>
      </c>
      <c r="L466" s="71">
        <v>80111617</v>
      </c>
      <c r="M466" s="57">
        <v>12100000</v>
      </c>
      <c r="N466" s="71" t="s">
        <v>2027</v>
      </c>
      <c r="O466" s="57">
        <v>36300000</v>
      </c>
      <c r="P466" s="74" t="s">
        <v>614</v>
      </c>
      <c r="Q466" s="74" t="s">
        <v>614</v>
      </c>
      <c r="R466" s="71" t="s">
        <v>57</v>
      </c>
      <c r="S466" s="71" t="s">
        <v>1632</v>
      </c>
      <c r="T466" s="75" t="s">
        <v>57</v>
      </c>
      <c r="U466" s="64">
        <v>45587</v>
      </c>
      <c r="V466" s="76">
        <v>202414000082643</v>
      </c>
      <c r="W466" s="77" t="s">
        <v>307</v>
      </c>
      <c r="X466" s="94"/>
      <c r="Y466" s="85">
        <v>45589</v>
      </c>
      <c r="Z466" s="79" t="s">
        <v>2028</v>
      </c>
      <c r="AA466" s="85">
        <v>45594</v>
      </c>
      <c r="AB466" s="93">
        <v>36300000</v>
      </c>
      <c r="AC466" s="81">
        <v>0</v>
      </c>
      <c r="AD466" s="82">
        <v>1581</v>
      </c>
      <c r="AE466" s="86">
        <v>45594</v>
      </c>
      <c r="AF466" s="80">
        <v>36300000</v>
      </c>
      <c r="AG466" s="83">
        <f t="shared" si="34"/>
        <v>0</v>
      </c>
      <c r="AH466" s="82"/>
      <c r="AI466" s="64"/>
      <c r="AJ466" s="80"/>
      <c r="AK466" s="65">
        <f t="shared" si="38"/>
        <v>36300000</v>
      </c>
      <c r="AL466" s="80"/>
      <c r="AM466" s="65">
        <f t="shared" si="39"/>
        <v>0</v>
      </c>
      <c r="AN466" s="65">
        <f t="shared" si="40"/>
        <v>36300000</v>
      </c>
      <c r="AO466" s="82"/>
      <c r="AP466" s="82"/>
      <c r="AQ466" s="84"/>
      <c r="AR466" s="73"/>
    </row>
    <row r="467" spans="1:44" s="39" customFormat="1" ht="18.75" customHeight="1">
      <c r="A467" s="71">
        <v>1</v>
      </c>
      <c r="B467" s="72" t="s">
        <v>2029</v>
      </c>
      <c r="C467" s="73" t="s">
        <v>48</v>
      </c>
      <c r="D467" s="73" t="s">
        <v>2030</v>
      </c>
      <c r="E467" s="73" t="s">
        <v>50</v>
      </c>
      <c r="F467" s="73" t="s">
        <v>51</v>
      </c>
      <c r="G467" s="73" t="s">
        <v>52</v>
      </c>
      <c r="H467" s="73" t="s">
        <v>53</v>
      </c>
      <c r="I467" s="73" t="s">
        <v>299</v>
      </c>
      <c r="J467" s="114" t="s">
        <v>2031</v>
      </c>
      <c r="K467" s="71" t="s">
        <v>55</v>
      </c>
      <c r="L467" s="71">
        <v>80111607</v>
      </c>
      <c r="M467" s="57">
        <v>5930000</v>
      </c>
      <c r="N467" s="71" t="s">
        <v>1522</v>
      </c>
      <c r="O467" s="57">
        <v>26289667</v>
      </c>
      <c r="P467" s="74" t="s">
        <v>56</v>
      </c>
      <c r="Q467" s="74" t="s">
        <v>56</v>
      </c>
      <c r="R467" s="71" t="s">
        <v>57</v>
      </c>
      <c r="S467" s="71" t="s">
        <v>313</v>
      </c>
      <c r="T467" s="75" t="s">
        <v>57</v>
      </c>
      <c r="U467" s="64">
        <v>45489</v>
      </c>
      <c r="V467" s="76">
        <v>202414000058763</v>
      </c>
      <c r="W467" s="77" t="s">
        <v>302</v>
      </c>
      <c r="X467" s="94" t="s">
        <v>64</v>
      </c>
      <c r="Y467" s="85">
        <v>45504</v>
      </c>
      <c r="Z467" s="79" t="s">
        <v>2032</v>
      </c>
      <c r="AA467" s="85">
        <v>45504</v>
      </c>
      <c r="AB467" s="93">
        <v>26289667</v>
      </c>
      <c r="AC467" s="81">
        <v>0</v>
      </c>
      <c r="AD467" s="82">
        <v>1411</v>
      </c>
      <c r="AE467" s="86">
        <v>45509</v>
      </c>
      <c r="AF467" s="80">
        <v>26289667</v>
      </c>
      <c r="AG467" s="83">
        <f t="shared" ref="AG467:AG530" si="41">AB467-AF467</f>
        <v>0</v>
      </c>
      <c r="AH467" s="82">
        <v>3793</v>
      </c>
      <c r="AI467" s="64">
        <v>45519</v>
      </c>
      <c r="AJ467" s="80">
        <v>26289667</v>
      </c>
      <c r="AK467" s="65">
        <f t="shared" si="38"/>
        <v>0</v>
      </c>
      <c r="AL467" s="80">
        <v>9092667</v>
      </c>
      <c r="AM467" s="65">
        <f t="shared" si="39"/>
        <v>17197000</v>
      </c>
      <c r="AN467" s="65">
        <f t="shared" si="40"/>
        <v>0</v>
      </c>
      <c r="AO467" s="71" t="s">
        <v>323</v>
      </c>
      <c r="AP467" s="71">
        <v>741</v>
      </c>
      <c r="AQ467" s="73" t="s">
        <v>2033</v>
      </c>
      <c r="AR467" s="73"/>
    </row>
    <row r="468" spans="1:44" s="39" customFormat="1" ht="18.75" customHeight="1">
      <c r="A468" s="71">
        <v>2</v>
      </c>
      <c r="B468" s="72" t="s">
        <v>2034</v>
      </c>
      <c r="C468" s="73" t="s">
        <v>48</v>
      </c>
      <c r="D468" s="73" t="s">
        <v>2030</v>
      </c>
      <c r="E468" s="73" t="s">
        <v>50</v>
      </c>
      <c r="F468" s="73" t="s">
        <v>51</v>
      </c>
      <c r="G468" s="73" t="s">
        <v>52</v>
      </c>
      <c r="H468" s="73" t="s">
        <v>58</v>
      </c>
      <c r="I468" s="73" t="s">
        <v>299</v>
      </c>
      <c r="J468" s="114" t="s">
        <v>2035</v>
      </c>
      <c r="K468" s="71" t="s">
        <v>55</v>
      </c>
      <c r="L468" s="71">
        <v>80111617</v>
      </c>
      <c r="M468" s="57">
        <v>6935000</v>
      </c>
      <c r="N468" s="71" t="s">
        <v>1522</v>
      </c>
      <c r="O468" s="57">
        <v>30745167</v>
      </c>
      <c r="P468" s="74" t="s">
        <v>56</v>
      </c>
      <c r="Q468" s="74" t="s">
        <v>56</v>
      </c>
      <c r="R468" s="71" t="s">
        <v>57</v>
      </c>
      <c r="S468" s="71" t="s">
        <v>313</v>
      </c>
      <c r="T468" s="75" t="s">
        <v>57</v>
      </c>
      <c r="U468" s="64">
        <v>45489</v>
      </c>
      <c r="V468" s="76">
        <v>202414000058763</v>
      </c>
      <c r="W468" s="77" t="s">
        <v>302</v>
      </c>
      <c r="X468" s="94" t="s">
        <v>64</v>
      </c>
      <c r="Y468" s="85">
        <v>45504</v>
      </c>
      <c r="Z468" s="79" t="s">
        <v>2036</v>
      </c>
      <c r="AA468" s="85">
        <v>45504</v>
      </c>
      <c r="AB468" s="93">
        <v>30745167</v>
      </c>
      <c r="AC468" s="81">
        <v>0</v>
      </c>
      <c r="AD468" s="82">
        <v>1412</v>
      </c>
      <c r="AE468" s="86">
        <v>45509</v>
      </c>
      <c r="AF468" s="80">
        <v>30745167</v>
      </c>
      <c r="AG468" s="83">
        <f t="shared" si="41"/>
        <v>0</v>
      </c>
      <c r="AH468" s="82">
        <v>4113</v>
      </c>
      <c r="AI468" s="64">
        <v>45538</v>
      </c>
      <c r="AJ468" s="80">
        <v>27740000</v>
      </c>
      <c r="AK468" s="65">
        <f t="shared" si="38"/>
        <v>3005167</v>
      </c>
      <c r="AL468" s="80">
        <v>6472667</v>
      </c>
      <c r="AM468" s="65">
        <f t="shared" si="39"/>
        <v>21267333</v>
      </c>
      <c r="AN468" s="65">
        <f t="shared" si="40"/>
        <v>3005167</v>
      </c>
      <c r="AO468" s="71" t="s">
        <v>323</v>
      </c>
      <c r="AP468" s="71">
        <v>831</v>
      </c>
      <c r="AQ468" s="73" t="s">
        <v>2037</v>
      </c>
      <c r="AR468" s="73"/>
    </row>
    <row r="469" spans="1:44" s="39" customFormat="1" ht="18.75" customHeight="1">
      <c r="A469" s="71">
        <v>3</v>
      </c>
      <c r="B469" s="72" t="s">
        <v>2038</v>
      </c>
      <c r="C469" s="73" t="s">
        <v>48</v>
      </c>
      <c r="D469" s="73" t="s">
        <v>2030</v>
      </c>
      <c r="E469" s="73" t="s">
        <v>50</v>
      </c>
      <c r="F469" s="73" t="s">
        <v>51</v>
      </c>
      <c r="G469" s="73" t="s">
        <v>52</v>
      </c>
      <c r="H469" s="73" t="s">
        <v>59</v>
      </c>
      <c r="I469" s="73" t="s">
        <v>299</v>
      </c>
      <c r="J469" s="114" t="s">
        <v>2035</v>
      </c>
      <c r="K469" s="71" t="s">
        <v>55</v>
      </c>
      <c r="L469" s="71">
        <v>81101500</v>
      </c>
      <c r="M469" s="57">
        <v>5507000</v>
      </c>
      <c r="N469" s="71" t="s">
        <v>2039</v>
      </c>
      <c r="O469" s="57">
        <v>13033233</v>
      </c>
      <c r="P469" s="74" t="s">
        <v>614</v>
      </c>
      <c r="Q469" s="74" t="s">
        <v>614</v>
      </c>
      <c r="R469" s="71" t="s">
        <v>57</v>
      </c>
      <c r="S469" s="71" t="s">
        <v>313</v>
      </c>
      <c r="T469" s="75" t="s">
        <v>57</v>
      </c>
      <c r="U469" s="64">
        <v>45489</v>
      </c>
      <c r="V469" s="76">
        <v>202414000058763</v>
      </c>
      <c r="W469" s="77" t="s">
        <v>302</v>
      </c>
      <c r="X469" s="94" t="s">
        <v>64</v>
      </c>
      <c r="Y469" s="85">
        <v>45504</v>
      </c>
      <c r="Z469" s="79" t="s">
        <v>2040</v>
      </c>
      <c r="AA469" s="85">
        <v>45504</v>
      </c>
      <c r="AB469" s="93">
        <v>13033233</v>
      </c>
      <c r="AC469" s="81">
        <v>0</v>
      </c>
      <c r="AD469" s="82">
        <v>1413</v>
      </c>
      <c r="AE469" s="86">
        <v>45509</v>
      </c>
      <c r="AF469" s="80">
        <v>13033233</v>
      </c>
      <c r="AG469" s="83">
        <f t="shared" si="41"/>
        <v>0</v>
      </c>
      <c r="AH469" s="82"/>
      <c r="AI469" s="64"/>
      <c r="AJ469" s="80">
        <v>0</v>
      </c>
      <c r="AK469" s="65">
        <f t="shared" si="38"/>
        <v>13033233</v>
      </c>
      <c r="AL469" s="80"/>
      <c r="AM469" s="65">
        <f t="shared" si="39"/>
        <v>0</v>
      </c>
      <c r="AN469" s="65">
        <f t="shared" si="40"/>
        <v>13033233</v>
      </c>
      <c r="AO469" s="82"/>
      <c r="AP469" s="82"/>
      <c r="AQ469" s="84"/>
      <c r="AR469" s="73"/>
    </row>
    <row r="470" spans="1:44" s="39" customFormat="1" ht="18.75" customHeight="1">
      <c r="A470" s="71">
        <v>4</v>
      </c>
      <c r="B470" s="72" t="s">
        <v>2041</v>
      </c>
      <c r="C470" s="73" t="s">
        <v>48</v>
      </c>
      <c r="D470" s="73" t="s">
        <v>2030</v>
      </c>
      <c r="E470" s="73" t="s">
        <v>50</v>
      </c>
      <c r="F470" s="73" t="s">
        <v>51</v>
      </c>
      <c r="G470" s="73" t="s">
        <v>52</v>
      </c>
      <c r="H470" s="73" t="s">
        <v>53</v>
      </c>
      <c r="I470" s="73" t="s">
        <v>299</v>
      </c>
      <c r="J470" s="114" t="s">
        <v>2042</v>
      </c>
      <c r="K470" s="71" t="s">
        <v>55</v>
      </c>
      <c r="L470" s="71">
        <v>80111607</v>
      </c>
      <c r="M470" s="57">
        <v>8712000</v>
      </c>
      <c r="N470" s="71" t="s">
        <v>1528</v>
      </c>
      <c r="O470" s="57">
        <v>43321705</v>
      </c>
      <c r="P470" s="74" t="s">
        <v>56</v>
      </c>
      <c r="Q470" s="74" t="s">
        <v>56</v>
      </c>
      <c r="R470" s="71" t="s">
        <v>57</v>
      </c>
      <c r="S470" s="71" t="s">
        <v>313</v>
      </c>
      <c r="T470" s="75" t="s">
        <v>57</v>
      </c>
      <c r="U470" s="64">
        <v>38187</v>
      </c>
      <c r="V470" s="76">
        <v>202414000059743</v>
      </c>
      <c r="W470" s="77" t="s">
        <v>302</v>
      </c>
      <c r="X470" s="94" t="s">
        <v>64</v>
      </c>
      <c r="Y470" s="85">
        <v>45499</v>
      </c>
      <c r="Z470" s="79" t="s">
        <v>2043</v>
      </c>
      <c r="AA470" s="85">
        <v>45499</v>
      </c>
      <c r="AB470" s="93">
        <v>43321705</v>
      </c>
      <c r="AC470" s="81">
        <v>0</v>
      </c>
      <c r="AD470" s="82">
        <v>1335</v>
      </c>
      <c r="AE470" s="86">
        <v>45504</v>
      </c>
      <c r="AF470" s="80">
        <v>43321705</v>
      </c>
      <c r="AG470" s="83">
        <f t="shared" si="41"/>
        <v>0</v>
      </c>
      <c r="AH470" s="82">
        <v>4130</v>
      </c>
      <c r="AI470" s="64">
        <v>45540</v>
      </c>
      <c r="AJ470" s="80">
        <v>34848000</v>
      </c>
      <c r="AK470" s="65">
        <f t="shared" si="38"/>
        <v>8473705</v>
      </c>
      <c r="AL470" s="80">
        <v>7550400</v>
      </c>
      <c r="AM470" s="65">
        <f t="shared" si="39"/>
        <v>27297600</v>
      </c>
      <c r="AN470" s="65">
        <f t="shared" si="40"/>
        <v>8473705</v>
      </c>
      <c r="AO470" s="71" t="s">
        <v>323</v>
      </c>
      <c r="AP470" s="71">
        <v>848</v>
      </c>
      <c r="AQ470" s="73" t="s">
        <v>2044</v>
      </c>
      <c r="AR470" s="73"/>
    </row>
    <row r="471" spans="1:44" s="39" customFormat="1" ht="18.75" customHeight="1">
      <c r="A471" s="71">
        <v>5</v>
      </c>
      <c r="B471" s="72" t="s">
        <v>2045</v>
      </c>
      <c r="C471" s="73" t="s">
        <v>48</v>
      </c>
      <c r="D471" s="73" t="s">
        <v>2030</v>
      </c>
      <c r="E471" s="73" t="s">
        <v>50</v>
      </c>
      <c r="F471" s="73" t="s">
        <v>51</v>
      </c>
      <c r="G471" s="73" t="s">
        <v>52</v>
      </c>
      <c r="H471" s="73" t="s">
        <v>59</v>
      </c>
      <c r="I471" s="73" t="s">
        <v>299</v>
      </c>
      <c r="J471" s="114" t="s">
        <v>2046</v>
      </c>
      <c r="K471" s="71" t="s">
        <v>55</v>
      </c>
      <c r="L471" s="71">
        <v>81101500</v>
      </c>
      <c r="M471" s="57">
        <v>5930000</v>
      </c>
      <c r="N471" s="71" t="s">
        <v>1533</v>
      </c>
      <c r="O471" s="57">
        <v>27278000</v>
      </c>
      <c r="P471" s="74" t="s">
        <v>56</v>
      </c>
      <c r="Q471" s="74" t="s">
        <v>56</v>
      </c>
      <c r="R471" s="71" t="s">
        <v>57</v>
      </c>
      <c r="S471" s="71" t="s">
        <v>313</v>
      </c>
      <c r="T471" s="75" t="s">
        <v>57</v>
      </c>
      <c r="U471" s="64">
        <v>45489</v>
      </c>
      <c r="V471" s="76">
        <v>202414000058763</v>
      </c>
      <c r="W471" s="77" t="s">
        <v>302</v>
      </c>
      <c r="X471" s="94" t="s">
        <v>64</v>
      </c>
      <c r="Y471" s="85">
        <v>45504</v>
      </c>
      <c r="Z471" s="79" t="s">
        <v>2047</v>
      </c>
      <c r="AA471" s="85">
        <v>45504</v>
      </c>
      <c r="AB471" s="93">
        <v>27278000</v>
      </c>
      <c r="AC471" s="81">
        <v>0</v>
      </c>
      <c r="AD471" s="82">
        <v>1414</v>
      </c>
      <c r="AE471" s="86">
        <v>45509</v>
      </c>
      <c r="AF471" s="80">
        <v>27278000</v>
      </c>
      <c r="AG471" s="83">
        <f t="shared" si="41"/>
        <v>0</v>
      </c>
      <c r="AH471" s="82">
        <v>4020</v>
      </c>
      <c r="AI471" s="64">
        <v>45530</v>
      </c>
      <c r="AJ471" s="80">
        <v>27278000</v>
      </c>
      <c r="AK471" s="65">
        <f t="shared" si="38"/>
        <v>0</v>
      </c>
      <c r="AL471" s="80">
        <v>6918333</v>
      </c>
      <c r="AM471" s="65">
        <f t="shared" si="39"/>
        <v>20359667</v>
      </c>
      <c r="AN471" s="65">
        <f t="shared" si="40"/>
        <v>0</v>
      </c>
      <c r="AO471" s="71" t="s">
        <v>323</v>
      </c>
      <c r="AP471" s="71">
        <v>755</v>
      </c>
      <c r="AQ471" s="73" t="s">
        <v>2048</v>
      </c>
      <c r="AR471" s="73"/>
    </row>
    <row r="472" spans="1:44" s="39" customFormat="1" ht="18.75" customHeight="1">
      <c r="A472" s="71">
        <v>6</v>
      </c>
      <c r="B472" s="72" t="s">
        <v>2049</v>
      </c>
      <c r="C472" s="73" t="s">
        <v>48</v>
      </c>
      <c r="D472" s="73" t="s">
        <v>2030</v>
      </c>
      <c r="E472" s="73" t="s">
        <v>50</v>
      </c>
      <c r="F472" s="73" t="s">
        <v>51</v>
      </c>
      <c r="G472" s="73" t="s">
        <v>52</v>
      </c>
      <c r="H472" s="73" t="s">
        <v>59</v>
      </c>
      <c r="I472" s="73" t="s">
        <v>299</v>
      </c>
      <c r="J472" s="114" t="s">
        <v>2050</v>
      </c>
      <c r="K472" s="71" t="s">
        <v>55</v>
      </c>
      <c r="L472" s="71">
        <v>81101500</v>
      </c>
      <c r="M472" s="57">
        <v>8712000</v>
      </c>
      <c r="N472" s="71" t="s">
        <v>1588</v>
      </c>
      <c r="O472" s="57">
        <v>42688800</v>
      </c>
      <c r="P472" s="74" t="s">
        <v>56</v>
      </c>
      <c r="Q472" s="74" t="s">
        <v>56</v>
      </c>
      <c r="R472" s="71" t="s">
        <v>57</v>
      </c>
      <c r="S472" s="71" t="s">
        <v>313</v>
      </c>
      <c r="T472" s="75" t="s">
        <v>57</v>
      </c>
      <c r="U472" s="64">
        <v>45489</v>
      </c>
      <c r="V472" s="76">
        <v>202414000058763</v>
      </c>
      <c r="W472" s="77" t="s">
        <v>302</v>
      </c>
      <c r="X472" s="94" t="s">
        <v>64</v>
      </c>
      <c r="Y472" s="85">
        <v>45504</v>
      </c>
      <c r="Z472" s="79" t="s">
        <v>2051</v>
      </c>
      <c r="AA472" s="85">
        <v>45504</v>
      </c>
      <c r="AB472" s="93">
        <v>42688800</v>
      </c>
      <c r="AC472" s="81">
        <v>0</v>
      </c>
      <c r="AD472" s="82">
        <v>1415</v>
      </c>
      <c r="AE472" s="86">
        <v>45509</v>
      </c>
      <c r="AF472" s="80">
        <v>42688800</v>
      </c>
      <c r="AG472" s="83">
        <f t="shared" si="41"/>
        <v>0</v>
      </c>
      <c r="AH472" s="82">
        <v>4027</v>
      </c>
      <c r="AI472" s="64">
        <v>45531</v>
      </c>
      <c r="AJ472" s="80">
        <v>34848000</v>
      </c>
      <c r="AK472" s="65">
        <f t="shared" si="38"/>
        <v>7840800</v>
      </c>
      <c r="AL472" s="80">
        <v>9873600</v>
      </c>
      <c r="AM472" s="65">
        <f t="shared" si="39"/>
        <v>24974400</v>
      </c>
      <c r="AN472" s="65">
        <f t="shared" si="40"/>
        <v>7840800</v>
      </c>
      <c r="AO472" s="71" t="s">
        <v>323</v>
      </c>
      <c r="AP472" s="71">
        <v>807</v>
      </c>
      <c r="AQ472" s="73" t="s">
        <v>2052</v>
      </c>
      <c r="AR472" s="73"/>
    </row>
    <row r="473" spans="1:44" s="39" customFormat="1" ht="18.75" customHeight="1">
      <c r="A473" s="71">
        <v>7</v>
      </c>
      <c r="B473" s="72" t="s">
        <v>2053</v>
      </c>
      <c r="C473" s="73" t="s">
        <v>48</v>
      </c>
      <c r="D473" s="73" t="s">
        <v>2030</v>
      </c>
      <c r="E473" s="73" t="s">
        <v>50</v>
      </c>
      <c r="F473" s="73" t="s">
        <v>51</v>
      </c>
      <c r="G473" s="73" t="s">
        <v>52</v>
      </c>
      <c r="H473" s="73" t="s">
        <v>53</v>
      </c>
      <c r="I473" s="73" t="s">
        <v>299</v>
      </c>
      <c r="J473" s="114" t="s">
        <v>2054</v>
      </c>
      <c r="K473" s="71" t="s">
        <v>55</v>
      </c>
      <c r="L473" s="71">
        <v>80111607</v>
      </c>
      <c r="M473" s="57">
        <v>8553000</v>
      </c>
      <c r="N473" s="71" t="s">
        <v>1533</v>
      </c>
      <c r="O473" s="57">
        <v>39058700</v>
      </c>
      <c r="P473" s="74" t="s">
        <v>56</v>
      </c>
      <c r="Q473" s="74" t="s">
        <v>56</v>
      </c>
      <c r="R473" s="71" t="s">
        <v>57</v>
      </c>
      <c r="S473" s="71" t="s">
        <v>313</v>
      </c>
      <c r="T473" s="75" t="s">
        <v>57</v>
      </c>
      <c r="U473" s="64">
        <v>45489</v>
      </c>
      <c r="V473" s="76">
        <v>202414000058763</v>
      </c>
      <c r="W473" s="77" t="s">
        <v>302</v>
      </c>
      <c r="X473" s="94" t="s">
        <v>64</v>
      </c>
      <c r="Y473" s="85">
        <v>45504</v>
      </c>
      <c r="Z473" s="79" t="s">
        <v>2055</v>
      </c>
      <c r="AA473" s="85">
        <v>45504</v>
      </c>
      <c r="AB473" s="93">
        <v>39058700</v>
      </c>
      <c r="AC473" s="81">
        <v>0</v>
      </c>
      <c r="AD473" s="82">
        <v>1426</v>
      </c>
      <c r="AE473" s="86">
        <v>45512</v>
      </c>
      <c r="AF473" s="80">
        <v>39058700</v>
      </c>
      <c r="AG473" s="83">
        <f t="shared" si="41"/>
        <v>0</v>
      </c>
      <c r="AH473" s="82">
        <v>3771</v>
      </c>
      <c r="AI473" s="64">
        <v>45518</v>
      </c>
      <c r="AJ473" s="80">
        <v>39058700</v>
      </c>
      <c r="AK473" s="65">
        <f t="shared" si="38"/>
        <v>0</v>
      </c>
      <c r="AL473" s="80">
        <v>13399700</v>
      </c>
      <c r="AM473" s="65">
        <f t="shared" si="39"/>
        <v>25659000</v>
      </c>
      <c r="AN473" s="65">
        <f t="shared" si="40"/>
        <v>0</v>
      </c>
      <c r="AO473" s="71" t="s">
        <v>323</v>
      </c>
      <c r="AP473" s="71">
        <v>752</v>
      </c>
      <c r="AQ473" s="73" t="s">
        <v>2056</v>
      </c>
      <c r="AR473" s="73"/>
    </row>
    <row r="474" spans="1:44" s="39" customFormat="1" ht="18.75" customHeight="1">
      <c r="A474" s="71">
        <v>8</v>
      </c>
      <c r="B474" s="72" t="s">
        <v>2057</v>
      </c>
      <c r="C474" s="73" t="s">
        <v>48</v>
      </c>
      <c r="D474" s="73" t="s">
        <v>2030</v>
      </c>
      <c r="E474" s="73" t="s">
        <v>50</v>
      </c>
      <c r="F474" s="73" t="s">
        <v>51</v>
      </c>
      <c r="G474" s="73" t="s">
        <v>52</v>
      </c>
      <c r="H474" s="73" t="s">
        <v>60</v>
      </c>
      <c r="I474" s="73" t="s">
        <v>299</v>
      </c>
      <c r="J474" s="114" t="s">
        <v>2058</v>
      </c>
      <c r="K474" s="71" t="s">
        <v>55</v>
      </c>
      <c r="L474" s="71">
        <v>80111600</v>
      </c>
      <c r="M474" s="57">
        <v>5507000</v>
      </c>
      <c r="N474" s="71" t="s">
        <v>1555</v>
      </c>
      <c r="O474" s="57">
        <v>28452833</v>
      </c>
      <c r="P474" s="74" t="s">
        <v>61</v>
      </c>
      <c r="Q474" s="74" t="s">
        <v>56</v>
      </c>
      <c r="R474" s="71" t="s">
        <v>57</v>
      </c>
      <c r="S474" s="71" t="s">
        <v>313</v>
      </c>
      <c r="T474" s="75" t="s">
        <v>57</v>
      </c>
      <c r="U474" s="64">
        <v>45489</v>
      </c>
      <c r="V474" s="76">
        <v>202414000058763</v>
      </c>
      <c r="W474" s="77" t="s">
        <v>302</v>
      </c>
      <c r="X474" s="94" t="s">
        <v>64</v>
      </c>
      <c r="Y474" s="85">
        <v>45504</v>
      </c>
      <c r="Z474" s="79" t="s">
        <v>2059</v>
      </c>
      <c r="AA474" s="85">
        <v>45504</v>
      </c>
      <c r="AB474" s="93">
        <v>28452833</v>
      </c>
      <c r="AC474" s="81">
        <v>0</v>
      </c>
      <c r="AD474" s="82">
        <v>1416</v>
      </c>
      <c r="AE474" s="86">
        <v>45509</v>
      </c>
      <c r="AF474" s="80">
        <v>28452833</v>
      </c>
      <c r="AG474" s="83">
        <f t="shared" si="41"/>
        <v>0</v>
      </c>
      <c r="AH474" s="82">
        <v>4005</v>
      </c>
      <c r="AI474" s="64">
        <v>45524</v>
      </c>
      <c r="AJ474" s="80">
        <v>24781500</v>
      </c>
      <c r="AK474" s="65">
        <f t="shared" si="38"/>
        <v>3671333</v>
      </c>
      <c r="AL474" s="80">
        <v>7526233</v>
      </c>
      <c r="AM474" s="65">
        <f t="shared" si="39"/>
        <v>17255267</v>
      </c>
      <c r="AN474" s="65">
        <f t="shared" si="40"/>
        <v>3671333</v>
      </c>
      <c r="AO474" s="71" t="s">
        <v>323</v>
      </c>
      <c r="AP474" s="71">
        <v>784</v>
      </c>
      <c r="AQ474" s="73" t="s">
        <v>2060</v>
      </c>
      <c r="AR474" s="73"/>
    </row>
    <row r="475" spans="1:44" s="39" customFormat="1" ht="18.75" customHeight="1">
      <c r="A475" s="71">
        <v>9</v>
      </c>
      <c r="B475" s="72" t="s">
        <v>2061</v>
      </c>
      <c r="C475" s="73" t="s">
        <v>48</v>
      </c>
      <c r="D475" s="73" t="s">
        <v>2030</v>
      </c>
      <c r="E475" s="73" t="s">
        <v>50</v>
      </c>
      <c r="F475" s="73" t="s">
        <v>51</v>
      </c>
      <c r="G475" s="73" t="s">
        <v>52</v>
      </c>
      <c r="H475" s="73" t="s">
        <v>58</v>
      </c>
      <c r="I475" s="73" t="s">
        <v>299</v>
      </c>
      <c r="J475" s="114" t="s">
        <v>2062</v>
      </c>
      <c r="K475" s="71" t="s">
        <v>55</v>
      </c>
      <c r="L475" s="71">
        <v>80111617</v>
      </c>
      <c r="M475" s="57">
        <v>8712000</v>
      </c>
      <c r="N475" s="71" t="s">
        <v>1588</v>
      </c>
      <c r="O475" s="57">
        <v>42979200</v>
      </c>
      <c r="P475" s="74" t="s">
        <v>56</v>
      </c>
      <c r="Q475" s="74" t="s">
        <v>56</v>
      </c>
      <c r="R475" s="71" t="s">
        <v>57</v>
      </c>
      <c r="S475" s="71" t="s">
        <v>313</v>
      </c>
      <c r="T475" s="75" t="s">
        <v>57</v>
      </c>
      <c r="U475" s="64">
        <v>45489</v>
      </c>
      <c r="V475" s="76">
        <v>202414000058763</v>
      </c>
      <c r="W475" s="77" t="s">
        <v>302</v>
      </c>
      <c r="X475" s="94" t="s">
        <v>64</v>
      </c>
      <c r="Y475" s="85">
        <v>45504</v>
      </c>
      <c r="Z475" s="79" t="s">
        <v>2063</v>
      </c>
      <c r="AA475" s="85">
        <v>45504</v>
      </c>
      <c r="AB475" s="93">
        <v>42979200</v>
      </c>
      <c r="AC475" s="81">
        <v>0</v>
      </c>
      <c r="AD475" s="82">
        <v>1417</v>
      </c>
      <c r="AE475" s="86">
        <v>45509</v>
      </c>
      <c r="AF475" s="80">
        <v>42979200</v>
      </c>
      <c r="AG475" s="83">
        <f t="shared" si="41"/>
        <v>0</v>
      </c>
      <c r="AH475" s="82">
        <v>3909</v>
      </c>
      <c r="AI475" s="64">
        <v>45520</v>
      </c>
      <c r="AJ475" s="80">
        <v>42979200</v>
      </c>
      <c r="AK475" s="65">
        <f t="shared" si="38"/>
        <v>0</v>
      </c>
      <c r="AL475" s="80">
        <v>11035200</v>
      </c>
      <c r="AM475" s="65">
        <f t="shared" si="39"/>
        <v>31944000</v>
      </c>
      <c r="AN475" s="65">
        <f t="shared" si="40"/>
        <v>0</v>
      </c>
      <c r="AO475" s="71" t="s">
        <v>323</v>
      </c>
      <c r="AP475" s="71">
        <v>777</v>
      </c>
      <c r="AQ475" s="73" t="s">
        <v>2064</v>
      </c>
      <c r="AR475" s="73"/>
    </row>
    <row r="476" spans="1:44" s="39" customFormat="1" ht="18.75" customHeight="1">
      <c r="A476" s="71">
        <v>10</v>
      </c>
      <c r="B476" s="72" t="s">
        <v>2065</v>
      </c>
      <c r="C476" s="73" t="s">
        <v>48</v>
      </c>
      <c r="D476" s="73" t="s">
        <v>2030</v>
      </c>
      <c r="E476" s="73" t="s">
        <v>50</v>
      </c>
      <c r="F476" s="73" t="s">
        <v>51</v>
      </c>
      <c r="G476" s="73" t="s">
        <v>52</v>
      </c>
      <c r="H476" s="73" t="s">
        <v>59</v>
      </c>
      <c r="I476" s="73" t="s">
        <v>299</v>
      </c>
      <c r="J476" s="114" t="s">
        <v>2066</v>
      </c>
      <c r="K476" s="71" t="s">
        <v>55</v>
      </c>
      <c r="L476" s="71">
        <v>81101500</v>
      </c>
      <c r="M476" s="57">
        <v>6500000</v>
      </c>
      <c r="N476" s="71" t="s">
        <v>1522</v>
      </c>
      <c r="O476" s="57">
        <v>28816667</v>
      </c>
      <c r="P476" s="74" t="s">
        <v>56</v>
      </c>
      <c r="Q476" s="74" t="s">
        <v>56</v>
      </c>
      <c r="R476" s="71" t="s">
        <v>57</v>
      </c>
      <c r="S476" s="71" t="s">
        <v>313</v>
      </c>
      <c r="T476" s="75" t="s">
        <v>57</v>
      </c>
      <c r="U476" s="64">
        <v>45489</v>
      </c>
      <c r="V476" s="76">
        <v>202414000058763</v>
      </c>
      <c r="W476" s="77" t="s">
        <v>302</v>
      </c>
      <c r="X476" s="94" t="s">
        <v>64</v>
      </c>
      <c r="Y476" s="85">
        <v>45504</v>
      </c>
      <c r="Z476" s="79" t="s">
        <v>2067</v>
      </c>
      <c r="AA476" s="85">
        <v>45504</v>
      </c>
      <c r="AB476" s="93">
        <v>28816667</v>
      </c>
      <c r="AC476" s="81">
        <v>0</v>
      </c>
      <c r="AD476" s="82">
        <v>1418</v>
      </c>
      <c r="AE476" s="86">
        <v>45509</v>
      </c>
      <c r="AF476" s="80">
        <v>28816667</v>
      </c>
      <c r="AG476" s="83">
        <f t="shared" si="41"/>
        <v>0</v>
      </c>
      <c r="AH476" s="82">
        <v>4028</v>
      </c>
      <c r="AI476" s="64">
        <v>45531</v>
      </c>
      <c r="AJ476" s="80">
        <v>26000000</v>
      </c>
      <c r="AK476" s="65">
        <f t="shared" si="38"/>
        <v>2816667</v>
      </c>
      <c r="AL476" s="80">
        <v>7366667</v>
      </c>
      <c r="AM476" s="65">
        <f t="shared" si="39"/>
        <v>18633333</v>
      </c>
      <c r="AN476" s="65">
        <f t="shared" si="40"/>
        <v>2816667</v>
      </c>
      <c r="AO476" s="71" t="s">
        <v>323</v>
      </c>
      <c r="AP476" s="71">
        <v>808</v>
      </c>
      <c r="AQ476" s="73" t="s">
        <v>2068</v>
      </c>
      <c r="AR476" s="73"/>
    </row>
    <row r="477" spans="1:44" s="39" customFormat="1" ht="18.75" customHeight="1">
      <c r="A477" s="71">
        <v>11</v>
      </c>
      <c r="B477" s="72" t="s">
        <v>2069</v>
      </c>
      <c r="C477" s="73" t="s">
        <v>48</v>
      </c>
      <c r="D477" s="73" t="s">
        <v>2030</v>
      </c>
      <c r="E477" s="73" t="s">
        <v>50</v>
      </c>
      <c r="F477" s="73" t="s">
        <v>51</v>
      </c>
      <c r="G477" s="73" t="s">
        <v>52</v>
      </c>
      <c r="H477" s="73" t="s">
        <v>53</v>
      </c>
      <c r="I477" s="73" t="s">
        <v>299</v>
      </c>
      <c r="J477" s="114" t="s">
        <v>1784</v>
      </c>
      <c r="K477" s="71" t="s">
        <v>55</v>
      </c>
      <c r="L477" s="71">
        <v>80111607</v>
      </c>
      <c r="M477" s="57">
        <v>5507000</v>
      </c>
      <c r="N477" s="71" t="s">
        <v>1571</v>
      </c>
      <c r="O477" s="57">
        <v>26617167</v>
      </c>
      <c r="P477" s="74" t="s">
        <v>56</v>
      </c>
      <c r="Q477" s="74" t="s">
        <v>56</v>
      </c>
      <c r="R477" s="71" t="s">
        <v>57</v>
      </c>
      <c r="S477" s="71" t="s">
        <v>313</v>
      </c>
      <c r="T477" s="75" t="s">
        <v>57</v>
      </c>
      <c r="U477" s="64">
        <v>45489</v>
      </c>
      <c r="V477" s="76">
        <v>202414000058763</v>
      </c>
      <c r="W477" s="77" t="s">
        <v>302</v>
      </c>
      <c r="X477" s="94" t="s">
        <v>64</v>
      </c>
      <c r="Y477" s="85">
        <v>45504</v>
      </c>
      <c r="Z477" s="79" t="s">
        <v>2070</v>
      </c>
      <c r="AA477" s="85">
        <v>45511</v>
      </c>
      <c r="AB477" s="93">
        <v>26617167</v>
      </c>
      <c r="AC477" s="81">
        <v>0</v>
      </c>
      <c r="AD477" s="82">
        <v>1434</v>
      </c>
      <c r="AE477" s="86">
        <v>45512</v>
      </c>
      <c r="AF477" s="80">
        <v>26617167</v>
      </c>
      <c r="AG477" s="83">
        <f t="shared" si="41"/>
        <v>0</v>
      </c>
      <c r="AH477" s="82">
        <v>4085</v>
      </c>
      <c r="AI477" s="64">
        <v>45537</v>
      </c>
      <c r="AJ477" s="80">
        <v>22028000</v>
      </c>
      <c r="AK477" s="65">
        <f t="shared" si="38"/>
        <v>4589167</v>
      </c>
      <c r="AL477" s="80">
        <v>4772733</v>
      </c>
      <c r="AM477" s="65">
        <f t="shared" si="39"/>
        <v>17255267</v>
      </c>
      <c r="AN477" s="65">
        <f t="shared" si="40"/>
        <v>4589167</v>
      </c>
      <c r="AO477" s="71" t="s">
        <v>323</v>
      </c>
      <c r="AP477" s="71">
        <v>819</v>
      </c>
      <c r="AQ477" s="73" t="s">
        <v>2071</v>
      </c>
      <c r="AR477" s="73"/>
    </row>
    <row r="478" spans="1:44" s="39" customFormat="1" ht="18.75" customHeight="1">
      <c r="A478" s="71">
        <v>12</v>
      </c>
      <c r="B478" s="72" t="s">
        <v>2072</v>
      </c>
      <c r="C478" s="73" t="s">
        <v>48</v>
      </c>
      <c r="D478" s="73" t="s">
        <v>2030</v>
      </c>
      <c r="E478" s="73" t="s">
        <v>50</v>
      </c>
      <c r="F478" s="73" t="s">
        <v>51</v>
      </c>
      <c r="G478" s="73" t="s">
        <v>52</v>
      </c>
      <c r="H478" s="73" t="s">
        <v>58</v>
      </c>
      <c r="I478" s="73" t="s">
        <v>299</v>
      </c>
      <c r="J478" s="114" t="s">
        <v>2073</v>
      </c>
      <c r="K478" s="71" t="s">
        <v>55</v>
      </c>
      <c r="L478" s="71">
        <v>80111617</v>
      </c>
      <c r="M478" s="57">
        <v>5507000</v>
      </c>
      <c r="N478" s="71" t="s">
        <v>1588</v>
      </c>
      <c r="O478" s="57">
        <v>27167867</v>
      </c>
      <c r="P478" s="74" t="s">
        <v>56</v>
      </c>
      <c r="Q478" s="74" t="s">
        <v>56</v>
      </c>
      <c r="R478" s="71" t="s">
        <v>57</v>
      </c>
      <c r="S478" s="71" t="s">
        <v>313</v>
      </c>
      <c r="T478" s="75" t="s">
        <v>57</v>
      </c>
      <c r="U478" s="64">
        <v>45489</v>
      </c>
      <c r="V478" s="76">
        <v>202414000058763</v>
      </c>
      <c r="W478" s="77" t="s">
        <v>302</v>
      </c>
      <c r="X478" s="94" t="s">
        <v>64</v>
      </c>
      <c r="Y478" s="85">
        <v>45504</v>
      </c>
      <c r="Z478" s="79" t="s">
        <v>2074</v>
      </c>
      <c r="AA478" s="85">
        <v>45504</v>
      </c>
      <c r="AB478" s="93">
        <v>27167867</v>
      </c>
      <c r="AC478" s="81">
        <v>0</v>
      </c>
      <c r="AD478" s="82">
        <v>1419</v>
      </c>
      <c r="AE478" s="86">
        <v>45509</v>
      </c>
      <c r="AF478" s="80">
        <v>27167867</v>
      </c>
      <c r="AG478" s="83">
        <f t="shared" si="41"/>
        <v>0</v>
      </c>
      <c r="AH478" s="82">
        <v>4044</v>
      </c>
      <c r="AI478" s="64">
        <v>45533</v>
      </c>
      <c r="AJ478" s="80">
        <v>22028000</v>
      </c>
      <c r="AK478" s="65">
        <f t="shared" si="38"/>
        <v>5139867</v>
      </c>
      <c r="AL478" s="80">
        <v>5874133</v>
      </c>
      <c r="AM478" s="65">
        <f t="shared" si="39"/>
        <v>16153867</v>
      </c>
      <c r="AN478" s="65">
        <f t="shared" si="40"/>
        <v>5139867</v>
      </c>
      <c r="AO478" s="71" t="s">
        <v>323</v>
      </c>
      <c r="AP478" s="71">
        <v>811</v>
      </c>
      <c r="AQ478" s="73" t="s">
        <v>2075</v>
      </c>
      <c r="AR478" s="73"/>
    </row>
    <row r="479" spans="1:44" s="39" customFormat="1" ht="18.75" customHeight="1">
      <c r="A479" s="71">
        <v>13</v>
      </c>
      <c r="B479" s="72" t="s">
        <v>2076</v>
      </c>
      <c r="C479" s="73" t="s">
        <v>48</v>
      </c>
      <c r="D479" s="73" t="s">
        <v>2030</v>
      </c>
      <c r="E479" s="73" t="s">
        <v>50</v>
      </c>
      <c r="F479" s="73" t="s">
        <v>51</v>
      </c>
      <c r="G479" s="73" t="s">
        <v>52</v>
      </c>
      <c r="H479" s="73" t="s">
        <v>71</v>
      </c>
      <c r="I479" s="73" t="s">
        <v>299</v>
      </c>
      <c r="J479" s="114" t="s">
        <v>2077</v>
      </c>
      <c r="K479" s="71" t="s">
        <v>55</v>
      </c>
      <c r="L479" s="71">
        <v>93141500</v>
      </c>
      <c r="M479" s="57">
        <v>5507000</v>
      </c>
      <c r="N479" s="71" t="s">
        <v>1533</v>
      </c>
      <c r="O479" s="57">
        <v>25148633</v>
      </c>
      <c r="P479" s="74" t="s">
        <v>56</v>
      </c>
      <c r="Q479" s="74" t="s">
        <v>56</v>
      </c>
      <c r="R479" s="71" t="s">
        <v>57</v>
      </c>
      <c r="S479" s="71" t="s">
        <v>1632</v>
      </c>
      <c r="T479" s="75" t="s">
        <v>57</v>
      </c>
      <c r="U479" s="64">
        <v>45492</v>
      </c>
      <c r="V479" s="76">
        <v>202414000059743</v>
      </c>
      <c r="W479" s="77" t="s">
        <v>309</v>
      </c>
      <c r="X479" s="94" t="s">
        <v>2078</v>
      </c>
      <c r="Y479" s="85">
        <v>45530</v>
      </c>
      <c r="Z479" s="79" t="s">
        <v>2079</v>
      </c>
      <c r="AA479" s="85">
        <v>45530</v>
      </c>
      <c r="AB479" s="93">
        <v>25148633</v>
      </c>
      <c r="AC479" s="81">
        <v>0</v>
      </c>
      <c r="AD479" s="82">
        <v>1527</v>
      </c>
      <c r="AE479" s="86">
        <v>45561</v>
      </c>
      <c r="AF479" s="80">
        <v>25148633</v>
      </c>
      <c r="AG479" s="83">
        <f t="shared" si="41"/>
        <v>0</v>
      </c>
      <c r="AH479" s="82">
        <v>4473</v>
      </c>
      <c r="AI479" s="64">
        <v>45572</v>
      </c>
      <c r="AJ479" s="80">
        <v>19274500</v>
      </c>
      <c r="AK479" s="65">
        <f t="shared" si="38"/>
        <v>5874133</v>
      </c>
      <c r="AL479" s="80">
        <v>0</v>
      </c>
      <c r="AM479" s="65">
        <f t="shared" si="39"/>
        <v>19274500</v>
      </c>
      <c r="AN479" s="65">
        <f t="shared" si="40"/>
        <v>5874133</v>
      </c>
      <c r="AO479" s="71" t="s">
        <v>323</v>
      </c>
      <c r="AP479" s="71">
        <v>914</v>
      </c>
      <c r="AQ479" s="73" t="s">
        <v>2080</v>
      </c>
      <c r="AR479" s="73"/>
    </row>
    <row r="480" spans="1:44" s="39" customFormat="1" ht="18.75" customHeight="1">
      <c r="A480" s="71">
        <v>14</v>
      </c>
      <c r="B480" s="72" t="s">
        <v>2081</v>
      </c>
      <c r="C480" s="73" t="s">
        <v>48</v>
      </c>
      <c r="D480" s="73" t="s">
        <v>2030</v>
      </c>
      <c r="E480" s="73" t="s">
        <v>50</v>
      </c>
      <c r="F480" s="73" t="s">
        <v>51</v>
      </c>
      <c r="G480" s="73" t="s">
        <v>52</v>
      </c>
      <c r="H480" s="73" t="s">
        <v>58</v>
      </c>
      <c r="I480" s="73" t="s">
        <v>299</v>
      </c>
      <c r="J480" s="114" t="s">
        <v>2073</v>
      </c>
      <c r="K480" s="71" t="s">
        <v>55</v>
      </c>
      <c r="L480" s="71">
        <v>80111617</v>
      </c>
      <c r="M480" s="57">
        <v>5930000</v>
      </c>
      <c r="N480" s="71" t="s">
        <v>1533</v>
      </c>
      <c r="O480" s="57">
        <v>27080334</v>
      </c>
      <c r="P480" s="74" t="s">
        <v>56</v>
      </c>
      <c r="Q480" s="74" t="s">
        <v>56</v>
      </c>
      <c r="R480" s="71" t="s">
        <v>57</v>
      </c>
      <c r="S480" s="71" t="s">
        <v>313</v>
      </c>
      <c r="T480" s="75" t="s">
        <v>57</v>
      </c>
      <c r="U480" s="64">
        <v>45489</v>
      </c>
      <c r="V480" s="76">
        <v>202414000058763</v>
      </c>
      <c r="W480" s="77" t="s">
        <v>302</v>
      </c>
      <c r="X480" s="94" t="s">
        <v>64</v>
      </c>
      <c r="Y480" s="85">
        <v>45504</v>
      </c>
      <c r="Z480" s="79" t="s">
        <v>2082</v>
      </c>
      <c r="AA480" s="85">
        <v>45504</v>
      </c>
      <c r="AB480" s="93">
        <v>27080334</v>
      </c>
      <c r="AC480" s="81">
        <v>0</v>
      </c>
      <c r="AD480" s="82">
        <v>1420</v>
      </c>
      <c r="AE480" s="86">
        <v>45509</v>
      </c>
      <c r="AF480" s="80">
        <v>27080334</v>
      </c>
      <c r="AG480" s="83">
        <f t="shared" si="41"/>
        <v>0</v>
      </c>
      <c r="AH480" s="82">
        <v>4079</v>
      </c>
      <c r="AI480" s="64">
        <v>45534</v>
      </c>
      <c r="AJ480" s="80">
        <v>23720000</v>
      </c>
      <c r="AK480" s="65">
        <f t="shared" si="38"/>
        <v>3360334</v>
      </c>
      <c r="AL480" s="80">
        <v>5139333</v>
      </c>
      <c r="AM480" s="65">
        <f t="shared" si="39"/>
        <v>18580667</v>
      </c>
      <c r="AN480" s="65">
        <f t="shared" si="40"/>
        <v>3360334</v>
      </c>
      <c r="AO480" s="71" t="s">
        <v>323</v>
      </c>
      <c r="AP480" s="71">
        <v>825</v>
      </c>
      <c r="AQ480" s="73" t="s">
        <v>2083</v>
      </c>
      <c r="AR480" s="73"/>
    </row>
    <row r="481" spans="1:44" s="39" customFormat="1" ht="18.75" customHeight="1">
      <c r="A481" s="71">
        <v>15</v>
      </c>
      <c r="B481" s="72" t="s">
        <v>2084</v>
      </c>
      <c r="C481" s="73" t="s">
        <v>48</v>
      </c>
      <c r="D481" s="73" t="s">
        <v>2030</v>
      </c>
      <c r="E481" s="73" t="s">
        <v>50</v>
      </c>
      <c r="F481" s="73" t="s">
        <v>51</v>
      </c>
      <c r="G481" s="73" t="s">
        <v>52</v>
      </c>
      <c r="H481" s="73" t="s">
        <v>59</v>
      </c>
      <c r="I481" s="73" t="s">
        <v>299</v>
      </c>
      <c r="J481" s="114" t="s">
        <v>2085</v>
      </c>
      <c r="K481" s="71" t="s">
        <v>55</v>
      </c>
      <c r="L481" s="71">
        <v>81101500</v>
      </c>
      <c r="M481" s="57">
        <v>8712000</v>
      </c>
      <c r="N481" s="71" t="s">
        <v>1533</v>
      </c>
      <c r="O481" s="57">
        <v>40365600</v>
      </c>
      <c r="P481" s="74" t="s">
        <v>56</v>
      </c>
      <c r="Q481" s="74" t="s">
        <v>56</v>
      </c>
      <c r="R481" s="71" t="s">
        <v>57</v>
      </c>
      <c r="S481" s="71" t="s">
        <v>313</v>
      </c>
      <c r="T481" s="75" t="s">
        <v>57</v>
      </c>
      <c r="U481" s="64">
        <v>38187</v>
      </c>
      <c r="V481" s="76">
        <v>202414000059743</v>
      </c>
      <c r="W481" s="77" t="s">
        <v>302</v>
      </c>
      <c r="X481" s="94" t="s">
        <v>64</v>
      </c>
      <c r="Y481" s="85">
        <v>45499</v>
      </c>
      <c r="Z481" s="79" t="s">
        <v>2086</v>
      </c>
      <c r="AA481" s="85">
        <v>45499</v>
      </c>
      <c r="AB481" s="93">
        <v>40365600</v>
      </c>
      <c r="AC481" s="81">
        <v>0</v>
      </c>
      <c r="AD481" s="82">
        <v>1337</v>
      </c>
      <c r="AE481" s="86">
        <v>45561</v>
      </c>
      <c r="AF481" s="80">
        <v>40365600</v>
      </c>
      <c r="AG481" s="83">
        <f t="shared" si="41"/>
        <v>0</v>
      </c>
      <c r="AH481" s="82">
        <v>4083</v>
      </c>
      <c r="AI481" s="64">
        <v>45534</v>
      </c>
      <c r="AJ481" s="80">
        <v>34848000</v>
      </c>
      <c r="AK481" s="65">
        <f t="shared" si="38"/>
        <v>5517600</v>
      </c>
      <c r="AL481" s="80">
        <v>8131200</v>
      </c>
      <c r="AM481" s="65">
        <f t="shared" si="39"/>
        <v>26716800</v>
      </c>
      <c r="AN481" s="65">
        <f t="shared" si="40"/>
        <v>5517600</v>
      </c>
      <c r="AO481" s="71" t="s">
        <v>323</v>
      </c>
      <c r="AP481" s="71">
        <v>826</v>
      </c>
      <c r="AQ481" s="73" t="s">
        <v>2087</v>
      </c>
      <c r="AR481" s="73"/>
    </row>
    <row r="482" spans="1:44" s="39" customFormat="1" ht="18.75" customHeight="1">
      <c r="A482" s="71">
        <v>16</v>
      </c>
      <c r="B482" s="72" t="s">
        <v>2088</v>
      </c>
      <c r="C482" s="73" t="s">
        <v>48</v>
      </c>
      <c r="D482" s="73" t="s">
        <v>2030</v>
      </c>
      <c r="E482" s="73" t="s">
        <v>50</v>
      </c>
      <c r="F482" s="73" t="s">
        <v>51</v>
      </c>
      <c r="G482" s="73" t="s">
        <v>52</v>
      </c>
      <c r="H482" s="73" t="s">
        <v>62</v>
      </c>
      <c r="I482" s="73" t="s">
        <v>63</v>
      </c>
      <c r="J482" s="114" t="s">
        <v>1882</v>
      </c>
      <c r="K482" s="71" t="s">
        <v>64</v>
      </c>
      <c r="L482" s="71" t="s">
        <v>65</v>
      </c>
      <c r="M482" s="57">
        <v>1416908</v>
      </c>
      <c r="N482" s="71" t="s">
        <v>1851</v>
      </c>
      <c r="O482" s="57">
        <v>1416908</v>
      </c>
      <c r="P482" s="74" t="s">
        <v>56</v>
      </c>
      <c r="Q482" s="74" t="s">
        <v>66</v>
      </c>
      <c r="R482" s="71" t="s">
        <v>57</v>
      </c>
      <c r="S482" s="71" t="s">
        <v>1632</v>
      </c>
      <c r="T482" s="75" t="s">
        <v>57</v>
      </c>
      <c r="U482" s="64">
        <v>45493</v>
      </c>
      <c r="V482" s="76">
        <v>202414000074373</v>
      </c>
      <c r="W482" s="77" t="s">
        <v>309</v>
      </c>
      <c r="X482" s="94" t="s">
        <v>64</v>
      </c>
      <c r="Y482" s="85">
        <v>45558</v>
      </c>
      <c r="Z482" s="79" t="s">
        <v>2089</v>
      </c>
      <c r="AA482" s="85">
        <v>45559</v>
      </c>
      <c r="AB482" s="93">
        <v>1416908</v>
      </c>
      <c r="AC482" s="81">
        <v>0</v>
      </c>
      <c r="AD482" s="82">
        <v>1530</v>
      </c>
      <c r="AE482" s="86">
        <v>45561</v>
      </c>
      <c r="AF482" s="80">
        <v>1416908</v>
      </c>
      <c r="AG482" s="83">
        <f t="shared" si="41"/>
        <v>0</v>
      </c>
      <c r="AH482" s="82"/>
      <c r="AI482" s="64"/>
      <c r="AJ482" s="80"/>
      <c r="AK482" s="65">
        <f t="shared" si="38"/>
        <v>1416908</v>
      </c>
      <c r="AL482" s="80"/>
      <c r="AM482" s="65">
        <f t="shared" si="39"/>
        <v>0</v>
      </c>
      <c r="AN482" s="65">
        <f t="shared" si="40"/>
        <v>1416908</v>
      </c>
      <c r="AO482" s="82"/>
      <c r="AP482" s="82"/>
      <c r="AQ482" s="84"/>
      <c r="AR482" s="73"/>
    </row>
    <row r="483" spans="1:44" s="39" customFormat="1" ht="18.75" customHeight="1">
      <c r="A483" s="71">
        <v>1</v>
      </c>
      <c r="B483" s="72" t="s">
        <v>2090</v>
      </c>
      <c r="C483" s="73" t="s">
        <v>248</v>
      </c>
      <c r="D483" s="73" t="s">
        <v>249</v>
      </c>
      <c r="E483" s="73" t="s">
        <v>250</v>
      </c>
      <c r="F483" s="73" t="s">
        <v>251</v>
      </c>
      <c r="G483" s="73" t="s">
        <v>2091</v>
      </c>
      <c r="H483" s="73" t="s">
        <v>153</v>
      </c>
      <c r="I483" s="73" t="s">
        <v>54</v>
      </c>
      <c r="J483" s="114" t="s">
        <v>2092</v>
      </c>
      <c r="K483" s="71" t="s">
        <v>55</v>
      </c>
      <c r="L483" s="71">
        <v>80101504</v>
      </c>
      <c r="M483" s="57">
        <v>7600000</v>
      </c>
      <c r="N483" s="71">
        <v>3</v>
      </c>
      <c r="O483" s="57">
        <v>22800000</v>
      </c>
      <c r="P483" s="74" t="s">
        <v>614</v>
      </c>
      <c r="Q483" s="74" t="s">
        <v>614</v>
      </c>
      <c r="R483" s="71" t="s">
        <v>2093</v>
      </c>
      <c r="S483" s="71" t="s">
        <v>253</v>
      </c>
      <c r="T483" s="75" t="s">
        <v>2094</v>
      </c>
      <c r="U483" s="64">
        <v>45527</v>
      </c>
      <c r="V483" s="76" t="s">
        <v>2095</v>
      </c>
      <c r="W483" s="77" t="s">
        <v>309</v>
      </c>
      <c r="X483" s="94" t="s">
        <v>2096</v>
      </c>
      <c r="Y483" s="85">
        <v>45531</v>
      </c>
      <c r="Z483" s="79" t="s">
        <v>2097</v>
      </c>
      <c r="AA483" s="85">
        <v>45576</v>
      </c>
      <c r="AB483" s="93">
        <v>22800000</v>
      </c>
      <c r="AC483" s="81">
        <v>0</v>
      </c>
      <c r="AD483" s="82">
        <v>1551</v>
      </c>
      <c r="AE483" s="86">
        <v>45577</v>
      </c>
      <c r="AF483" s="80">
        <v>22800000</v>
      </c>
      <c r="AG483" s="83">
        <f t="shared" si="41"/>
        <v>0</v>
      </c>
      <c r="AH483" s="82">
        <v>4710</v>
      </c>
      <c r="AI483" s="64">
        <v>45582</v>
      </c>
      <c r="AJ483" s="80">
        <v>22800000</v>
      </c>
      <c r="AK483" s="65">
        <f t="shared" si="38"/>
        <v>0</v>
      </c>
      <c r="AL483" s="80">
        <v>0</v>
      </c>
      <c r="AM483" s="65">
        <f t="shared" si="39"/>
        <v>22800000</v>
      </c>
      <c r="AN483" s="65">
        <f t="shared" si="40"/>
        <v>0</v>
      </c>
      <c r="AO483" s="71" t="s">
        <v>323</v>
      </c>
      <c r="AP483" s="71">
        <v>921</v>
      </c>
      <c r="AQ483" s="73" t="s">
        <v>2098</v>
      </c>
      <c r="AR483" s="73"/>
    </row>
    <row r="484" spans="1:44" s="39" customFormat="1" ht="18.75" customHeight="1">
      <c r="A484" s="71">
        <v>2</v>
      </c>
      <c r="B484" s="72" t="s">
        <v>2099</v>
      </c>
      <c r="C484" s="73" t="s">
        <v>248</v>
      </c>
      <c r="D484" s="73" t="s">
        <v>249</v>
      </c>
      <c r="E484" s="73" t="s">
        <v>250</v>
      </c>
      <c r="F484" s="73" t="s">
        <v>251</v>
      </c>
      <c r="G484" s="73" t="s">
        <v>2091</v>
      </c>
      <c r="H484" s="73" t="s">
        <v>153</v>
      </c>
      <c r="I484" s="73" t="s">
        <v>54</v>
      </c>
      <c r="J484" s="114" t="s">
        <v>2100</v>
      </c>
      <c r="K484" s="71" t="s">
        <v>55</v>
      </c>
      <c r="L484" s="71">
        <v>80161500</v>
      </c>
      <c r="M484" s="57">
        <v>15000000</v>
      </c>
      <c r="N484" s="71">
        <v>6</v>
      </c>
      <c r="O484" s="57">
        <v>81500000</v>
      </c>
      <c r="P484" s="74" t="s">
        <v>56</v>
      </c>
      <c r="Q484" s="74" t="s">
        <v>56</v>
      </c>
      <c r="R484" s="71" t="s">
        <v>2093</v>
      </c>
      <c r="S484" s="71" t="s">
        <v>253</v>
      </c>
      <c r="T484" s="75" t="s">
        <v>2094</v>
      </c>
      <c r="U484" s="64" t="s">
        <v>2101</v>
      </c>
      <c r="V484" s="76" t="s">
        <v>2102</v>
      </c>
      <c r="W484" s="77" t="s">
        <v>309</v>
      </c>
      <c r="X484" s="94" t="s">
        <v>2103</v>
      </c>
      <c r="Y484" s="85">
        <v>45496</v>
      </c>
      <c r="Z484" s="79" t="s">
        <v>2104</v>
      </c>
      <c r="AA484" s="85">
        <v>45496</v>
      </c>
      <c r="AB484" s="93">
        <v>81500000</v>
      </c>
      <c r="AC484" s="81">
        <v>0</v>
      </c>
      <c r="AD484" s="82">
        <v>1282</v>
      </c>
      <c r="AE484" s="86">
        <v>45498</v>
      </c>
      <c r="AF484" s="80">
        <v>81500000</v>
      </c>
      <c r="AG484" s="83">
        <f t="shared" si="41"/>
        <v>0</v>
      </c>
      <c r="AH484" s="82">
        <v>3437</v>
      </c>
      <c r="AI484" s="64">
        <v>45507</v>
      </c>
      <c r="AJ484" s="80">
        <v>81500000</v>
      </c>
      <c r="AK484" s="65">
        <f t="shared" si="38"/>
        <v>0</v>
      </c>
      <c r="AL484" s="80">
        <v>28000000</v>
      </c>
      <c r="AM484" s="65">
        <f t="shared" si="39"/>
        <v>53500000</v>
      </c>
      <c r="AN484" s="65">
        <f t="shared" si="40"/>
        <v>0</v>
      </c>
      <c r="AO484" s="71" t="s">
        <v>323</v>
      </c>
      <c r="AP484" s="71">
        <v>632</v>
      </c>
      <c r="AQ484" s="73" t="s">
        <v>2105</v>
      </c>
      <c r="AR484" s="73"/>
    </row>
    <row r="485" spans="1:44" s="39" customFormat="1" ht="18.75" customHeight="1">
      <c r="A485" s="71">
        <v>3</v>
      </c>
      <c r="B485" s="72" t="s">
        <v>2106</v>
      </c>
      <c r="C485" s="73" t="s">
        <v>248</v>
      </c>
      <c r="D485" s="73" t="s">
        <v>249</v>
      </c>
      <c r="E485" s="73" t="s">
        <v>250</v>
      </c>
      <c r="F485" s="73" t="s">
        <v>251</v>
      </c>
      <c r="G485" s="73" t="s">
        <v>2091</v>
      </c>
      <c r="H485" s="73" t="s">
        <v>153</v>
      </c>
      <c r="I485" s="73" t="s">
        <v>54</v>
      </c>
      <c r="J485" s="114" t="s">
        <v>2107</v>
      </c>
      <c r="K485" s="71" t="s">
        <v>55</v>
      </c>
      <c r="L485" s="71">
        <v>80101504</v>
      </c>
      <c r="M485" s="57">
        <v>8200000</v>
      </c>
      <c r="N485" s="71">
        <v>6</v>
      </c>
      <c r="O485" s="57">
        <v>47833334</v>
      </c>
      <c r="P485" s="74" t="s">
        <v>61</v>
      </c>
      <c r="Q485" s="74" t="s">
        <v>61</v>
      </c>
      <c r="R485" s="71" t="s">
        <v>2093</v>
      </c>
      <c r="S485" s="71" t="s">
        <v>253</v>
      </c>
      <c r="T485" s="75" t="s">
        <v>2094</v>
      </c>
      <c r="U485" s="64" t="s">
        <v>2108</v>
      </c>
      <c r="V485" s="76" t="s">
        <v>2109</v>
      </c>
      <c r="W485" s="77" t="s">
        <v>309</v>
      </c>
      <c r="X485" s="94" t="s">
        <v>2103</v>
      </c>
      <c r="Y485" s="85">
        <v>45485</v>
      </c>
      <c r="Z485" s="79" t="s">
        <v>2110</v>
      </c>
      <c r="AA485" s="85">
        <v>45485</v>
      </c>
      <c r="AB485" s="93">
        <v>47833334</v>
      </c>
      <c r="AC485" s="81">
        <v>0</v>
      </c>
      <c r="AD485" s="82">
        <v>873</v>
      </c>
      <c r="AE485" s="86">
        <v>45490</v>
      </c>
      <c r="AF485" s="80">
        <v>47833334</v>
      </c>
      <c r="AG485" s="83">
        <f t="shared" si="41"/>
        <v>0</v>
      </c>
      <c r="AH485" s="82">
        <v>3216</v>
      </c>
      <c r="AI485" s="64">
        <v>45496</v>
      </c>
      <c r="AJ485" s="80">
        <v>47833334</v>
      </c>
      <c r="AK485" s="65">
        <f t="shared" si="38"/>
        <v>0</v>
      </c>
      <c r="AL485" s="80">
        <v>18586667</v>
      </c>
      <c r="AM485" s="65">
        <f t="shared" si="39"/>
        <v>29246667</v>
      </c>
      <c r="AN485" s="65">
        <f t="shared" si="40"/>
        <v>0</v>
      </c>
      <c r="AO485" s="71" t="s">
        <v>323</v>
      </c>
      <c r="AP485" s="71" t="s">
        <v>2111</v>
      </c>
      <c r="AQ485" s="73" t="s">
        <v>2112</v>
      </c>
      <c r="AR485" s="73"/>
    </row>
    <row r="486" spans="1:44" s="39" customFormat="1" ht="18.75" customHeight="1">
      <c r="A486" s="71">
        <v>4</v>
      </c>
      <c r="B486" s="72" t="s">
        <v>2113</v>
      </c>
      <c r="C486" s="73" t="s">
        <v>248</v>
      </c>
      <c r="D486" s="73" t="s">
        <v>249</v>
      </c>
      <c r="E486" s="73" t="s">
        <v>250</v>
      </c>
      <c r="F486" s="73" t="s">
        <v>251</v>
      </c>
      <c r="G486" s="73" t="s">
        <v>2091</v>
      </c>
      <c r="H486" s="73" t="s">
        <v>153</v>
      </c>
      <c r="I486" s="73" t="s">
        <v>54</v>
      </c>
      <c r="J486" s="114" t="s">
        <v>2114</v>
      </c>
      <c r="K486" s="71" t="s">
        <v>55</v>
      </c>
      <c r="L486" s="71">
        <v>80101504</v>
      </c>
      <c r="M486" s="57">
        <v>6958083.9520958085</v>
      </c>
      <c r="N486" s="71">
        <v>6</v>
      </c>
      <c r="O486" s="57">
        <v>38733334</v>
      </c>
      <c r="P486" s="74" t="s">
        <v>56</v>
      </c>
      <c r="Q486" s="74" t="s">
        <v>56</v>
      </c>
      <c r="R486" s="71" t="s">
        <v>2093</v>
      </c>
      <c r="S486" s="71" t="s">
        <v>253</v>
      </c>
      <c r="T486" s="75" t="s">
        <v>2094</v>
      </c>
      <c r="U486" s="64" t="s">
        <v>2115</v>
      </c>
      <c r="V486" s="76" t="s">
        <v>2116</v>
      </c>
      <c r="W486" s="77" t="s">
        <v>309</v>
      </c>
      <c r="X486" s="94" t="s">
        <v>2103</v>
      </c>
      <c r="Y486" s="85">
        <v>45504</v>
      </c>
      <c r="Z486" s="79" t="s">
        <v>2117</v>
      </c>
      <c r="AA486" s="85">
        <v>45503</v>
      </c>
      <c r="AB486" s="93">
        <v>38733334</v>
      </c>
      <c r="AC486" s="81">
        <v>0</v>
      </c>
      <c r="AD486" s="82">
        <v>1319</v>
      </c>
      <c r="AE486" s="86">
        <v>45504</v>
      </c>
      <c r="AF486" s="80">
        <v>38733334</v>
      </c>
      <c r="AG486" s="83">
        <f t="shared" si="41"/>
        <v>0</v>
      </c>
      <c r="AH486" s="82">
        <v>3409</v>
      </c>
      <c r="AI486" s="64">
        <v>45506</v>
      </c>
      <c r="AJ486" s="80">
        <v>38733334</v>
      </c>
      <c r="AK486" s="65">
        <f t="shared" si="38"/>
        <v>0</v>
      </c>
      <c r="AL486" s="80">
        <v>13766667</v>
      </c>
      <c r="AM486" s="65">
        <f t="shared" si="39"/>
        <v>24966667</v>
      </c>
      <c r="AN486" s="65">
        <f t="shared" si="40"/>
        <v>0</v>
      </c>
      <c r="AO486" s="71" t="s">
        <v>323</v>
      </c>
      <c r="AP486" s="71">
        <v>599</v>
      </c>
      <c r="AQ486" s="73" t="s">
        <v>2118</v>
      </c>
      <c r="AR486" s="73"/>
    </row>
    <row r="487" spans="1:44" s="39" customFormat="1" ht="18.75" customHeight="1">
      <c r="A487" s="71">
        <v>5</v>
      </c>
      <c r="B487" s="72" t="s">
        <v>2119</v>
      </c>
      <c r="C487" s="73" t="s">
        <v>248</v>
      </c>
      <c r="D487" s="73" t="s">
        <v>249</v>
      </c>
      <c r="E487" s="73" t="s">
        <v>250</v>
      </c>
      <c r="F487" s="73" t="s">
        <v>251</v>
      </c>
      <c r="G487" s="73" t="s">
        <v>2091</v>
      </c>
      <c r="H487" s="73" t="s">
        <v>153</v>
      </c>
      <c r="I487" s="73" t="s">
        <v>54</v>
      </c>
      <c r="J487" s="114" t="s">
        <v>2120</v>
      </c>
      <c r="K487" s="71" t="s">
        <v>55</v>
      </c>
      <c r="L487" s="71">
        <v>80101504</v>
      </c>
      <c r="M487" s="57">
        <v>7579904.1916167662</v>
      </c>
      <c r="N487" s="71">
        <v>6</v>
      </c>
      <c r="O487" s="57">
        <v>42194800</v>
      </c>
      <c r="P487" s="74" t="s">
        <v>56</v>
      </c>
      <c r="Q487" s="74" t="s">
        <v>56</v>
      </c>
      <c r="R487" s="71" t="s">
        <v>2093</v>
      </c>
      <c r="S487" s="71" t="s">
        <v>253</v>
      </c>
      <c r="T487" s="75" t="s">
        <v>2094</v>
      </c>
      <c r="U487" s="64" t="s">
        <v>2115</v>
      </c>
      <c r="V487" s="76" t="s">
        <v>2116</v>
      </c>
      <c r="W487" s="77" t="s">
        <v>309</v>
      </c>
      <c r="X487" s="94" t="s">
        <v>2103</v>
      </c>
      <c r="Y487" s="85">
        <v>45504</v>
      </c>
      <c r="Z487" s="79" t="s">
        <v>2121</v>
      </c>
      <c r="AA487" s="85">
        <v>45503</v>
      </c>
      <c r="AB487" s="93">
        <v>42194800</v>
      </c>
      <c r="AC487" s="81">
        <v>0</v>
      </c>
      <c r="AD487" s="82">
        <v>1321</v>
      </c>
      <c r="AE487" s="86">
        <v>45504</v>
      </c>
      <c r="AF487" s="80">
        <v>42194800</v>
      </c>
      <c r="AG487" s="83">
        <f t="shared" si="41"/>
        <v>0</v>
      </c>
      <c r="AH487" s="82">
        <v>3998</v>
      </c>
      <c r="AI487" s="64">
        <v>45524</v>
      </c>
      <c r="AJ487" s="80">
        <v>42194800</v>
      </c>
      <c r="AK487" s="65">
        <f t="shared" si="38"/>
        <v>0</v>
      </c>
      <c r="AL487" s="80">
        <v>11689100</v>
      </c>
      <c r="AM487" s="65">
        <f t="shared" si="39"/>
        <v>30505700</v>
      </c>
      <c r="AN487" s="65">
        <f t="shared" si="40"/>
        <v>0</v>
      </c>
      <c r="AO487" s="71" t="s">
        <v>323</v>
      </c>
      <c r="AP487" s="71">
        <v>789</v>
      </c>
      <c r="AQ487" s="73" t="s">
        <v>2122</v>
      </c>
      <c r="AR487" s="73" t="s">
        <v>2123</v>
      </c>
    </row>
    <row r="488" spans="1:44" s="39" customFormat="1" ht="18.75" customHeight="1">
      <c r="A488" s="71">
        <v>6</v>
      </c>
      <c r="B488" s="72" t="s">
        <v>2124</v>
      </c>
      <c r="C488" s="73" t="s">
        <v>248</v>
      </c>
      <c r="D488" s="73" t="s">
        <v>249</v>
      </c>
      <c r="E488" s="73" t="s">
        <v>250</v>
      </c>
      <c r="F488" s="73" t="s">
        <v>251</v>
      </c>
      <c r="G488" s="73" t="s">
        <v>2091</v>
      </c>
      <c r="H488" s="73" t="s">
        <v>153</v>
      </c>
      <c r="I488" s="73" t="s">
        <v>54</v>
      </c>
      <c r="J488" s="114" t="s">
        <v>2125</v>
      </c>
      <c r="K488" s="71" t="s">
        <v>55</v>
      </c>
      <c r="L488" s="71">
        <v>80111600</v>
      </c>
      <c r="M488" s="57">
        <v>3065868.3233532934</v>
      </c>
      <c r="N488" s="71">
        <v>6</v>
      </c>
      <c r="O488" s="57">
        <v>17066667</v>
      </c>
      <c r="P488" s="74" t="s">
        <v>56</v>
      </c>
      <c r="Q488" s="74" t="s">
        <v>56</v>
      </c>
      <c r="R488" s="71" t="s">
        <v>2093</v>
      </c>
      <c r="S488" s="71" t="s">
        <v>253</v>
      </c>
      <c r="T488" s="75" t="s">
        <v>2094</v>
      </c>
      <c r="U488" s="64" t="s">
        <v>2115</v>
      </c>
      <c r="V488" s="76" t="s">
        <v>2116</v>
      </c>
      <c r="W488" s="77" t="s">
        <v>309</v>
      </c>
      <c r="X488" s="94" t="s">
        <v>2103</v>
      </c>
      <c r="Y488" s="85">
        <v>45504</v>
      </c>
      <c r="Z488" s="79" t="s">
        <v>2126</v>
      </c>
      <c r="AA488" s="85">
        <v>45503</v>
      </c>
      <c r="AB488" s="93">
        <v>17066667</v>
      </c>
      <c r="AC488" s="81">
        <v>0</v>
      </c>
      <c r="AD488" s="82">
        <v>1326</v>
      </c>
      <c r="AE488" s="86">
        <v>45504</v>
      </c>
      <c r="AF488" s="80">
        <v>17066667</v>
      </c>
      <c r="AG488" s="83">
        <f t="shared" si="41"/>
        <v>0</v>
      </c>
      <c r="AH488" s="82">
        <v>3469</v>
      </c>
      <c r="AI488" s="64">
        <v>45512</v>
      </c>
      <c r="AJ488" s="80">
        <v>17066667</v>
      </c>
      <c r="AK488" s="65">
        <f t="shared" si="38"/>
        <v>0</v>
      </c>
      <c r="AL488" s="80">
        <v>5653334</v>
      </c>
      <c r="AM488" s="65">
        <f t="shared" si="39"/>
        <v>11413333</v>
      </c>
      <c r="AN488" s="65">
        <f t="shared" si="40"/>
        <v>0</v>
      </c>
      <c r="AO488" s="71" t="s">
        <v>320</v>
      </c>
      <c r="AP488" s="71">
        <v>646</v>
      </c>
      <c r="AQ488" s="73" t="s">
        <v>2127</v>
      </c>
      <c r="AR488" s="73" t="s">
        <v>2128</v>
      </c>
    </row>
    <row r="489" spans="1:44" s="39" customFormat="1" ht="18.75" customHeight="1">
      <c r="A489" s="71">
        <v>7</v>
      </c>
      <c r="B489" s="72" t="s">
        <v>2129</v>
      </c>
      <c r="C489" s="73" t="s">
        <v>248</v>
      </c>
      <c r="D489" s="73" t="s">
        <v>249</v>
      </c>
      <c r="E489" s="73" t="s">
        <v>250</v>
      </c>
      <c r="F489" s="73" t="s">
        <v>251</v>
      </c>
      <c r="G489" s="73" t="s">
        <v>2091</v>
      </c>
      <c r="H489" s="73" t="s">
        <v>153</v>
      </c>
      <c r="I489" s="73" t="s">
        <v>54</v>
      </c>
      <c r="J489" s="114" t="s">
        <v>2130</v>
      </c>
      <c r="K489" s="71" t="s">
        <v>55</v>
      </c>
      <c r="L489" s="71">
        <v>80101504</v>
      </c>
      <c r="M489" s="57">
        <v>4700000</v>
      </c>
      <c r="N489" s="71">
        <v>6</v>
      </c>
      <c r="O489" s="57">
        <v>26163333</v>
      </c>
      <c r="P489" s="74" t="s">
        <v>61</v>
      </c>
      <c r="Q489" s="74" t="s">
        <v>61</v>
      </c>
      <c r="R489" s="71" t="s">
        <v>2093</v>
      </c>
      <c r="S489" s="71" t="s">
        <v>253</v>
      </c>
      <c r="T489" s="75" t="s">
        <v>2094</v>
      </c>
      <c r="U489" s="64" t="s">
        <v>2131</v>
      </c>
      <c r="V489" s="76" t="s">
        <v>2132</v>
      </c>
      <c r="W489" s="77" t="s">
        <v>302</v>
      </c>
      <c r="X489" s="94" t="s">
        <v>2103</v>
      </c>
      <c r="Y489" s="85">
        <v>45492</v>
      </c>
      <c r="Z489" s="79" t="s">
        <v>2133</v>
      </c>
      <c r="AA489" s="85">
        <v>45492</v>
      </c>
      <c r="AB489" s="93">
        <v>26163333</v>
      </c>
      <c r="AC489" s="81">
        <v>0</v>
      </c>
      <c r="AD489" s="82">
        <v>1046</v>
      </c>
      <c r="AE489" s="86">
        <v>45495</v>
      </c>
      <c r="AF489" s="80">
        <v>26163333</v>
      </c>
      <c r="AG489" s="83">
        <f t="shared" si="41"/>
        <v>0</v>
      </c>
      <c r="AH489" s="82">
        <v>3330</v>
      </c>
      <c r="AI489" s="64">
        <v>45503</v>
      </c>
      <c r="AJ489" s="80">
        <v>26163333</v>
      </c>
      <c r="AK489" s="65">
        <f t="shared" si="38"/>
        <v>0</v>
      </c>
      <c r="AL489" s="80">
        <v>9400000</v>
      </c>
      <c r="AM489" s="65">
        <f t="shared" si="39"/>
        <v>16763333</v>
      </c>
      <c r="AN489" s="65">
        <f t="shared" si="40"/>
        <v>0</v>
      </c>
      <c r="AO489" s="71" t="s">
        <v>323</v>
      </c>
      <c r="AP489" s="71">
        <v>534</v>
      </c>
      <c r="AQ489" s="73" t="s">
        <v>2134</v>
      </c>
      <c r="AR489" s="73" t="s">
        <v>2135</v>
      </c>
    </row>
    <row r="490" spans="1:44" s="39" customFormat="1" ht="18.75" customHeight="1">
      <c r="A490" s="71">
        <v>8</v>
      </c>
      <c r="B490" s="72" t="s">
        <v>2136</v>
      </c>
      <c r="C490" s="73" t="s">
        <v>248</v>
      </c>
      <c r="D490" s="73" t="s">
        <v>249</v>
      </c>
      <c r="E490" s="73" t="s">
        <v>250</v>
      </c>
      <c r="F490" s="73" t="s">
        <v>251</v>
      </c>
      <c r="G490" s="73" t="s">
        <v>2091</v>
      </c>
      <c r="H490" s="73" t="s">
        <v>153</v>
      </c>
      <c r="I490" s="73" t="s">
        <v>54</v>
      </c>
      <c r="J490" s="114" t="s">
        <v>2137</v>
      </c>
      <c r="K490" s="71" t="s">
        <v>55</v>
      </c>
      <c r="L490" s="71">
        <v>80101504</v>
      </c>
      <c r="M490" s="57">
        <v>8350000</v>
      </c>
      <c r="N490" s="71">
        <v>6</v>
      </c>
      <c r="O490" s="57">
        <v>50100000</v>
      </c>
      <c r="P490" s="74" t="s">
        <v>56</v>
      </c>
      <c r="Q490" s="74" t="s">
        <v>56</v>
      </c>
      <c r="R490" s="71" t="s">
        <v>2093</v>
      </c>
      <c r="S490" s="71" t="s">
        <v>253</v>
      </c>
      <c r="T490" s="75" t="s">
        <v>2094</v>
      </c>
      <c r="U490" s="64">
        <v>45504</v>
      </c>
      <c r="V490" s="76">
        <v>202417000063633</v>
      </c>
      <c r="W490" s="77" t="s">
        <v>302</v>
      </c>
      <c r="X490" s="94" t="s">
        <v>340</v>
      </c>
      <c r="Y490" s="85">
        <v>45504</v>
      </c>
      <c r="Z490" s="79" t="s">
        <v>2138</v>
      </c>
      <c r="AA490" s="85">
        <v>45503</v>
      </c>
      <c r="AB490" s="93">
        <v>50100000</v>
      </c>
      <c r="AC490" s="81">
        <v>0</v>
      </c>
      <c r="AD490" s="82">
        <v>1330</v>
      </c>
      <c r="AE490" s="86">
        <v>45504</v>
      </c>
      <c r="AF490" s="80">
        <v>50100000</v>
      </c>
      <c r="AG490" s="83">
        <f t="shared" si="41"/>
        <v>0</v>
      </c>
      <c r="AH490" s="82">
        <v>3464</v>
      </c>
      <c r="AI490" s="64">
        <v>45512</v>
      </c>
      <c r="AJ490" s="80">
        <v>50100000</v>
      </c>
      <c r="AK490" s="65">
        <f t="shared" si="38"/>
        <v>0</v>
      </c>
      <c r="AL490" s="80">
        <v>9600000</v>
      </c>
      <c r="AM490" s="65">
        <f t="shared" si="39"/>
        <v>40500000</v>
      </c>
      <c r="AN490" s="65">
        <f t="shared" si="40"/>
        <v>0</v>
      </c>
      <c r="AO490" s="71" t="s">
        <v>323</v>
      </c>
      <c r="AP490" s="71">
        <v>650</v>
      </c>
      <c r="AQ490" s="73" t="s">
        <v>2139</v>
      </c>
      <c r="AR490" s="73"/>
    </row>
    <row r="491" spans="1:44" s="39" customFormat="1" ht="18.75" customHeight="1">
      <c r="A491" s="71">
        <v>9</v>
      </c>
      <c r="B491" s="72" t="s">
        <v>2140</v>
      </c>
      <c r="C491" s="73" t="s">
        <v>248</v>
      </c>
      <c r="D491" s="73" t="s">
        <v>249</v>
      </c>
      <c r="E491" s="73" t="s">
        <v>250</v>
      </c>
      <c r="F491" s="73" t="s">
        <v>251</v>
      </c>
      <c r="G491" s="73" t="s">
        <v>2091</v>
      </c>
      <c r="H491" s="73" t="s">
        <v>153</v>
      </c>
      <c r="I491" s="73" t="s">
        <v>54</v>
      </c>
      <c r="J491" s="114" t="s">
        <v>2141</v>
      </c>
      <c r="K491" s="71" t="s">
        <v>55</v>
      </c>
      <c r="L491" s="71">
        <v>80101504</v>
      </c>
      <c r="M491" s="57">
        <v>8501784.4311377257</v>
      </c>
      <c r="N491" s="71" t="s">
        <v>2142</v>
      </c>
      <c r="O491" s="57">
        <v>47326600</v>
      </c>
      <c r="P491" s="74" t="s">
        <v>56</v>
      </c>
      <c r="Q491" s="74" t="s">
        <v>56</v>
      </c>
      <c r="R491" s="71" t="s">
        <v>2093</v>
      </c>
      <c r="S491" s="71" t="s">
        <v>253</v>
      </c>
      <c r="T491" s="75" t="s">
        <v>2094</v>
      </c>
      <c r="U491" s="64" t="s">
        <v>2143</v>
      </c>
      <c r="V491" s="76" t="s">
        <v>2144</v>
      </c>
      <c r="W491" s="77" t="s">
        <v>309</v>
      </c>
      <c r="X491" s="94" t="s">
        <v>2145</v>
      </c>
      <c r="Y491" s="85">
        <v>45499</v>
      </c>
      <c r="Z491" s="79" t="s">
        <v>2146</v>
      </c>
      <c r="AA491" s="85">
        <v>45503</v>
      </c>
      <c r="AB491" s="93">
        <v>47326600</v>
      </c>
      <c r="AC491" s="81">
        <v>0</v>
      </c>
      <c r="AD491" s="82">
        <v>1333</v>
      </c>
      <c r="AE491" s="86">
        <v>45504</v>
      </c>
      <c r="AF491" s="80">
        <v>47326600</v>
      </c>
      <c r="AG491" s="83">
        <f t="shared" si="41"/>
        <v>0</v>
      </c>
      <c r="AH491" s="82">
        <v>3400</v>
      </c>
      <c r="AI491" s="64">
        <v>45506</v>
      </c>
      <c r="AJ491" s="80">
        <v>47326600</v>
      </c>
      <c r="AK491" s="65">
        <f t="shared" si="38"/>
        <v>0</v>
      </c>
      <c r="AL491" s="80">
        <v>16820900</v>
      </c>
      <c r="AM491" s="65">
        <f t="shared" si="39"/>
        <v>30505700</v>
      </c>
      <c r="AN491" s="65">
        <f t="shared" si="40"/>
        <v>0</v>
      </c>
      <c r="AO491" s="71" t="s">
        <v>323</v>
      </c>
      <c r="AP491" s="71">
        <v>601</v>
      </c>
      <c r="AQ491" s="73" t="s">
        <v>2147</v>
      </c>
      <c r="AR491" s="73"/>
    </row>
    <row r="492" spans="1:44" s="39" customFormat="1" ht="18.75" customHeight="1">
      <c r="A492" s="71">
        <v>10</v>
      </c>
      <c r="B492" s="72" t="s">
        <v>2148</v>
      </c>
      <c r="C492" s="73" t="s">
        <v>248</v>
      </c>
      <c r="D492" s="73" t="s">
        <v>249</v>
      </c>
      <c r="E492" s="73" t="s">
        <v>250</v>
      </c>
      <c r="F492" s="73" t="s">
        <v>254</v>
      </c>
      <c r="G492" s="73" t="s">
        <v>2149</v>
      </c>
      <c r="H492" s="73" t="s">
        <v>256</v>
      </c>
      <c r="I492" s="73" t="s">
        <v>54</v>
      </c>
      <c r="J492" s="114" t="s">
        <v>2150</v>
      </c>
      <c r="K492" s="71" t="s">
        <v>64</v>
      </c>
      <c r="L492" s="71" t="s">
        <v>65</v>
      </c>
      <c r="M492" s="57">
        <v>0</v>
      </c>
      <c r="N492" s="74">
        <v>0</v>
      </c>
      <c r="O492" s="57">
        <f t="shared" ref="O492:O493" si="42">298784738-298784738</f>
        <v>0</v>
      </c>
      <c r="P492" s="74" t="s">
        <v>78</v>
      </c>
      <c r="Q492" s="74" t="s">
        <v>78</v>
      </c>
      <c r="R492" s="71" t="s">
        <v>2093</v>
      </c>
      <c r="S492" s="71" t="s">
        <v>253</v>
      </c>
      <c r="T492" s="75" t="s">
        <v>2094</v>
      </c>
      <c r="U492" s="64" t="s">
        <v>2151</v>
      </c>
      <c r="V492" s="76" t="s">
        <v>2152</v>
      </c>
      <c r="W492" s="77" t="s">
        <v>314</v>
      </c>
      <c r="X492" s="94" t="s">
        <v>2153</v>
      </c>
      <c r="Y492" s="85" t="s">
        <v>2151</v>
      </c>
      <c r="Z492" s="79"/>
      <c r="AA492" s="85"/>
      <c r="AB492" s="93"/>
      <c r="AC492" s="81">
        <v>0</v>
      </c>
      <c r="AD492" s="82"/>
      <c r="AE492" s="86"/>
      <c r="AF492" s="80"/>
      <c r="AG492" s="83">
        <f t="shared" si="41"/>
        <v>0</v>
      </c>
      <c r="AH492" s="82"/>
      <c r="AI492" s="64"/>
      <c r="AJ492" s="80"/>
      <c r="AK492" s="65">
        <f t="shared" si="38"/>
        <v>0</v>
      </c>
      <c r="AL492" s="80"/>
      <c r="AM492" s="65">
        <f t="shared" si="39"/>
        <v>0</v>
      </c>
      <c r="AN492" s="65">
        <f t="shared" si="40"/>
        <v>0</v>
      </c>
      <c r="AO492" s="82"/>
      <c r="AP492" s="82"/>
      <c r="AQ492" s="84"/>
      <c r="AR492" s="73"/>
    </row>
    <row r="493" spans="1:44" s="39" customFormat="1" ht="18.75" customHeight="1">
      <c r="A493" s="71">
        <v>11</v>
      </c>
      <c r="B493" s="72" t="s">
        <v>2154</v>
      </c>
      <c r="C493" s="73" t="s">
        <v>248</v>
      </c>
      <c r="D493" s="73" t="s">
        <v>249</v>
      </c>
      <c r="E493" s="73" t="s">
        <v>250</v>
      </c>
      <c r="F493" s="73" t="s">
        <v>2155</v>
      </c>
      <c r="G493" s="73" t="s">
        <v>2149</v>
      </c>
      <c r="H493" s="73" t="s">
        <v>257</v>
      </c>
      <c r="I493" s="73" t="s">
        <v>54</v>
      </c>
      <c r="J493" s="114" t="s">
        <v>2156</v>
      </c>
      <c r="K493" s="71" t="s">
        <v>64</v>
      </c>
      <c r="L493" s="71" t="s">
        <v>65</v>
      </c>
      <c r="M493" s="57">
        <v>0</v>
      </c>
      <c r="N493" s="74">
        <v>0</v>
      </c>
      <c r="O493" s="57">
        <f t="shared" si="42"/>
        <v>0</v>
      </c>
      <c r="P493" s="74" t="s">
        <v>78</v>
      </c>
      <c r="Q493" s="74" t="s">
        <v>78</v>
      </c>
      <c r="R493" s="71" t="s">
        <v>2093</v>
      </c>
      <c r="S493" s="71" t="s">
        <v>253</v>
      </c>
      <c r="T493" s="75" t="s">
        <v>2094</v>
      </c>
      <c r="U493" s="64" t="s">
        <v>2157</v>
      </c>
      <c r="V493" s="76" t="s">
        <v>2158</v>
      </c>
      <c r="W493" s="77" t="s">
        <v>314</v>
      </c>
      <c r="X493" s="94" t="s">
        <v>2159</v>
      </c>
      <c r="Y493" s="85" t="s">
        <v>2157</v>
      </c>
      <c r="Z493" s="79"/>
      <c r="AA493" s="85"/>
      <c r="AB493" s="93"/>
      <c r="AC493" s="81">
        <v>0</v>
      </c>
      <c r="AD493" s="82"/>
      <c r="AE493" s="86"/>
      <c r="AF493" s="80"/>
      <c r="AG493" s="83">
        <f t="shared" si="41"/>
        <v>0</v>
      </c>
      <c r="AH493" s="82"/>
      <c r="AI493" s="64"/>
      <c r="AJ493" s="80"/>
      <c r="AK493" s="65">
        <f t="shared" si="38"/>
        <v>0</v>
      </c>
      <c r="AL493" s="80"/>
      <c r="AM493" s="65">
        <f t="shared" si="39"/>
        <v>0</v>
      </c>
      <c r="AN493" s="65">
        <f t="shared" si="40"/>
        <v>0</v>
      </c>
      <c r="AO493" s="82"/>
      <c r="AP493" s="82"/>
      <c r="AQ493" s="84"/>
      <c r="AR493" s="73"/>
    </row>
    <row r="494" spans="1:44" s="39" customFormat="1" ht="18.75" customHeight="1">
      <c r="A494" s="71">
        <v>12</v>
      </c>
      <c r="B494" s="72" t="s">
        <v>2160</v>
      </c>
      <c r="C494" s="73" t="s">
        <v>248</v>
      </c>
      <c r="D494" s="73" t="s">
        <v>249</v>
      </c>
      <c r="E494" s="73" t="s">
        <v>250</v>
      </c>
      <c r="F494" s="73" t="s">
        <v>251</v>
      </c>
      <c r="G494" s="73" t="s">
        <v>2091</v>
      </c>
      <c r="H494" s="73" t="s">
        <v>77</v>
      </c>
      <c r="I494" s="73" t="s">
        <v>54</v>
      </c>
      <c r="J494" s="114" t="s">
        <v>2161</v>
      </c>
      <c r="K494" s="71" t="s">
        <v>55</v>
      </c>
      <c r="L494" s="71">
        <v>80161500</v>
      </c>
      <c r="M494" s="57">
        <v>7000000</v>
      </c>
      <c r="N494" s="71">
        <v>5</v>
      </c>
      <c r="O494" s="57">
        <v>35000000</v>
      </c>
      <c r="P494" s="74" t="s">
        <v>56</v>
      </c>
      <c r="Q494" s="74" t="s">
        <v>56</v>
      </c>
      <c r="R494" s="71" t="s">
        <v>2093</v>
      </c>
      <c r="S494" s="71" t="s">
        <v>253</v>
      </c>
      <c r="T494" s="75" t="s">
        <v>2162</v>
      </c>
      <c r="U494" s="64">
        <v>45504</v>
      </c>
      <c r="V494" s="76">
        <v>202417000063573</v>
      </c>
      <c r="W494" s="77" t="s">
        <v>302</v>
      </c>
      <c r="X494" s="94" t="s">
        <v>340</v>
      </c>
      <c r="Y494" s="85">
        <v>45505</v>
      </c>
      <c r="Z494" s="79" t="s">
        <v>2163</v>
      </c>
      <c r="AA494" s="85">
        <v>45505</v>
      </c>
      <c r="AB494" s="93">
        <v>35000000</v>
      </c>
      <c r="AC494" s="81">
        <v>0</v>
      </c>
      <c r="AD494" s="82">
        <v>1390</v>
      </c>
      <c r="AE494" s="86">
        <v>45506</v>
      </c>
      <c r="AF494" s="80">
        <v>32200000</v>
      </c>
      <c r="AG494" s="83">
        <f t="shared" si="41"/>
        <v>2800000</v>
      </c>
      <c r="AH494" s="82">
        <v>3754</v>
      </c>
      <c r="AI494" s="64">
        <v>45517</v>
      </c>
      <c r="AJ494" s="80">
        <v>32200000</v>
      </c>
      <c r="AK494" s="65">
        <f t="shared" si="38"/>
        <v>0</v>
      </c>
      <c r="AL494" s="80">
        <v>11200000</v>
      </c>
      <c r="AM494" s="65">
        <f t="shared" si="39"/>
        <v>21000000</v>
      </c>
      <c r="AN494" s="65">
        <f t="shared" si="40"/>
        <v>2800000</v>
      </c>
      <c r="AO494" s="71" t="s">
        <v>323</v>
      </c>
      <c r="AP494" s="71">
        <v>694</v>
      </c>
      <c r="AQ494" s="73" t="s">
        <v>2164</v>
      </c>
      <c r="AR494" s="73"/>
    </row>
    <row r="495" spans="1:44" s="39" customFormat="1" ht="18.75" customHeight="1">
      <c r="A495" s="71">
        <v>13</v>
      </c>
      <c r="B495" s="72" t="s">
        <v>2165</v>
      </c>
      <c r="C495" s="73" t="s">
        <v>248</v>
      </c>
      <c r="D495" s="73" t="s">
        <v>249</v>
      </c>
      <c r="E495" s="73" t="s">
        <v>250</v>
      </c>
      <c r="F495" s="73" t="s">
        <v>251</v>
      </c>
      <c r="G495" s="73" t="s">
        <v>2091</v>
      </c>
      <c r="H495" s="73" t="s">
        <v>77</v>
      </c>
      <c r="I495" s="73" t="s">
        <v>54</v>
      </c>
      <c r="J495" s="114" t="s">
        <v>2166</v>
      </c>
      <c r="K495" s="71" t="s">
        <v>55</v>
      </c>
      <c r="L495" s="71">
        <v>80161500</v>
      </c>
      <c r="M495" s="57">
        <v>3000000</v>
      </c>
      <c r="N495" s="71">
        <v>6</v>
      </c>
      <c r="O495" s="57">
        <v>16700000</v>
      </c>
      <c r="P495" s="74" t="s">
        <v>56</v>
      </c>
      <c r="Q495" s="74" t="s">
        <v>56</v>
      </c>
      <c r="R495" s="71" t="s">
        <v>2093</v>
      </c>
      <c r="S495" s="71" t="s">
        <v>253</v>
      </c>
      <c r="T495" s="75" t="s">
        <v>2162</v>
      </c>
      <c r="U495" s="64">
        <v>45504</v>
      </c>
      <c r="V495" s="76">
        <v>202417000062893</v>
      </c>
      <c r="W495" s="77" t="s">
        <v>302</v>
      </c>
      <c r="X495" s="94" t="s">
        <v>340</v>
      </c>
      <c r="Y495" s="85">
        <v>45504</v>
      </c>
      <c r="Z495" s="79" t="s">
        <v>2167</v>
      </c>
      <c r="AA495" s="85">
        <v>45503</v>
      </c>
      <c r="AB495" s="93">
        <v>16700000</v>
      </c>
      <c r="AC495" s="81">
        <v>0</v>
      </c>
      <c r="AD495" s="82">
        <v>1360</v>
      </c>
      <c r="AE495" s="86">
        <v>45504</v>
      </c>
      <c r="AF495" s="80">
        <v>16300000</v>
      </c>
      <c r="AG495" s="83">
        <f t="shared" si="41"/>
        <v>400000</v>
      </c>
      <c r="AH495" s="82">
        <v>3423</v>
      </c>
      <c r="AI495" s="64">
        <v>45506</v>
      </c>
      <c r="AJ495" s="80">
        <v>16300000</v>
      </c>
      <c r="AK495" s="65">
        <f t="shared" si="38"/>
        <v>0</v>
      </c>
      <c r="AL495" s="80">
        <v>5600000</v>
      </c>
      <c r="AM495" s="65">
        <f t="shared" si="39"/>
        <v>10700000</v>
      </c>
      <c r="AN495" s="65">
        <f t="shared" si="40"/>
        <v>400000</v>
      </c>
      <c r="AO495" s="71" t="s">
        <v>320</v>
      </c>
      <c r="AP495" s="71">
        <v>609</v>
      </c>
      <c r="AQ495" s="73" t="s">
        <v>2168</v>
      </c>
      <c r="AR495" s="73"/>
    </row>
    <row r="496" spans="1:44" s="39" customFormat="1" ht="18.75" customHeight="1">
      <c r="A496" s="71">
        <v>14</v>
      </c>
      <c r="B496" s="72" t="s">
        <v>2169</v>
      </c>
      <c r="C496" s="73" t="s">
        <v>248</v>
      </c>
      <c r="D496" s="73" t="s">
        <v>249</v>
      </c>
      <c r="E496" s="73" t="s">
        <v>250</v>
      </c>
      <c r="F496" s="73" t="s">
        <v>251</v>
      </c>
      <c r="G496" s="73" t="s">
        <v>2091</v>
      </c>
      <c r="H496" s="73" t="s">
        <v>77</v>
      </c>
      <c r="I496" s="73" t="s">
        <v>54</v>
      </c>
      <c r="J496" s="114" t="s">
        <v>2170</v>
      </c>
      <c r="K496" s="71" t="s">
        <v>55</v>
      </c>
      <c r="L496" s="71">
        <v>80161500</v>
      </c>
      <c r="M496" s="57">
        <v>8000000</v>
      </c>
      <c r="N496" s="71">
        <v>6</v>
      </c>
      <c r="O496" s="57">
        <v>44533333</v>
      </c>
      <c r="P496" s="74" t="s">
        <v>56</v>
      </c>
      <c r="Q496" s="74" t="s">
        <v>56</v>
      </c>
      <c r="R496" s="71" t="s">
        <v>2093</v>
      </c>
      <c r="S496" s="71" t="s">
        <v>253</v>
      </c>
      <c r="T496" s="75" t="s">
        <v>2162</v>
      </c>
      <c r="U496" s="64">
        <v>45504</v>
      </c>
      <c r="V496" s="76">
        <v>202417000062893</v>
      </c>
      <c r="W496" s="77" t="s">
        <v>302</v>
      </c>
      <c r="X496" s="94" t="s">
        <v>340</v>
      </c>
      <c r="Y496" s="85">
        <v>45504</v>
      </c>
      <c r="Z496" s="79" t="s">
        <v>2171</v>
      </c>
      <c r="AA496" s="85">
        <v>45503</v>
      </c>
      <c r="AB496" s="93">
        <v>44533333</v>
      </c>
      <c r="AC496" s="81">
        <v>0</v>
      </c>
      <c r="AD496" s="82">
        <v>1380</v>
      </c>
      <c r="AE496" s="86">
        <v>45504</v>
      </c>
      <c r="AF496" s="80">
        <v>43466666</v>
      </c>
      <c r="AG496" s="83">
        <f t="shared" si="41"/>
        <v>1066667</v>
      </c>
      <c r="AH496" s="82">
        <v>3428</v>
      </c>
      <c r="AI496" s="64">
        <v>45506</v>
      </c>
      <c r="AJ496" s="80">
        <v>43466666</v>
      </c>
      <c r="AK496" s="65">
        <f t="shared" si="38"/>
        <v>0</v>
      </c>
      <c r="AL496" s="80">
        <v>14933333</v>
      </c>
      <c r="AM496" s="65">
        <f t="shared" si="39"/>
        <v>28533333</v>
      </c>
      <c r="AN496" s="65">
        <f t="shared" si="40"/>
        <v>1066667</v>
      </c>
      <c r="AO496" s="71" t="s">
        <v>323</v>
      </c>
      <c r="AP496" s="71">
        <v>607</v>
      </c>
      <c r="AQ496" s="73" t="s">
        <v>2172</v>
      </c>
      <c r="AR496" s="73"/>
    </row>
    <row r="497" spans="1:44" s="39" customFormat="1" ht="18.75" customHeight="1">
      <c r="A497" s="71">
        <v>15</v>
      </c>
      <c r="B497" s="72" t="s">
        <v>2173</v>
      </c>
      <c r="C497" s="73" t="s">
        <v>248</v>
      </c>
      <c r="D497" s="73" t="s">
        <v>249</v>
      </c>
      <c r="E497" s="73" t="s">
        <v>250</v>
      </c>
      <c r="F497" s="73" t="s">
        <v>251</v>
      </c>
      <c r="G497" s="73" t="s">
        <v>2091</v>
      </c>
      <c r="H497" s="73" t="s">
        <v>77</v>
      </c>
      <c r="I497" s="73" t="s">
        <v>54</v>
      </c>
      <c r="J497" s="114" t="s">
        <v>2174</v>
      </c>
      <c r="K497" s="71" t="s">
        <v>55</v>
      </c>
      <c r="L497" s="71">
        <v>80161500</v>
      </c>
      <c r="M497" s="57">
        <v>9500000</v>
      </c>
      <c r="N497" s="71">
        <v>6</v>
      </c>
      <c r="O497" s="57">
        <v>51616666</v>
      </c>
      <c r="P497" s="74" t="s">
        <v>56</v>
      </c>
      <c r="Q497" s="74" t="s">
        <v>56</v>
      </c>
      <c r="R497" s="71" t="s">
        <v>2093</v>
      </c>
      <c r="S497" s="71" t="s">
        <v>253</v>
      </c>
      <c r="T497" s="75" t="s">
        <v>2162</v>
      </c>
      <c r="U497" s="64">
        <v>45504</v>
      </c>
      <c r="V497" s="76">
        <v>202417000062893</v>
      </c>
      <c r="W497" s="77" t="s">
        <v>302</v>
      </c>
      <c r="X497" s="94" t="s">
        <v>340</v>
      </c>
      <c r="Y497" s="85">
        <v>45504</v>
      </c>
      <c r="Z497" s="79" t="s">
        <v>2175</v>
      </c>
      <c r="AA497" s="85">
        <v>45503</v>
      </c>
      <c r="AB497" s="93">
        <v>51616666</v>
      </c>
      <c r="AC497" s="81">
        <v>0</v>
      </c>
      <c r="AD497" s="82">
        <v>1351</v>
      </c>
      <c r="AE497" s="86">
        <v>45504</v>
      </c>
      <c r="AF497" s="80">
        <v>51616666</v>
      </c>
      <c r="AG497" s="83">
        <f t="shared" si="41"/>
        <v>0</v>
      </c>
      <c r="AH497" s="82">
        <v>3421</v>
      </c>
      <c r="AI497" s="64">
        <v>45506</v>
      </c>
      <c r="AJ497" s="80">
        <v>51616666</v>
      </c>
      <c r="AK497" s="65">
        <f t="shared" si="38"/>
        <v>0</v>
      </c>
      <c r="AL497" s="80">
        <v>17733333</v>
      </c>
      <c r="AM497" s="65">
        <f t="shared" si="39"/>
        <v>33883333</v>
      </c>
      <c r="AN497" s="65">
        <f t="shared" si="40"/>
        <v>0</v>
      </c>
      <c r="AO497" s="71" t="s">
        <v>323</v>
      </c>
      <c r="AP497" s="71">
        <v>617</v>
      </c>
      <c r="AQ497" s="73" t="s">
        <v>2176</v>
      </c>
      <c r="AR497" s="73"/>
    </row>
    <row r="498" spans="1:44" s="39" customFormat="1" ht="18.75" customHeight="1">
      <c r="A498" s="71">
        <v>16</v>
      </c>
      <c r="B498" s="72" t="s">
        <v>2177</v>
      </c>
      <c r="C498" s="73" t="s">
        <v>248</v>
      </c>
      <c r="D498" s="73" t="s">
        <v>249</v>
      </c>
      <c r="E498" s="73" t="s">
        <v>250</v>
      </c>
      <c r="F498" s="73" t="s">
        <v>251</v>
      </c>
      <c r="G498" s="73" t="s">
        <v>2091</v>
      </c>
      <c r="H498" s="73" t="s">
        <v>77</v>
      </c>
      <c r="I498" s="73" t="s">
        <v>54</v>
      </c>
      <c r="J498" s="114" t="s">
        <v>2178</v>
      </c>
      <c r="K498" s="71" t="s">
        <v>55</v>
      </c>
      <c r="L498" s="71">
        <v>80161500</v>
      </c>
      <c r="M498" s="57">
        <v>8500000</v>
      </c>
      <c r="N498" s="71">
        <v>6</v>
      </c>
      <c r="O498" s="57">
        <v>46183334</v>
      </c>
      <c r="P498" s="74" t="s">
        <v>56</v>
      </c>
      <c r="Q498" s="74" t="s">
        <v>2179</v>
      </c>
      <c r="R498" s="71" t="s">
        <v>2093</v>
      </c>
      <c r="S498" s="71" t="s">
        <v>253</v>
      </c>
      <c r="T498" s="75" t="s">
        <v>2162</v>
      </c>
      <c r="U498" s="64">
        <v>45504</v>
      </c>
      <c r="V498" s="76">
        <v>202417000062893</v>
      </c>
      <c r="W498" s="77" t="s">
        <v>302</v>
      </c>
      <c r="X498" s="94" t="s">
        <v>340</v>
      </c>
      <c r="Y498" s="85">
        <v>45504</v>
      </c>
      <c r="Z498" s="79" t="s">
        <v>2180</v>
      </c>
      <c r="AA498" s="85">
        <v>45503</v>
      </c>
      <c r="AB498" s="93">
        <v>46183334</v>
      </c>
      <c r="AC498" s="81">
        <v>0</v>
      </c>
      <c r="AD498" s="82">
        <v>1364</v>
      </c>
      <c r="AE498" s="86">
        <v>45504</v>
      </c>
      <c r="AF498" s="80">
        <v>46183334</v>
      </c>
      <c r="AG498" s="83">
        <f t="shared" si="41"/>
        <v>0</v>
      </c>
      <c r="AH498" s="82">
        <v>3449</v>
      </c>
      <c r="AI498" s="64">
        <v>45507</v>
      </c>
      <c r="AJ498" s="80">
        <v>46183334</v>
      </c>
      <c r="AK498" s="65">
        <f t="shared" si="38"/>
        <v>0</v>
      </c>
      <c r="AL498" s="80">
        <v>15866667</v>
      </c>
      <c r="AM498" s="65">
        <f t="shared" si="39"/>
        <v>30316667</v>
      </c>
      <c r="AN498" s="65">
        <f t="shared" si="40"/>
        <v>0</v>
      </c>
      <c r="AO498" s="71" t="s">
        <v>323</v>
      </c>
      <c r="AP498" s="71">
        <v>613</v>
      </c>
      <c r="AQ498" s="73" t="s">
        <v>2181</v>
      </c>
      <c r="AR498" s="73"/>
    </row>
    <row r="499" spans="1:44" s="39" customFormat="1" ht="18.75" customHeight="1">
      <c r="A499" s="71">
        <v>17</v>
      </c>
      <c r="B499" s="72" t="s">
        <v>2182</v>
      </c>
      <c r="C499" s="73" t="s">
        <v>248</v>
      </c>
      <c r="D499" s="73" t="s">
        <v>249</v>
      </c>
      <c r="E499" s="73" t="s">
        <v>250</v>
      </c>
      <c r="F499" s="73" t="s">
        <v>251</v>
      </c>
      <c r="G499" s="73" t="s">
        <v>2091</v>
      </c>
      <c r="H499" s="73" t="s">
        <v>153</v>
      </c>
      <c r="I499" s="73" t="s">
        <v>54</v>
      </c>
      <c r="J499" s="114" t="s">
        <v>2183</v>
      </c>
      <c r="K499" s="71" t="s">
        <v>55</v>
      </c>
      <c r="L499" s="71">
        <v>80161500</v>
      </c>
      <c r="M499" s="57">
        <v>6500000</v>
      </c>
      <c r="N499" s="71">
        <v>6</v>
      </c>
      <c r="O499" s="57">
        <v>36183333</v>
      </c>
      <c r="P499" s="74" t="s">
        <v>56</v>
      </c>
      <c r="Q499" s="74" t="s">
        <v>56</v>
      </c>
      <c r="R499" s="71" t="s">
        <v>2093</v>
      </c>
      <c r="S499" s="71" t="s">
        <v>253</v>
      </c>
      <c r="T499" s="75" t="s">
        <v>2162</v>
      </c>
      <c r="U499" s="64">
        <v>45504</v>
      </c>
      <c r="V499" s="76">
        <v>202417000062893</v>
      </c>
      <c r="W499" s="77" t="s">
        <v>302</v>
      </c>
      <c r="X499" s="94" t="s">
        <v>340</v>
      </c>
      <c r="Y499" s="85">
        <v>45504</v>
      </c>
      <c r="Z499" s="79" t="s">
        <v>2184</v>
      </c>
      <c r="AA499" s="85">
        <v>45503</v>
      </c>
      <c r="AB499" s="93">
        <v>36183333</v>
      </c>
      <c r="AC499" s="81">
        <v>0</v>
      </c>
      <c r="AD499" s="82">
        <v>1354</v>
      </c>
      <c r="AE499" s="86">
        <v>45504</v>
      </c>
      <c r="AF499" s="80">
        <v>35966666</v>
      </c>
      <c r="AG499" s="83">
        <f t="shared" si="41"/>
        <v>216667</v>
      </c>
      <c r="AH499" s="82">
        <v>3404</v>
      </c>
      <c r="AI499" s="64">
        <v>45506</v>
      </c>
      <c r="AJ499" s="80">
        <v>35966666</v>
      </c>
      <c r="AK499" s="65">
        <f t="shared" si="38"/>
        <v>0</v>
      </c>
      <c r="AL499" s="80">
        <v>12783333</v>
      </c>
      <c r="AM499" s="65">
        <f t="shared" si="39"/>
        <v>23183333</v>
      </c>
      <c r="AN499" s="65">
        <f t="shared" si="40"/>
        <v>216667</v>
      </c>
      <c r="AO499" s="71" t="s">
        <v>323</v>
      </c>
      <c r="AP499" s="71">
        <v>605</v>
      </c>
      <c r="AQ499" s="73" t="s">
        <v>2185</v>
      </c>
      <c r="AR499" s="73"/>
    </row>
    <row r="500" spans="1:44" s="39" customFormat="1" ht="18.75" customHeight="1">
      <c r="A500" s="71">
        <v>18</v>
      </c>
      <c r="B500" s="72" t="s">
        <v>2186</v>
      </c>
      <c r="C500" s="73" t="s">
        <v>248</v>
      </c>
      <c r="D500" s="73" t="s">
        <v>249</v>
      </c>
      <c r="E500" s="73" t="s">
        <v>250</v>
      </c>
      <c r="F500" s="73" t="s">
        <v>251</v>
      </c>
      <c r="G500" s="73" t="s">
        <v>2091</v>
      </c>
      <c r="H500" s="73" t="s">
        <v>77</v>
      </c>
      <c r="I500" s="73" t="s">
        <v>54</v>
      </c>
      <c r="J500" s="114" t="s">
        <v>2187</v>
      </c>
      <c r="K500" s="71" t="s">
        <v>55</v>
      </c>
      <c r="L500" s="71">
        <v>80161500</v>
      </c>
      <c r="M500" s="57">
        <v>7000000</v>
      </c>
      <c r="N500" s="71">
        <v>6</v>
      </c>
      <c r="O500" s="57">
        <v>37333334</v>
      </c>
      <c r="P500" s="74" t="s">
        <v>56</v>
      </c>
      <c r="Q500" s="74" t="s">
        <v>56</v>
      </c>
      <c r="R500" s="71" t="s">
        <v>2093</v>
      </c>
      <c r="S500" s="71" t="s">
        <v>253</v>
      </c>
      <c r="T500" s="75" t="s">
        <v>2162</v>
      </c>
      <c r="U500" s="64">
        <v>45504</v>
      </c>
      <c r="V500" s="76">
        <v>202417000062893</v>
      </c>
      <c r="W500" s="77" t="s">
        <v>302</v>
      </c>
      <c r="X500" s="94" t="s">
        <v>340</v>
      </c>
      <c r="Y500" s="85">
        <v>45504</v>
      </c>
      <c r="Z500" s="79" t="s">
        <v>2188</v>
      </c>
      <c r="AA500" s="85">
        <v>45503</v>
      </c>
      <c r="AB500" s="93">
        <v>37333334</v>
      </c>
      <c r="AC500" s="81">
        <v>0</v>
      </c>
      <c r="AD500" s="82">
        <v>1359</v>
      </c>
      <c r="AE500" s="86">
        <v>45504</v>
      </c>
      <c r="AF500" s="80">
        <v>37333334</v>
      </c>
      <c r="AG500" s="83">
        <f t="shared" si="41"/>
        <v>0</v>
      </c>
      <c r="AH500" s="82">
        <v>3467</v>
      </c>
      <c r="AI500" s="64">
        <v>45512</v>
      </c>
      <c r="AJ500" s="80">
        <v>37333334</v>
      </c>
      <c r="AK500" s="65">
        <f t="shared" si="38"/>
        <v>0</v>
      </c>
      <c r="AL500" s="80">
        <v>12366667</v>
      </c>
      <c r="AM500" s="65">
        <f t="shared" si="39"/>
        <v>24966667</v>
      </c>
      <c r="AN500" s="65">
        <f t="shared" si="40"/>
        <v>0</v>
      </c>
      <c r="AO500" s="71" t="s">
        <v>323</v>
      </c>
      <c r="AP500" s="71">
        <v>647</v>
      </c>
      <c r="AQ500" s="73" t="s">
        <v>2189</v>
      </c>
      <c r="AR500" s="73"/>
    </row>
    <row r="501" spans="1:44" s="39" customFormat="1" ht="18.75" customHeight="1">
      <c r="A501" s="71">
        <v>19</v>
      </c>
      <c r="B501" s="72" t="s">
        <v>2190</v>
      </c>
      <c r="C501" s="73" t="s">
        <v>248</v>
      </c>
      <c r="D501" s="73" t="s">
        <v>249</v>
      </c>
      <c r="E501" s="73" t="s">
        <v>250</v>
      </c>
      <c r="F501" s="73" t="s">
        <v>251</v>
      </c>
      <c r="G501" s="73" t="s">
        <v>2091</v>
      </c>
      <c r="H501" s="73" t="s">
        <v>77</v>
      </c>
      <c r="I501" s="73" t="s">
        <v>54</v>
      </c>
      <c r="J501" s="114" t="s">
        <v>2191</v>
      </c>
      <c r="K501" s="71" t="s">
        <v>55</v>
      </c>
      <c r="L501" s="71">
        <v>81101500</v>
      </c>
      <c r="M501" s="57">
        <v>11319444.333333334</v>
      </c>
      <c r="N501" s="71">
        <v>6</v>
      </c>
      <c r="O501" s="57">
        <v>67916666</v>
      </c>
      <c r="P501" s="74" t="s">
        <v>56</v>
      </c>
      <c r="Q501" s="74" t="s">
        <v>56</v>
      </c>
      <c r="R501" s="71" t="s">
        <v>2093</v>
      </c>
      <c r="S501" s="71" t="s">
        <v>253</v>
      </c>
      <c r="T501" s="75" t="s">
        <v>2162</v>
      </c>
      <c r="U501" s="64">
        <v>45504</v>
      </c>
      <c r="V501" s="76">
        <v>202417000062893</v>
      </c>
      <c r="W501" s="77" t="s">
        <v>302</v>
      </c>
      <c r="X501" s="94" t="s">
        <v>340</v>
      </c>
      <c r="Y501" s="85">
        <v>45504</v>
      </c>
      <c r="Z501" s="79" t="s">
        <v>2192</v>
      </c>
      <c r="AA501" s="85">
        <v>45503</v>
      </c>
      <c r="AB501" s="93">
        <v>67916666</v>
      </c>
      <c r="AC501" s="81">
        <v>0</v>
      </c>
      <c r="AD501" s="82">
        <v>1356</v>
      </c>
      <c r="AE501" s="86">
        <v>45504</v>
      </c>
      <c r="AF501" s="80">
        <v>67916666</v>
      </c>
      <c r="AG501" s="83">
        <f t="shared" si="41"/>
        <v>0</v>
      </c>
      <c r="AH501" s="82">
        <v>3419</v>
      </c>
      <c r="AI501" s="64">
        <v>45506</v>
      </c>
      <c r="AJ501" s="80">
        <v>67916666</v>
      </c>
      <c r="AK501" s="65">
        <f t="shared" si="38"/>
        <v>0</v>
      </c>
      <c r="AL501" s="80">
        <v>23333333</v>
      </c>
      <c r="AM501" s="65">
        <f t="shared" si="39"/>
        <v>44583333</v>
      </c>
      <c r="AN501" s="65">
        <f t="shared" si="40"/>
        <v>0</v>
      </c>
      <c r="AO501" s="71" t="s">
        <v>323</v>
      </c>
      <c r="AP501" s="71">
        <v>611</v>
      </c>
      <c r="AQ501" s="73" t="s">
        <v>2193</v>
      </c>
      <c r="AR501" s="73"/>
    </row>
    <row r="502" spans="1:44" s="39" customFormat="1" ht="18.75" customHeight="1">
      <c r="A502" s="71">
        <v>20</v>
      </c>
      <c r="B502" s="72" t="s">
        <v>2194</v>
      </c>
      <c r="C502" s="73" t="s">
        <v>248</v>
      </c>
      <c r="D502" s="73" t="s">
        <v>249</v>
      </c>
      <c r="E502" s="73" t="s">
        <v>250</v>
      </c>
      <c r="F502" s="73" t="s">
        <v>251</v>
      </c>
      <c r="G502" s="73" t="s">
        <v>2091</v>
      </c>
      <c r="H502" s="73" t="s">
        <v>153</v>
      </c>
      <c r="I502" s="73" t="s">
        <v>54</v>
      </c>
      <c r="J502" s="114" t="s">
        <v>2195</v>
      </c>
      <c r="K502" s="71" t="s">
        <v>55</v>
      </c>
      <c r="L502" s="71">
        <v>80101702</v>
      </c>
      <c r="M502" s="57">
        <v>7500000</v>
      </c>
      <c r="N502" s="71">
        <v>6</v>
      </c>
      <c r="O502" s="57">
        <v>41750000</v>
      </c>
      <c r="P502" s="74" t="s">
        <v>56</v>
      </c>
      <c r="Q502" s="74" t="s">
        <v>56</v>
      </c>
      <c r="R502" s="71" t="s">
        <v>2093</v>
      </c>
      <c r="S502" s="71" t="s">
        <v>253</v>
      </c>
      <c r="T502" s="75" t="s">
        <v>2162</v>
      </c>
      <c r="U502" s="64">
        <v>45504</v>
      </c>
      <c r="V502" s="76">
        <v>202417000062893</v>
      </c>
      <c r="W502" s="77" t="s">
        <v>302</v>
      </c>
      <c r="X502" s="94" t="s">
        <v>340</v>
      </c>
      <c r="Y502" s="85">
        <v>45504</v>
      </c>
      <c r="Z502" s="79" t="s">
        <v>2196</v>
      </c>
      <c r="AA502" s="85">
        <v>45503</v>
      </c>
      <c r="AB502" s="93">
        <v>41750000</v>
      </c>
      <c r="AC502" s="81">
        <v>0</v>
      </c>
      <c r="AD502" s="82">
        <v>1343</v>
      </c>
      <c r="AE502" s="86">
        <v>45504</v>
      </c>
      <c r="AF502" s="80">
        <v>40750000</v>
      </c>
      <c r="AG502" s="83">
        <f t="shared" si="41"/>
        <v>1000000</v>
      </c>
      <c r="AH502" s="82">
        <v>3436</v>
      </c>
      <c r="AI502" s="64">
        <v>45507</v>
      </c>
      <c r="AJ502" s="80">
        <v>40750000</v>
      </c>
      <c r="AK502" s="65">
        <f t="shared" si="38"/>
        <v>0</v>
      </c>
      <c r="AL502" s="80">
        <v>14000000</v>
      </c>
      <c r="AM502" s="65">
        <f t="shared" si="39"/>
        <v>26750000</v>
      </c>
      <c r="AN502" s="65">
        <f t="shared" si="40"/>
        <v>1000000</v>
      </c>
      <c r="AO502" s="71" t="s">
        <v>323</v>
      </c>
      <c r="AP502" s="71">
        <v>625</v>
      </c>
      <c r="AQ502" s="73" t="s">
        <v>2197</v>
      </c>
      <c r="AR502" s="73"/>
    </row>
    <row r="503" spans="1:44" s="39" customFormat="1" ht="18.75" customHeight="1">
      <c r="A503" s="71">
        <v>21</v>
      </c>
      <c r="B503" s="72" t="s">
        <v>2198</v>
      </c>
      <c r="C503" s="73" t="s">
        <v>248</v>
      </c>
      <c r="D503" s="73" t="s">
        <v>249</v>
      </c>
      <c r="E503" s="73" t="s">
        <v>250</v>
      </c>
      <c r="F503" s="73" t="s">
        <v>251</v>
      </c>
      <c r="G503" s="73" t="s">
        <v>2091</v>
      </c>
      <c r="H503" s="73" t="s">
        <v>77</v>
      </c>
      <c r="I503" s="73" t="s">
        <v>54</v>
      </c>
      <c r="J503" s="114" t="s">
        <v>2199</v>
      </c>
      <c r="K503" s="71" t="s">
        <v>55</v>
      </c>
      <c r="L503" s="71">
        <v>80121704</v>
      </c>
      <c r="M503" s="57">
        <v>10000000</v>
      </c>
      <c r="N503" s="71">
        <v>6</v>
      </c>
      <c r="O503" s="57">
        <v>55666667</v>
      </c>
      <c r="P503" s="74" t="s">
        <v>56</v>
      </c>
      <c r="Q503" s="74" t="s">
        <v>56</v>
      </c>
      <c r="R503" s="71" t="s">
        <v>2093</v>
      </c>
      <c r="S503" s="71" t="s">
        <v>253</v>
      </c>
      <c r="T503" s="75" t="s">
        <v>2162</v>
      </c>
      <c r="U503" s="64">
        <v>45496</v>
      </c>
      <c r="V503" s="76">
        <v>202417000060953</v>
      </c>
      <c r="W503" s="77" t="s">
        <v>302</v>
      </c>
      <c r="X503" s="94" t="s">
        <v>340</v>
      </c>
      <c r="Y503" s="85">
        <v>45496</v>
      </c>
      <c r="Z503" s="79" t="s">
        <v>2200</v>
      </c>
      <c r="AA503" s="85">
        <v>45503</v>
      </c>
      <c r="AB503" s="93">
        <v>55666667</v>
      </c>
      <c r="AC503" s="81">
        <v>0</v>
      </c>
      <c r="AD503" s="82">
        <v>1315</v>
      </c>
      <c r="AE503" s="86">
        <v>45503</v>
      </c>
      <c r="AF503" s="80">
        <v>55333334</v>
      </c>
      <c r="AG503" s="83">
        <f t="shared" si="41"/>
        <v>333333</v>
      </c>
      <c r="AH503" s="82">
        <v>3398</v>
      </c>
      <c r="AI503" s="64">
        <v>45506</v>
      </c>
      <c r="AJ503" s="80">
        <v>55333334</v>
      </c>
      <c r="AK503" s="65">
        <f t="shared" si="38"/>
        <v>0</v>
      </c>
      <c r="AL503" s="80">
        <v>19666667</v>
      </c>
      <c r="AM503" s="65">
        <f t="shared" si="39"/>
        <v>35666667</v>
      </c>
      <c r="AN503" s="65">
        <f t="shared" si="40"/>
        <v>333333</v>
      </c>
      <c r="AO503" s="71" t="s">
        <v>323</v>
      </c>
      <c r="AP503" s="71">
        <v>584</v>
      </c>
      <c r="AQ503" s="73" t="s">
        <v>2201</v>
      </c>
      <c r="AR503" s="73"/>
    </row>
    <row r="504" spans="1:44" s="39" customFormat="1" ht="18.75" customHeight="1">
      <c r="A504" s="71">
        <v>22</v>
      </c>
      <c r="B504" s="72" t="s">
        <v>2202</v>
      </c>
      <c r="C504" s="73" t="s">
        <v>248</v>
      </c>
      <c r="D504" s="73" t="s">
        <v>249</v>
      </c>
      <c r="E504" s="73" t="s">
        <v>250</v>
      </c>
      <c r="F504" s="73" t="s">
        <v>251</v>
      </c>
      <c r="G504" s="73" t="s">
        <v>2091</v>
      </c>
      <c r="H504" s="73" t="s">
        <v>77</v>
      </c>
      <c r="I504" s="73" t="s">
        <v>54</v>
      </c>
      <c r="J504" s="114" t="s">
        <v>2203</v>
      </c>
      <c r="K504" s="71" t="s">
        <v>55</v>
      </c>
      <c r="L504" s="71">
        <v>80121704</v>
      </c>
      <c r="M504" s="57">
        <v>15000000</v>
      </c>
      <c r="N504" s="71">
        <v>6</v>
      </c>
      <c r="O504" s="57">
        <v>83500000</v>
      </c>
      <c r="P504" s="74" t="s">
        <v>56</v>
      </c>
      <c r="Q504" s="74" t="s">
        <v>56</v>
      </c>
      <c r="R504" s="71" t="s">
        <v>2093</v>
      </c>
      <c r="S504" s="71" t="s">
        <v>253</v>
      </c>
      <c r="T504" s="75" t="s">
        <v>2162</v>
      </c>
      <c r="U504" s="64">
        <v>45496</v>
      </c>
      <c r="V504" s="76">
        <v>202417000060953</v>
      </c>
      <c r="W504" s="77" t="s">
        <v>302</v>
      </c>
      <c r="X504" s="94" t="s">
        <v>340</v>
      </c>
      <c r="Y504" s="85">
        <v>45496</v>
      </c>
      <c r="Z504" s="79" t="s">
        <v>2204</v>
      </c>
      <c r="AA504" s="85">
        <v>45497</v>
      </c>
      <c r="AB504" s="93">
        <v>83500000</v>
      </c>
      <c r="AC504" s="81">
        <v>0</v>
      </c>
      <c r="AD504" s="82">
        <v>1244</v>
      </c>
      <c r="AE504" s="86">
        <v>45499</v>
      </c>
      <c r="AF504" s="80">
        <v>83000000</v>
      </c>
      <c r="AG504" s="83">
        <f t="shared" si="41"/>
        <v>500000</v>
      </c>
      <c r="AH504" s="82">
        <v>3375</v>
      </c>
      <c r="AI504" s="64">
        <v>45506</v>
      </c>
      <c r="AJ504" s="80">
        <v>83000000</v>
      </c>
      <c r="AK504" s="65">
        <f t="shared" si="38"/>
        <v>0</v>
      </c>
      <c r="AL504" s="80">
        <v>29500000</v>
      </c>
      <c r="AM504" s="65">
        <f t="shared" si="39"/>
        <v>53500000</v>
      </c>
      <c r="AN504" s="65">
        <f t="shared" si="40"/>
        <v>500000</v>
      </c>
      <c r="AO504" s="71" t="s">
        <v>323</v>
      </c>
      <c r="AP504" s="71">
        <v>580</v>
      </c>
      <c r="AQ504" s="73" t="s">
        <v>2205</v>
      </c>
      <c r="AR504" s="73"/>
    </row>
    <row r="505" spans="1:44" s="39" customFormat="1" ht="18.75" customHeight="1">
      <c r="A505" s="71">
        <v>23</v>
      </c>
      <c r="B505" s="72" t="s">
        <v>2206</v>
      </c>
      <c r="C505" s="73" t="s">
        <v>248</v>
      </c>
      <c r="D505" s="73" t="s">
        <v>249</v>
      </c>
      <c r="E505" s="73" t="s">
        <v>250</v>
      </c>
      <c r="F505" s="73" t="s">
        <v>251</v>
      </c>
      <c r="G505" s="73" t="s">
        <v>2091</v>
      </c>
      <c r="H505" s="73" t="s">
        <v>77</v>
      </c>
      <c r="I505" s="73" t="s">
        <v>54</v>
      </c>
      <c r="J505" s="114" t="s">
        <v>2207</v>
      </c>
      <c r="K505" s="71" t="s">
        <v>55</v>
      </c>
      <c r="L505" s="71">
        <v>80161500</v>
      </c>
      <c r="M505" s="57">
        <v>9500000</v>
      </c>
      <c r="N505" s="71">
        <v>6</v>
      </c>
      <c r="O505" s="57">
        <v>52833333</v>
      </c>
      <c r="P505" s="74" t="s">
        <v>56</v>
      </c>
      <c r="Q505" s="74" t="s">
        <v>56</v>
      </c>
      <c r="R505" s="71" t="s">
        <v>2093</v>
      </c>
      <c r="S505" s="71" t="s">
        <v>253</v>
      </c>
      <c r="T505" s="75" t="s">
        <v>2162</v>
      </c>
      <c r="U505" s="64">
        <v>45496</v>
      </c>
      <c r="V505" s="76">
        <v>202417000060953</v>
      </c>
      <c r="W505" s="77" t="s">
        <v>302</v>
      </c>
      <c r="X505" s="94" t="s">
        <v>340</v>
      </c>
      <c r="Y505" s="85">
        <v>45496</v>
      </c>
      <c r="Z505" s="79" t="s">
        <v>2208</v>
      </c>
      <c r="AA505" s="85">
        <v>45503</v>
      </c>
      <c r="AB505" s="93">
        <v>52833333</v>
      </c>
      <c r="AC505" s="81">
        <v>0</v>
      </c>
      <c r="AD505" s="82">
        <v>1316</v>
      </c>
      <c r="AE505" s="86">
        <v>45503</v>
      </c>
      <c r="AF505" s="80">
        <v>52516666</v>
      </c>
      <c r="AG505" s="83">
        <f t="shared" si="41"/>
        <v>316667</v>
      </c>
      <c r="AH505" s="82">
        <v>3383</v>
      </c>
      <c r="AI505" s="64">
        <v>45506</v>
      </c>
      <c r="AJ505" s="80">
        <v>52516666</v>
      </c>
      <c r="AK505" s="65">
        <f t="shared" si="38"/>
        <v>0</v>
      </c>
      <c r="AL505" s="80">
        <v>18683333</v>
      </c>
      <c r="AM505" s="65">
        <f t="shared" si="39"/>
        <v>33833333</v>
      </c>
      <c r="AN505" s="65">
        <f t="shared" si="40"/>
        <v>316667</v>
      </c>
      <c r="AO505" s="71" t="s">
        <v>323</v>
      </c>
      <c r="AP505" s="71">
        <v>586</v>
      </c>
      <c r="AQ505" s="73" t="s">
        <v>2209</v>
      </c>
      <c r="AR505" s="73"/>
    </row>
    <row r="506" spans="1:44" s="39" customFormat="1" ht="18.75" customHeight="1">
      <c r="A506" s="71">
        <v>24</v>
      </c>
      <c r="B506" s="72" t="s">
        <v>2210</v>
      </c>
      <c r="C506" s="73" t="s">
        <v>248</v>
      </c>
      <c r="D506" s="73" t="s">
        <v>249</v>
      </c>
      <c r="E506" s="73" t="s">
        <v>250</v>
      </c>
      <c r="F506" s="73" t="s">
        <v>251</v>
      </c>
      <c r="G506" s="73" t="s">
        <v>2091</v>
      </c>
      <c r="H506" s="73" t="s">
        <v>77</v>
      </c>
      <c r="I506" s="73" t="s">
        <v>54</v>
      </c>
      <c r="J506" s="114" t="s">
        <v>2211</v>
      </c>
      <c r="K506" s="71" t="s">
        <v>55</v>
      </c>
      <c r="L506" s="71">
        <v>80161500</v>
      </c>
      <c r="M506" s="57">
        <v>6494444.5</v>
      </c>
      <c r="N506" s="71">
        <v>6</v>
      </c>
      <c r="O506" s="57">
        <v>38966667</v>
      </c>
      <c r="P506" s="74" t="s">
        <v>56</v>
      </c>
      <c r="Q506" s="74" t="s">
        <v>56</v>
      </c>
      <c r="R506" s="71" t="s">
        <v>2093</v>
      </c>
      <c r="S506" s="71" t="s">
        <v>253</v>
      </c>
      <c r="T506" s="75" t="s">
        <v>2162</v>
      </c>
      <c r="U506" s="64" t="s">
        <v>2212</v>
      </c>
      <c r="V506" s="76" t="s">
        <v>2213</v>
      </c>
      <c r="W506" s="77" t="s">
        <v>302</v>
      </c>
      <c r="X506" s="94" t="s">
        <v>340</v>
      </c>
      <c r="Y506" s="85">
        <v>45499</v>
      </c>
      <c r="Z506" s="79" t="s">
        <v>2214</v>
      </c>
      <c r="AA506" s="85">
        <v>45503</v>
      </c>
      <c r="AB506" s="93">
        <v>38966667</v>
      </c>
      <c r="AC506" s="81">
        <v>0</v>
      </c>
      <c r="AD506" s="82">
        <v>1363</v>
      </c>
      <c r="AE506" s="86">
        <v>45504</v>
      </c>
      <c r="AF506" s="80">
        <v>38033334</v>
      </c>
      <c r="AG506" s="83">
        <f t="shared" si="41"/>
        <v>933333</v>
      </c>
      <c r="AH506" s="82">
        <v>3422</v>
      </c>
      <c r="AI506" s="64">
        <v>45506</v>
      </c>
      <c r="AJ506" s="80">
        <v>38033334</v>
      </c>
      <c r="AK506" s="65">
        <f t="shared" si="38"/>
        <v>0</v>
      </c>
      <c r="AL506" s="80">
        <v>13066667</v>
      </c>
      <c r="AM506" s="65">
        <f t="shared" si="39"/>
        <v>24966667</v>
      </c>
      <c r="AN506" s="65">
        <f t="shared" si="40"/>
        <v>933333</v>
      </c>
      <c r="AO506" s="71" t="s">
        <v>323</v>
      </c>
      <c r="AP506" s="71">
        <v>614</v>
      </c>
      <c r="AQ506" s="73" t="s">
        <v>2215</v>
      </c>
      <c r="AR506" s="73"/>
    </row>
    <row r="507" spans="1:44" s="39" customFormat="1" ht="18.75" customHeight="1">
      <c r="A507" s="71">
        <v>25</v>
      </c>
      <c r="B507" s="72" t="s">
        <v>2216</v>
      </c>
      <c r="C507" s="73" t="s">
        <v>248</v>
      </c>
      <c r="D507" s="73" t="s">
        <v>249</v>
      </c>
      <c r="E507" s="73" t="s">
        <v>250</v>
      </c>
      <c r="F507" s="73" t="s">
        <v>251</v>
      </c>
      <c r="G507" s="73" t="s">
        <v>2091</v>
      </c>
      <c r="H507" s="73" t="s">
        <v>77</v>
      </c>
      <c r="I507" s="73" t="s">
        <v>54</v>
      </c>
      <c r="J507" s="114" t="s">
        <v>2217</v>
      </c>
      <c r="K507" s="71" t="s">
        <v>55</v>
      </c>
      <c r="L507" s="71">
        <v>80161500</v>
      </c>
      <c r="M507" s="57">
        <v>5109438.833333333</v>
      </c>
      <c r="N507" s="71">
        <v>6</v>
      </c>
      <c r="O507" s="57">
        <v>30656633</v>
      </c>
      <c r="P507" s="74" t="s">
        <v>56</v>
      </c>
      <c r="Q507" s="74" t="s">
        <v>56</v>
      </c>
      <c r="R507" s="71" t="s">
        <v>2093</v>
      </c>
      <c r="S507" s="71" t="s">
        <v>253</v>
      </c>
      <c r="T507" s="75" t="s">
        <v>2162</v>
      </c>
      <c r="U507" s="64" t="s">
        <v>2212</v>
      </c>
      <c r="V507" s="76" t="s">
        <v>2213</v>
      </c>
      <c r="W507" s="77" t="s">
        <v>302</v>
      </c>
      <c r="X507" s="94" t="s">
        <v>340</v>
      </c>
      <c r="Y507" s="85">
        <v>45499</v>
      </c>
      <c r="Z507" s="79" t="s">
        <v>2218</v>
      </c>
      <c r="AA507" s="85">
        <v>45503</v>
      </c>
      <c r="AB507" s="93">
        <v>26985300</v>
      </c>
      <c r="AC507" s="81">
        <v>3671333</v>
      </c>
      <c r="AD507" s="82">
        <v>1362</v>
      </c>
      <c r="AE507" s="86">
        <v>45504</v>
      </c>
      <c r="AF507" s="80">
        <v>26985300</v>
      </c>
      <c r="AG507" s="83">
        <f t="shared" si="41"/>
        <v>0</v>
      </c>
      <c r="AH507" s="82">
        <v>3918</v>
      </c>
      <c r="AI507" s="64">
        <v>45520</v>
      </c>
      <c r="AJ507" s="80">
        <v>26985300</v>
      </c>
      <c r="AK507" s="65">
        <f t="shared" si="38"/>
        <v>0</v>
      </c>
      <c r="AL507" s="80">
        <v>7342667</v>
      </c>
      <c r="AM507" s="65">
        <f t="shared" si="39"/>
        <v>19642633</v>
      </c>
      <c r="AN507" s="65">
        <f t="shared" si="40"/>
        <v>3671333</v>
      </c>
      <c r="AO507" s="71" t="s">
        <v>323</v>
      </c>
      <c r="AP507" s="71">
        <v>767</v>
      </c>
      <c r="AQ507" s="73" t="s">
        <v>2219</v>
      </c>
      <c r="AR507" s="73"/>
    </row>
    <row r="508" spans="1:44" s="39" customFormat="1" ht="18.75" customHeight="1">
      <c r="A508" s="71">
        <v>26</v>
      </c>
      <c r="B508" s="72" t="s">
        <v>2220</v>
      </c>
      <c r="C508" s="73" t="s">
        <v>248</v>
      </c>
      <c r="D508" s="73" t="s">
        <v>249</v>
      </c>
      <c r="E508" s="73" t="s">
        <v>250</v>
      </c>
      <c r="F508" s="73" t="s">
        <v>251</v>
      </c>
      <c r="G508" s="73" t="s">
        <v>2091</v>
      </c>
      <c r="H508" s="73" t="s">
        <v>237</v>
      </c>
      <c r="I508" s="73" t="s">
        <v>54</v>
      </c>
      <c r="J508" s="114" t="s">
        <v>2221</v>
      </c>
      <c r="K508" s="71" t="s">
        <v>55</v>
      </c>
      <c r="L508" s="71">
        <v>80121704</v>
      </c>
      <c r="M508" s="57">
        <v>10000000</v>
      </c>
      <c r="N508" s="71">
        <v>6</v>
      </c>
      <c r="O508" s="57">
        <v>55666667</v>
      </c>
      <c r="P508" s="74" t="s">
        <v>56</v>
      </c>
      <c r="Q508" s="74" t="s">
        <v>56</v>
      </c>
      <c r="R508" s="71" t="s">
        <v>2093</v>
      </c>
      <c r="S508" s="71" t="s">
        <v>253</v>
      </c>
      <c r="T508" s="75" t="s">
        <v>2222</v>
      </c>
      <c r="U508" s="64">
        <v>45490</v>
      </c>
      <c r="V508" s="76">
        <v>202417000058983</v>
      </c>
      <c r="W508" s="77" t="s">
        <v>302</v>
      </c>
      <c r="X508" s="94" t="s">
        <v>340</v>
      </c>
      <c r="Y508" s="85">
        <v>45491</v>
      </c>
      <c r="Z508" s="79" t="s">
        <v>2223</v>
      </c>
      <c r="AA508" s="85">
        <v>45491</v>
      </c>
      <c r="AB508" s="93">
        <v>55666667</v>
      </c>
      <c r="AC508" s="81">
        <v>0</v>
      </c>
      <c r="AD508" s="82">
        <v>1061</v>
      </c>
      <c r="AE508" s="86">
        <v>45495</v>
      </c>
      <c r="AF508" s="80">
        <v>55666667</v>
      </c>
      <c r="AG508" s="83">
        <f t="shared" si="41"/>
        <v>0</v>
      </c>
      <c r="AH508" s="82">
        <v>3371</v>
      </c>
      <c r="AI508" s="64">
        <v>45506</v>
      </c>
      <c r="AJ508" s="80">
        <v>55666667</v>
      </c>
      <c r="AK508" s="65">
        <f t="shared" si="38"/>
        <v>0</v>
      </c>
      <c r="AL508" s="80">
        <v>20000000</v>
      </c>
      <c r="AM508" s="65">
        <f t="shared" si="39"/>
        <v>35666667</v>
      </c>
      <c r="AN508" s="65">
        <f t="shared" si="40"/>
        <v>0</v>
      </c>
      <c r="AO508" s="71" t="s">
        <v>323</v>
      </c>
      <c r="AP508" s="71">
        <v>570</v>
      </c>
      <c r="AQ508" s="73" t="s">
        <v>2224</v>
      </c>
      <c r="AR508" s="73"/>
    </row>
    <row r="509" spans="1:44" s="39" customFormat="1" ht="18.75" customHeight="1">
      <c r="A509" s="71">
        <v>27</v>
      </c>
      <c r="B509" s="72" t="s">
        <v>2225</v>
      </c>
      <c r="C509" s="73" t="s">
        <v>248</v>
      </c>
      <c r="D509" s="73" t="s">
        <v>249</v>
      </c>
      <c r="E509" s="73" t="s">
        <v>250</v>
      </c>
      <c r="F509" s="73" t="s">
        <v>251</v>
      </c>
      <c r="G509" s="73" t="s">
        <v>2091</v>
      </c>
      <c r="H509" s="73" t="s">
        <v>237</v>
      </c>
      <c r="I509" s="73" t="s">
        <v>54</v>
      </c>
      <c r="J509" s="114" t="s">
        <v>2221</v>
      </c>
      <c r="K509" s="71" t="s">
        <v>55</v>
      </c>
      <c r="L509" s="71">
        <v>80121704</v>
      </c>
      <c r="M509" s="57">
        <v>8000000</v>
      </c>
      <c r="N509" s="71">
        <v>6</v>
      </c>
      <c r="O509" s="57">
        <v>44533332</v>
      </c>
      <c r="P509" s="74" t="s">
        <v>56</v>
      </c>
      <c r="Q509" s="74" t="s">
        <v>56</v>
      </c>
      <c r="R509" s="71" t="s">
        <v>2093</v>
      </c>
      <c r="S509" s="71" t="s">
        <v>253</v>
      </c>
      <c r="T509" s="75" t="s">
        <v>2222</v>
      </c>
      <c r="U509" s="64">
        <v>45490</v>
      </c>
      <c r="V509" s="76">
        <v>202417000058983</v>
      </c>
      <c r="W509" s="77" t="s">
        <v>302</v>
      </c>
      <c r="X509" s="94" t="s">
        <v>340</v>
      </c>
      <c r="Y509" s="85">
        <v>45491</v>
      </c>
      <c r="Z509" s="79" t="s">
        <v>2226</v>
      </c>
      <c r="AA509" s="85">
        <v>45491</v>
      </c>
      <c r="AB509" s="93">
        <v>44533332</v>
      </c>
      <c r="AC509" s="81">
        <v>0</v>
      </c>
      <c r="AD509" s="82">
        <v>1062</v>
      </c>
      <c r="AE509" s="86">
        <v>45492</v>
      </c>
      <c r="AF509" s="80">
        <v>44533332</v>
      </c>
      <c r="AG509" s="83">
        <f t="shared" si="41"/>
        <v>0</v>
      </c>
      <c r="AH509" s="82">
        <v>3373</v>
      </c>
      <c r="AI509" s="64">
        <v>45506</v>
      </c>
      <c r="AJ509" s="80">
        <v>44533332</v>
      </c>
      <c r="AK509" s="65">
        <f t="shared" si="38"/>
        <v>0</v>
      </c>
      <c r="AL509" s="80">
        <v>16000000</v>
      </c>
      <c r="AM509" s="65">
        <f t="shared" si="39"/>
        <v>28533332</v>
      </c>
      <c r="AN509" s="65">
        <f t="shared" si="40"/>
        <v>0</v>
      </c>
      <c r="AO509" s="71" t="s">
        <v>323</v>
      </c>
      <c r="AP509" s="71">
        <v>572</v>
      </c>
      <c r="AQ509" s="73" t="s">
        <v>2227</v>
      </c>
      <c r="AR509" s="73"/>
    </row>
    <row r="510" spans="1:44" s="39" customFormat="1" ht="18.75" customHeight="1">
      <c r="A510" s="71">
        <v>28</v>
      </c>
      <c r="B510" s="72" t="s">
        <v>2228</v>
      </c>
      <c r="C510" s="73" t="s">
        <v>248</v>
      </c>
      <c r="D510" s="73" t="s">
        <v>249</v>
      </c>
      <c r="E510" s="73" t="s">
        <v>250</v>
      </c>
      <c r="F510" s="73" t="s">
        <v>251</v>
      </c>
      <c r="G510" s="73" t="s">
        <v>2091</v>
      </c>
      <c r="H510" s="73" t="s">
        <v>237</v>
      </c>
      <c r="I510" s="73" t="s">
        <v>54</v>
      </c>
      <c r="J510" s="114" t="s">
        <v>2221</v>
      </c>
      <c r="K510" s="71" t="s">
        <v>55</v>
      </c>
      <c r="L510" s="71">
        <v>80121704</v>
      </c>
      <c r="M510" s="57">
        <v>8000000</v>
      </c>
      <c r="N510" s="71">
        <v>6</v>
      </c>
      <c r="O510" s="57">
        <v>44533332</v>
      </c>
      <c r="P510" s="74" t="s">
        <v>56</v>
      </c>
      <c r="Q510" s="74" t="s">
        <v>56</v>
      </c>
      <c r="R510" s="71" t="s">
        <v>2093</v>
      </c>
      <c r="S510" s="71" t="s">
        <v>253</v>
      </c>
      <c r="T510" s="75" t="s">
        <v>2222</v>
      </c>
      <c r="U510" s="64">
        <v>45490</v>
      </c>
      <c r="V510" s="76">
        <v>202417000058983</v>
      </c>
      <c r="W510" s="77" t="s">
        <v>302</v>
      </c>
      <c r="X510" s="94" t="s">
        <v>340</v>
      </c>
      <c r="Y510" s="85">
        <v>45491</v>
      </c>
      <c r="Z510" s="79" t="s">
        <v>2229</v>
      </c>
      <c r="AA510" s="85">
        <v>45491</v>
      </c>
      <c r="AB510" s="93">
        <v>44533332</v>
      </c>
      <c r="AC510" s="81">
        <v>0</v>
      </c>
      <c r="AD510" s="82">
        <v>1063</v>
      </c>
      <c r="AE510" s="86">
        <v>45492</v>
      </c>
      <c r="AF510" s="80">
        <v>44533332</v>
      </c>
      <c r="AG510" s="83">
        <f t="shared" si="41"/>
        <v>0</v>
      </c>
      <c r="AH510" s="82">
        <v>3370</v>
      </c>
      <c r="AI510" s="64">
        <v>45506</v>
      </c>
      <c r="AJ510" s="80">
        <v>44533332</v>
      </c>
      <c r="AK510" s="65">
        <f t="shared" si="38"/>
        <v>0</v>
      </c>
      <c r="AL510" s="80">
        <v>16000000</v>
      </c>
      <c r="AM510" s="65">
        <f t="shared" si="39"/>
        <v>28533332</v>
      </c>
      <c r="AN510" s="65">
        <f t="shared" si="40"/>
        <v>0</v>
      </c>
      <c r="AO510" s="71" t="s">
        <v>323</v>
      </c>
      <c r="AP510" s="71">
        <v>573</v>
      </c>
      <c r="AQ510" s="73" t="s">
        <v>2230</v>
      </c>
      <c r="AR510" s="73"/>
    </row>
    <row r="511" spans="1:44" s="39" customFormat="1" ht="18.75" customHeight="1">
      <c r="A511" s="71">
        <v>29</v>
      </c>
      <c r="B511" s="72" t="s">
        <v>2231</v>
      </c>
      <c r="C511" s="73" t="s">
        <v>248</v>
      </c>
      <c r="D511" s="73" t="s">
        <v>249</v>
      </c>
      <c r="E511" s="73" t="s">
        <v>250</v>
      </c>
      <c r="F511" s="73" t="s">
        <v>251</v>
      </c>
      <c r="G511" s="73" t="s">
        <v>2091</v>
      </c>
      <c r="H511" s="73" t="s">
        <v>237</v>
      </c>
      <c r="I511" s="73" t="s">
        <v>54</v>
      </c>
      <c r="J511" s="114" t="s">
        <v>2221</v>
      </c>
      <c r="K511" s="71" t="s">
        <v>55</v>
      </c>
      <c r="L511" s="71">
        <v>80121704</v>
      </c>
      <c r="M511" s="57">
        <v>11000000</v>
      </c>
      <c r="N511" s="71">
        <v>6</v>
      </c>
      <c r="O511" s="57">
        <v>61233332</v>
      </c>
      <c r="P511" s="74" t="s">
        <v>56</v>
      </c>
      <c r="Q511" s="74" t="s">
        <v>56</v>
      </c>
      <c r="R511" s="71" t="s">
        <v>2093</v>
      </c>
      <c r="S511" s="71" t="s">
        <v>253</v>
      </c>
      <c r="T511" s="75" t="s">
        <v>2222</v>
      </c>
      <c r="U511" s="64">
        <v>45490</v>
      </c>
      <c r="V511" s="76">
        <v>202417000058983</v>
      </c>
      <c r="W511" s="77" t="s">
        <v>302</v>
      </c>
      <c r="X511" s="94" t="s">
        <v>340</v>
      </c>
      <c r="Y511" s="85">
        <v>45491</v>
      </c>
      <c r="Z511" s="79" t="s">
        <v>2232</v>
      </c>
      <c r="AA511" s="85">
        <v>45491</v>
      </c>
      <c r="AB511" s="93">
        <v>61233332</v>
      </c>
      <c r="AC511" s="81">
        <v>0</v>
      </c>
      <c r="AD511" s="82">
        <v>1064</v>
      </c>
      <c r="AE511" s="86">
        <v>45492</v>
      </c>
      <c r="AF511" s="80">
        <v>61233332</v>
      </c>
      <c r="AG511" s="83">
        <f t="shared" si="41"/>
        <v>0</v>
      </c>
      <c r="AH511" s="82">
        <v>3367</v>
      </c>
      <c r="AI511" s="64">
        <v>45506</v>
      </c>
      <c r="AJ511" s="80">
        <v>61233332</v>
      </c>
      <c r="AK511" s="65">
        <f t="shared" si="38"/>
        <v>0</v>
      </c>
      <c r="AL511" s="80">
        <v>22000000</v>
      </c>
      <c r="AM511" s="65">
        <f t="shared" si="39"/>
        <v>39233332</v>
      </c>
      <c r="AN511" s="65">
        <f t="shared" si="40"/>
        <v>0</v>
      </c>
      <c r="AO511" s="71" t="s">
        <v>323</v>
      </c>
      <c r="AP511" s="71">
        <v>568</v>
      </c>
      <c r="AQ511" s="73" t="s">
        <v>2233</v>
      </c>
      <c r="AR511" s="73"/>
    </row>
    <row r="512" spans="1:44" s="39" customFormat="1" ht="18.75" customHeight="1">
      <c r="A512" s="71">
        <v>30</v>
      </c>
      <c r="B512" s="72" t="s">
        <v>2234</v>
      </c>
      <c r="C512" s="73" t="s">
        <v>248</v>
      </c>
      <c r="D512" s="73" t="s">
        <v>249</v>
      </c>
      <c r="E512" s="73" t="s">
        <v>250</v>
      </c>
      <c r="F512" s="73" t="s">
        <v>251</v>
      </c>
      <c r="G512" s="73" t="s">
        <v>2091</v>
      </c>
      <c r="H512" s="73" t="s">
        <v>77</v>
      </c>
      <c r="I512" s="73" t="s">
        <v>54</v>
      </c>
      <c r="J512" s="114" t="s">
        <v>2235</v>
      </c>
      <c r="K512" s="71" t="s">
        <v>55</v>
      </c>
      <c r="L512" s="71">
        <v>80161500</v>
      </c>
      <c r="M512" s="57">
        <v>8568000</v>
      </c>
      <c r="N512" s="71">
        <v>6</v>
      </c>
      <c r="O512" s="57">
        <v>47695200</v>
      </c>
      <c r="P512" s="74" t="s">
        <v>56</v>
      </c>
      <c r="Q512" s="74" t="s">
        <v>56</v>
      </c>
      <c r="R512" s="71" t="s">
        <v>2093</v>
      </c>
      <c r="S512" s="71" t="s">
        <v>253</v>
      </c>
      <c r="T512" s="75" t="s">
        <v>2222</v>
      </c>
      <c r="U512" s="64">
        <v>45490</v>
      </c>
      <c r="V512" s="76">
        <v>202417000058983</v>
      </c>
      <c r="W512" s="77" t="s">
        <v>302</v>
      </c>
      <c r="X512" s="94" t="s">
        <v>340</v>
      </c>
      <c r="Y512" s="85">
        <v>45491</v>
      </c>
      <c r="Z512" s="79" t="s">
        <v>2236</v>
      </c>
      <c r="AA512" s="85">
        <v>45491</v>
      </c>
      <c r="AB512" s="93">
        <v>47695200</v>
      </c>
      <c r="AC512" s="81">
        <v>0</v>
      </c>
      <c r="AD512" s="82">
        <v>1021</v>
      </c>
      <c r="AE512" s="86">
        <v>45492</v>
      </c>
      <c r="AF512" s="80">
        <v>47695200</v>
      </c>
      <c r="AG512" s="83">
        <f t="shared" si="41"/>
        <v>0</v>
      </c>
      <c r="AH512" s="82">
        <v>3211</v>
      </c>
      <c r="AI512" s="64">
        <v>45495</v>
      </c>
      <c r="AJ512" s="80">
        <v>47695200</v>
      </c>
      <c r="AK512" s="65">
        <f t="shared" si="38"/>
        <v>0</v>
      </c>
      <c r="AL512" s="80">
        <v>19706400</v>
      </c>
      <c r="AM512" s="65">
        <f t="shared" si="39"/>
        <v>27988800</v>
      </c>
      <c r="AN512" s="65">
        <f t="shared" si="40"/>
        <v>0</v>
      </c>
      <c r="AO512" s="71" t="s">
        <v>323</v>
      </c>
      <c r="AP512" s="71">
        <v>465</v>
      </c>
      <c r="AQ512" s="73" t="s">
        <v>2237</v>
      </c>
      <c r="AR512" s="73"/>
    </row>
    <row r="513" spans="1:44" s="39" customFormat="1" ht="18.75" customHeight="1">
      <c r="A513" s="71">
        <v>31</v>
      </c>
      <c r="B513" s="72" t="s">
        <v>2238</v>
      </c>
      <c r="C513" s="73" t="s">
        <v>248</v>
      </c>
      <c r="D513" s="73" t="s">
        <v>249</v>
      </c>
      <c r="E513" s="73" t="s">
        <v>250</v>
      </c>
      <c r="F513" s="73" t="s">
        <v>251</v>
      </c>
      <c r="G513" s="73" t="s">
        <v>2091</v>
      </c>
      <c r="H513" s="73" t="s">
        <v>237</v>
      </c>
      <c r="I513" s="73" t="s">
        <v>54</v>
      </c>
      <c r="J513" s="114" t="s">
        <v>2221</v>
      </c>
      <c r="K513" s="71" t="s">
        <v>55</v>
      </c>
      <c r="L513" s="71">
        <v>80121704</v>
      </c>
      <c r="M513" s="57">
        <v>6950000</v>
      </c>
      <c r="N513" s="71">
        <v>6</v>
      </c>
      <c r="O513" s="57">
        <v>38688332</v>
      </c>
      <c r="P513" s="74" t="s">
        <v>56</v>
      </c>
      <c r="Q513" s="74" t="s">
        <v>56</v>
      </c>
      <c r="R513" s="71" t="s">
        <v>2093</v>
      </c>
      <c r="S513" s="71" t="s">
        <v>253</v>
      </c>
      <c r="T513" s="75" t="s">
        <v>2222</v>
      </c>
      <c r="U513" s="64">
        <v>45490</v>
      </c>
      <c r="V513" s="76">
        <v>202417000058983</v>
      </c>
      <c r="W513" s="77" t="s">
        <v>302</v>
      </c>
      <c r="X513" s="94" t="s">
        <v>340</v>
      </c>
      <c r="Y513" s="85">
        <v>45491</v>
      </c>
      <c r="Z513" s="79" t="s">
        <v>2239</v>
      </c>
      <c r="AA513" s="85">
        <v>45491</v>
      </c>
      <c r="AB513" s="93">
        <v>38688332</v>
      </c>
      <c r="AC513" s="81">
        <v>0</v>
      </c>
      <c r="AD513" s="82">
        <v>1066</v>
      </c>
      <c r="AE513" s="86">
        <v>45492</v>
      </c>
      <c r="AF513" s="80">
        <v>38688332</v>
      </c>
      <c r="AG513" s="83">
        <f t="shared" si="41"/>
        <v>0</v>
      </c>
      <c r="AH513" s="82">
        <v>3369</v>
      </c>
      <c r="AI513" s="64">
        <v>45506</v>
      </c>
      <c r="AJ513" s="80">
        <v>38688332</v>
      </c>
      <c r="AK513" s="65">
        <f t="shared" si="38"/>
        <v>0</v>
      </c>
      <c r="AL513" s="80">
        <v>13900000</v>
      </c>
      <c r="AM513" s="65">
        <f t="shared" si="39"/>
        <v>24788332</v>
      </c>
      <c r="AN513" s="65">
        <f t="shared" si="40"/>
        <v>0</v>
      </c>
      <c r="AO513" s="71" t="s">
        <v>323</v>
      </c>
      <c r="AP513" s="71">
        <v>575</v>
      </c>
      <c r="AQ513" s="73" t="s">
        <v>2240</v>
      </c>
      <c r="AR513" s="73"/>
    </row>
    <row r="514" spans="1:44" s="39" customFormat="1" ht="18.75" customHeight="1">
      <c r="A514" s="71">
        <v>32</v>
      </c>
      <c r="B514" s="72" t="s">
        <v>2241</v>
      </c>
      <c r="C514" s="73" t="s">
        <v>248</v>
      </c>
      <c r="D514" s="73" t="s">
        <v>249</v>
      </c>
      <c r="E514" s="73" t="s">
        <v>250</v>
      </c>
      <c r="F514" s="73" t="s">
        <v>251</v>
      </c>
      <c r="G514" s="73" t="s">
        <v>2091</v>
      </c>
      <c r="H514" s="73" t="s">
        <v>237</v>
      </c>
      <c r="I514" s="73" t="s">
        <v>54</v>
      </c>
      <c r="J514" s="114" t="s">
        <v>2221</v>
      </c>
      <c r="K514" s="71" t="s">
        <v>55</v>
      </c>
      <c r="L514" s="71">
        <v>80121704</v>
      </c>
      <c r="M514" s="57">
        <v>11000000</v>
      </c>
      <c r="N514" s="71">
        <v>6</v>
      </c>
      <c r="O514" s="57">
        <v>61233332</v>
      </c>
      <c r="P514" s="74" t="s">
        <v>56</v>
      </c>
      <c r="Q514" s="74" t="s">
        <v>56</v>
      </c>
      <c r="R514" s="71" t="s">
        <v>2093</v>
      </c>
      <c r="S514" s="71" t="s">
        <v>253</v>
      </c>
      <c r="T514" s="75" t="s">
        <v>2222</v>
      </c>
      <c r="U514" s="64">
        <v>45490</v>
      </c>
      <c r="V514" s="76">
        <v>202417000058983</v>
      </c>
      <c r="W514" s="77" t="s">
        <v>302</v>
      </c>
      <c r="X514" s="94" t="s">
        <v>340</v>
      </c>
      <c r="Y514" s="85">
        <v>45491</v>
      </c>
      <c r="Z514" s="79" t="s">
        <v>2242</v>
      </c>
      <c r="AA514" s="85">
        <v>45491</v>
      </c>
      <c r="AB514" s="93">
        <v>61233332</v>
      </c>
      <c r="AC514" s="81">
        <v>0</v>
      </c>
      <c r="AD514" s="82">
        <v>1067</v>
      </c>
      <c r="AE514" s="86">
        <v>45492</v>
      </c>
      <c r="AF514" s="80">
        <v>61233332</v>
      </c>
      <c r="AG514" s="83">
        <f t="shared" si="41"/>
        <v>0</v>
      </c>
      <c r="AH514" s="82">
        <v>3372</v>
      </c>
      <c r="AI514" s="64">
        <v>45506</v>
      </c>
      <c r="AJ514" s="80">
        <v>61233332</v>
      </c>
      <c r="AK514" s="65">
        <f t="shared" si="38"/>
        <v>0</v>
      </c>
      <c r="AL514" s="80">
        <v>22000000</v>
      </c>
      <c r="AM514" s="65">
        <f t="shared" si="39"/>
        <v>39233332</v>
      </c>
      <c r="AN514" s="65">
        <f t="shared" si="40"/>
        <v>0</v>
      </c>
      <c r="AO514" s="71" t="s">
        <v>323</v>
      </c>
      <c r="AP514" s="71">
        <v>569</v>
      </c>
      <c r="AQ514" s="73" t="s">
        <v>2243</v>
      </c>
      <c r="AR514" s="73"/>
    </row>
    <row r="515" spans="1:44" s="39" customFormat="1" ht="18.75" customHeight="1">
      <c r="A515" s="71">
        <v>33</v>
      </c>
      <c r="B515" s="72" t="s">
        <v>2244</v>
      </c>
      <c r="C515" s="73" t="s">
        <v>248</v>
      </c>
      <c r="D515" s="73" t="s">
        <v>249</v>
      </c>
      <c r="E515" s="73" t="s">
        <v>250</v>
      </c>
      <c r="F515" s="73" t="s">
        <v>251</v>
      </c>
      <c r="G515" s="73" t="s">
        <v>2091</v>
      </c>
      <c r="H515" s="73" t="s">
        <v>237</v>
      </c>
      <c r="I515" s="73" t="s">
        <v>54</v>
      </c>
      <c r="J515" s="114" t="s">
        <v>2221</v>
      </c>
      <c r="K515" s="71" t="s">
        <v>55</v>
      </c>
      <c r="L515" s="71">
        <v>80121704</v>
      </c>
      <c r="M515" s="57">
        <v>5000000</v>
      </c>
      <c r="N515" s="71">
        <v>6</v>
      </c>
      <c r="O515" s="57">
        <v>27833332</v>
      </c>
      <c r="P515" s="74" t="s">
        <v>56</v>
      </c>
      <c r="Q515" s="74" t="s">
        <v>56</v>
      </c>
      <c r="R515" s="71" t="s">
        <v>2093</v>
      </c>
      <c r="S515" s="71" t="s">
        <v>253</v>
      </c>
      <c r="T515" s="75" t="s">
        <v>2222</v>
      </c>
      <c r="U515" s="64">
        <v>45497</v>
      </c>
      <c r="V515" s="76">
        <v>202417000061343</v>
      </c>
      <c r="W515" s="77" t="s">
        <v>302</v>
      </c>
      <c r="X515" s="94" t="s">
        <v>340</v>
      </c>
      <c r="Y515" s="85">
        <v>45498</v>
      </c>
      <c r="Z515" s="79" t="s">
        <v>2245</v>
      </c>
      <c r="AA515" s="85">
        <v>45498</v>
      </c>
      <c r="AB515" s="93">
        <v>27833332</v>
      </c>
      <c r="AC515" s="81">
        <v>0</v>
      </c>
      <c r="AD515" s="82">
        <v>1172</v>
      </c>
      <c r="AE515" s="86">
        <v>45498</v>
      </c>
      <c r="AF515" s="80">
        <v>27833332</v>
      </c>
      <c r="AG515" s="83">
        <f t="shared" si="41"/>
        <v>0</v>
      </c>
      <c r="AH515" s="82">
        <v>3353</v>
      </c>
      <c r="AI515" s="64">
        <v>45503</v>
      </c>
      <c r="AJ515" s="80">
        <v>27833332</v>
      </c>
      <c r="AK515" s="65">
        <f t="shared" si="38"/>
        <v>0</v>
      </c>
      <c r="AL515" s="80">
        <v>12000000</v>
      </c>
      <c r="AM515" s="65">
        <f t="shared" si="39"/>
        <v>15833332</v>
      </c>
      <c r="AN515" s="65">
        <f t="shared" si="40"/>
        <v>0</v>
      </c>
      <c r="AO515" s="71" t="s">
        <v>323</v>
      </c>
      <c r="AP515" s="71">
        <v>533</v>
      </c>
      <c r="AQ515" s="73" t="s">
        <v>2246</v>
      </c>
      <c r="AR515" s="73"/>
    </row>
    <row r="516" spans="1:44" s="39" customFormat="1" ht="18.75" customHeight="1">
      <c r="A516" s="71">
        <v>34</v>
      </c>
      <c r="B516" s="72" t="s">
        <v>2247</v>
      </c>
      <c r="C516" s="73" t="s">
        <v>248</v>
      </c>
      <c r="D516" s="73" t="s">
        <v>249</v>
      </c>
      <c r="E516" s="73" t="s">
        <v>250</v>
      </c>
      <c r="F516" s="73" t="s">
        <v>251</v>
      </c>
      <c r="G516" s="73" t="s">
        <v>2091</v>
      </c>
      <c r="H516" s="73" t="s">
        <v>237</v>
      </c>
      <c r="I516" s="73" t="s">
        <v>54</v>
      </c>
      <c r="J516" s="114" t="s">
        <v>2248</v>
      </c>
      <c r="K516" s="71" t="s">
        <v>55</v>
      </c>
      <c r="L516" s="71">
        <v>80121704</v>
      </c>
      <c r="M516" s="57">
        <v>6000000</v>
      </c>
      <c r="N516" s="71">
        <v>6</v>
      </c>
      <c r="O516" s="57">
        <v>33400000</v>
      </c>
      <c r="P516" s="74" t="s">
        <v>56</v>
      </c>
      <c r="Q516" s="74" t="s">
        <v>56</v>
      </c>
      <c r="R516" s="71" t="s">
        <v>2093</v>
      </c>
      <c r="S516" s="71" t="s">
        <v>253</v>
      </c>
      <c r="T516" s="75" t="s">
        <v>2222</v>
      </c>
      <c r="U516" s="64">
        <v>45490</v>
      </c>
      <c r="V516" s="76">
        <v>202417000058983</v>
      </c>
      <c r="W516" s="77" t="s">
        <v>302</v>
      </c>
      <c r="X516" s="94" t="s">
        <v>340</v>
      </c>
      <c r="Y516" s="85">
        <v>45491</v>
      </c>
      <c r="Z516" s="79" t="s">
        <v>2249</v>
      </c>
      <c r="AA516" s="85">
        <v>45491</v>
      </c>
      <c r="AB516" s="93">
        <v>33400000</v>
      </c>
      <c r="AC516" s="81">
        <v>0</v>
      </c>
      <c r="AD516" s="82">
        <v>1031</v>
      </c>
      <c r="AE516" s="86">
        <v>45492</v>
      </c>
      <c r="AF516" s="80">
        <v>33400000</v>
      </c>
      <c r="AG516" s="83">
        <f t="shared" si="41"/>
        <v>0</v>
      </c>
      <c r="AH516" s="82">
        <v>3214</v>
      </c>
      <c r="AI516" s="64">
        <v>45496</v>
      </c>
      <c r="AJ516" s="80">
        <v>33400000</v>
      </c>
      <c r="AK516" s="65">
        <f t="shared" si="38"/>
        <v>0</v>
      </c>
      <c r="AL516" s="80">
        <v>13800000</v>
      </c>
      <c r="AM516" s="65">
        <f t="shared" si="39"/>
        <v>19600000</v>
      </c>
      <c r="AN516" s="65">
        <f t="shared" si="40"/>
        <v>0</v>
      </c>
      <c r="AO516" s="71" t="s">
        <v>323</v>
      </c>
      <c r="AP516" s="71">
        <v>469</v>
      </c>
      <c r="AQ516" s="73" t="s">
        <v>2250</v>
      </c>
      <c r="AR516" s="73"/>
    </row>
    <row r="517" spans="1:44" s="39" customFormat="1" ht="18.75" customHeight="1">
      <c r="A517" s="71">
        <v>35</v>
      </c>
      <c r="B517" s="72" t="s">
        <v>2251</v>
      </c>
      <c r="C517" s="73" t="s">
        <v>248</v>
      </c>
      <c r="D517" s="73" t="s">
        <v>249</v>
      </c>
      <c r="E517" s="73" t="s">
        <v>250</v>
      </c>
      <c r="F517" s="73" t="s">
        <v>251</v>
      </c>
      <c r="G517" s="73" t="s">
        <v>2091</v>
      </c>
      <c r="H517" s="73" t="s">
        <v>237</v>
      </c>
      <c r="I517" s="73" t="s">
        <v>54</v>
      </c>
      <c r="J517" s="114" t="s">
        <v>2252</v>
      </c>
      <c r="K517" s="71" t="s">
        <v>64</v>
      </c>
      <c r="L517" s="71" t="s">
        <v>65</v>
      </c>
      <c r="M517" s="57">
        <v>0</v>
      </c>
      <c r="N517" s="74">
        <v>0</v>
      </c>
      <c r="O517" s="57">
        <f>298784738-298784738</f>
        <v>0</v>
      </c>
      <c r="P517" s="74" t="s">
        <v>78</v>
      </c>
      <c r="Q517" s="74" t="s">
        <v>78</v>
      </c>
      <c r="R517" s="71" t="s">
        <v>2093</v>
      </c>
      <c r="S517" s="71" t="s">
        <v>253</v>
      </c>
      <c r="T517" s="75" t="s">
        <v>2222</v>
      </c>
      <c r="U517" s="64">
        <v>45490</v>
      </c>
      <c r="V517" s="76">
        <v>202417000058983</v>
      </c>
      <c r="W517" s="77" t="s">
        <v>302</v>
      </c>
      <c r="X517" s="94" t="s">
        <v>340</v>
      </c>
      <c r="Y517" s="85">
        <v>45491</v>
      </c>
      <c r="Z517" s="79" t="s">
        <v>2253</v>
      </c>
      <c r="AA517" s="85">
        <v>45491</v>
      </c>
      <c r="AB517" s="93">
        <v>0</v>
      </c>
      <c r="AC517" s="81">
        <v>0</v>
      </c>
      <c r="AD517" s="82">
        <v>1068</v>
      </c>
      <c r="AE517" s="86">
        <v>45492</v>
      </c>
      <c r="AF517" s="80">
        <v>0</v>
      </c>
      <c r="AG517" s="83">
        <f t="shared" si="41"/>
        <v>0</v>
      </c>
      <c r="AH517" s="82"/>
      <c r="AI517" s="64"/>
      <c r="AJ517" s="80"/>
      <c r="AK517" s="65">
        <f t="shared" si="38"/>
        <v>0</v>
      </c>
      <c r="AL517" s="80"/>
      <c r="AM517" s="65">
        <f t="shared" si="39"/>
        <v>0</v>
      </c>
      <c r="AN517" s="65">
        <f t="shared" si="40"/>
        <v>0</v>
      </c>
      <c r="AO517" s="82"/>
      <c r="AP517" s="82"/>
      <c r="AQ517" s="84"/>
      <c r="AR517" s="73"/>
    </row>
    <row r="518" spans="1:44" s="39" customFormat="1" ht="18.75" customHeight="1">
      <c r="A518" s="71">
        <v>36</v>
      </c>
      <c r="B518" s="72" t="s">
        <v>2254</v>
      </c>
      <c r="C518" s="73" t="s">
        <v>248</v>
      </c>
      <c r="D518" s="73" t="s">
        <v>249</v>
      </c>
      <c r="E518" s="73" t="s">
        <v>250</v>
      </c>
      <c r="F518" s="73" t="s">
        <v>251</v>
      </c>
      <c r="G518" s="73" t="s">
        <v>2091</v>
      </c>
      <c r="H518" s="73" t="s">
        <v>237</v>
      </c>
      <c r="I518" s="73" t="s">
        <v>54</v>
      </c>
      <c r="J518" s="114" t="s">
        <v>2255</v>
      </c>
      <c r="K518" s="71" t="s">
        <v>55</v>
      </c>
      <c r="L518" s="71">
        <v>80161500</v>
      </c>
      <c r="M518" s="57">
        <v>6500000</v>
      </c>
      <c r="N518" s="71">
        <v>6</v>
      </c>
      <c r="O518" s="57">
        <v>28816667</v>
      </c>
      <c r="P518" s="74" t="s">
        <v>56</v>
      </c>
      <c r="Q518" s="74" t="s">
        <v>56</v>
      </c>
      <c r="R518" s="71" t="s">
        <v>2093</v>
      </c>
      <c r="S518" s="71" t="s">
        <v>253</v>
      </c>
      <c r="T518" s="75" t="s">
        <v>2222</v>
      </c>
      <c r="U518" s="64">
        <v>45525</v>
      </c>
      <c r="V518" s="76">
        <v>202417000068553</v>
      </c>
      <c r="W518" s="77" t="s">
        <v>302</v>
      </c>
      <c r="X518" s="94" t="s">
        <v>2256</v>
      </c>
      <c r="Y518" s="85">
        <v>45525</v>
      </c>
      <c r="Z518" s="79" t="s">
        <v>2257</v>
      </c>
      <c r="AA518" s="85">
        <v>45525</v>
      </c>
      <c r="AB518" s="93">
        <v>28816667</v>
      </c>
      <c r="AC518" s="81">
        <v>0</v>
      </c>
      <c r="AD518" s="82">
        <v>1458</v>
      </c>
      <c r="AE518" s="86">
        <v>45526</v>
      </c>
      <c r="AF518" s="80">
        <v>28816667</v>
      </c>
      <c r="AG518" s="83">
        <f t="shared" si="41"/>
        <v>0</v>
      </c>
      <c r="AH518" s="82">
        <v>4086</v>
      </c>
      <c r="AI518" s="64">
        <v>45537</v>
      </c>
      <c r="AJ518" s="80">
        <v>28816667</v>
      </c>
      <c r="AK518" s="65">
        <f t="shared" si="38"/>
        <v>0</v>
      </c>
      <c r="AL518" s="80">
        <v>6066667</v>
      </c>
      <c r="AM518" s="65">
        <f t="shared" si="39"/>
        <v>22750000</v>
      </c>
      <c r="AN518" s="65">
        <f t="shared" si="40"/>
        <v>0</v>
      </c>
      <c r="AO518" s="71" t="s">
        <v>323</v>
      </c>
      <c r="AP518" s="71">
        <v>838</v>
      </c>
      <c r="AQ518" s="73" t="s">
        <v>2258</v>
      </c>
      <c r="AR518" s="73" t="s">
        <v>2259</v>
      </c>
    </row>
    <row r="519" spans="1:44" s="39" customFormat="1" ht="18.75" customHeight="1">
      <c r="A519" s="71">
        <v>37</v>
      </c>
      <c r="B519" s="72" t="s">
        <v>2260</v>
      </c>
      <c r="C519" s="73" t="s">
        <v>248</v>
      </c>
      <c r="D519" s="73" t="s">
        <v>249</v>
      </c>
      <c r="E519" s="73" t="s">
        <v>250</v>
      </c>
      <c r="F519" s="73" t="s">
        <v>251</v>
      </c>
      <c r="G519" s="73" t="s">
        <v>2091</v>
      </c>
      <c r="H519" s="73" t="s">
        <v>258</v>
      </c>
      <c r="I519" s="73" t="s">
        <v>54</v>
      </c>
      <c r="J519" s="114" t="s">
        <v>2261</v>
      </c>
      <c r="K519" s="71" t="s">
        <v>55</v>
      </c>
      <c r="L519" s="71">
        <v>80161500</v>
      </c>
      <c r="M519" s="57">
        <v>6400000</v>
      </c>
      <c r="N519" s="71">
        <v>5</v>
      </c>
      <c r="O519" s="57">
        <v>32000000</v>
      </c>
      <c r="P519" s="74" t="s">
        <v>56</v>
      </c>
      <c r="Q519" s="74" t="s">
        <v>56</v>
      </c>
      <c r="R519" s="71" t="s">
        <v>2262</v>
      </c>
      <c r="S519" s="71" t="s">
        <v>2263</v>
      </c>
      <c r="T519" s="75" t="s">
        <v>2264</v>
      </c>
      <c r="U519" s="64">
        <v>45491</v>
      </c>
      <c r="V519" s="76">
        <v>202417000059113</v>
      </c>
      <c r="W519" s="77" t="s">
        <v>302</v>
      </c>
      <c r="X519" s="94" t="s">
        <v>340</v>
      </c>
      <c r="Y519" s="85">
        <v>45491</v>
      </c>
      <c r="Z519" s="79" t="s">
        <v>2265</v>
      </c>
      <c r="AA519" s="85">
        <v>45492</v>
      </c>
      <c r="AB519" s="93">
        <v>32000000</v>
      </c>
      <c r="AC519" s="81">
        <v>0</v>
      </c>
      <c r="AD519" s="82">
        <v>1151</v>
      </c>
      <c r="AE519" s="86">
        <v>45495</v>
      </c>
      <c r="AF519" s="80">
        <v>32000000</v>
      </c>
      <c r="AG519" s="83">
        <f t="shared" si="41"/>
        <v>0</v>
      </c>
      <c r="AH519" s="82">
        <v>3390</v>
      </c>
      <c r="AI519" s="64">
        <v>45506</v>
      </c>
      <c r="AJ519" s="80">
        <v>32000000</v>
      </c>
      <c r="AK519" s="65">
        <f t="shared" si="38"/>
        <v>0</v>
      </c>
      <c r="AL519" s="80">
        <v>12586666</v>
      </c>
      <c r="AM519" s="65">
        <f t="shared" si="39"/>
        <v>19413334</v>
      </c>
      <c r="AN519" s="65">
        <f t="shared" si="40"/>
        <v>0</v>
      </c>
      <c r="AO519" s="71" t="s">
        <v>323</v>
      </c>
      <c r="AP519" s="71">
        <v>551</v>
      </c>
      <c r="AQ519" s="73" t="s">
        <v>2266</v>
      </c>
      <c r="AR519" s="73"/>
    </row>
    <row r="520" spans="1:44" s="39" customFormat="1" ht="18.75" customHeight="1">
      <c r="A520" s="71">
        <v>38</v>
      </c>
      <c r="B520" s="72" t="s">
        <v>2267</v>
      </c>
      <c r="C520" s="73" t="s">
        <v>248</v>
      </c>
      <c r="D520" s="73" t="s">
        <v>249</v>
      </c>
      <c r="E520" s="73" t="s">
        <v>250</v>
      </c>
      <c r="F520" s="73" t="s">
        <v>251</v>
      </c>
      <c r="G520" s="73" t="s">
        <v>2091</v>
      </c>
      <c r="H520" s="73" t="s">
        <v>258</v>
      </c>
      <c r="I520" s="73" t="s">
        <v>54</v>
      </c>
      <c r="J520" s="114" t="s">
        <v>2268</v>
      </c>
      <c r="K520" s="71" t="s">
        <v>55</v>
      </c>
      <c r="L520" s="71">
        <v>80161500</v>
      </c>
      <c r="M520" s="57">
        <v>5500000</v>
      </c>
      <c r="N520" s="71">
        <v>6</v>
      </c>
      <c r="O520" s="57">
        <v>30616667</v>
      </c>
      <c r="P520" s="74" t="s">
        <v>56</v>
      </c>
      <c r="Q520" s="74" t="s">
        <v>56</v>
      </c>
      <c r="R520" s="71" t="s">
        <v>2262</v>
      </c>
      <c r="S520" s="71" t="s">
        <v>2263</v>
      </c>
      <c r="T520" s="75" t="s">
        <v>2264</v>
      </c>
      <c r="U520" s="64">
        <v>45491</v>
      </c>
      <c r="V520" s="76">
        <v>202417000059113</v>
      </c>
      <c r="W520" s="77" t="s">
        <v>302</v>
      </c>
      <c r="X520" s="94" t="s">
        <v>340</v>
      </c>
      <c r="Y520" s="85">
        <v>45491</v>
      </c>
      <c r="Z520" s="79" t="s">
        <v>2269</v>
      </c>
      <c r="AA520" s="85">
        <v>45492</v>
      </c>
      <c r="AB520" s="93">
        <v>30616667</v>
      </c>
      <c r="AC520" s="81">
        <v>0</v>
      </c>
      <c r="AD520" s="82">
        <v>1152</v>
      </c>
      <c r="AE520" s="86">
        <v>45495</v>
      </c>
      <c r="AF520" s="80">
        <v>30616667</v>
      </c>
      <c r="AG520" s="83">
        <f t="shared" si="41"/>
        <v>0</v>
      </c>
      <c r="AH520" s="82">
        <v>3334</v>
      </c>
      <c r="AI520" s="64">
        <v>45503</v>
      </c>
      <c r="AJ520" s="80">
        <v>30616667</v>
      </c>
      <c r="AK520" s="65">
        <f t="shared" si="38"/>
        <v>0</v>
      </c>
      <c r="AL520" s="80">
        <v>11000000</v>
      </c>
      <c r="AM520" s="65">
        <f t="shared" si="39"/>
        <v>19616667</v>
      </c>
      <c r="AN520" s="65">
        <f t="shared" si="40"/>
        <v>0</v>
      </c>
      <c r="AO520" s="71" t="s">
        <v>323</v>
      </c>
      <c r="AP520" s="71">
        <v>537</v>
      </c>
      <c r="AQ520" s="73" t="s">
        <v>2270</v>
      </c>
      <c r="AR520" s="73"/>
    </row>
    <row r="521" spans="1:44" s="39" customFormat="1" ht="18.75" customHeight="1">
      <c r="A521" s="71">
        <v>39</v>
      </c>
      <c r="B521" s="72" t="s">
        <v>2271</v>
      </c>
      <c r="C521" s="73" t="s">
        <v>248</v>
      </c>
      <c r="D521" s="73" t="s">
        <v>249</v>
      </c>
      <c r="E521" s="73" t="s">
        <v>250</v>
      </c>
      <c r="F521" s="73" t="s">
        <v>251</v>
      </c>
      <c r="G521" s="73" t="s">
        <v>2091</v>
      </c>
      <c r="H521" s="73" t="s">
        <v>258</v>
      </c>
      <c r="I521" s="73" t="s">
        <v>54</v>
      </c>
      <c r="J521" s="114" t="s">
        <v>2272</v>
      </c>
      <c r="K521" s="71" t="s">
        <v>55</v>
      </c>
      <c r="L521" s="71">
        <v>80161500</v>
      </c>
      <c r="M521" s="57">
        <v>6500000</v>
      </c>
      <c r="N521" s="71">
        <v>6</v>
      </c>
      <c r="O521" s="57">
        <v>36183332</v>
      </c>
      <c r="P521" s="74" t="s">
        <v>56</v>
      </c>
      <c r="Q521" s="74" t="s">
        <v>56</v>
      </c>
      <c r="R521" s="71" t="s">
        <v>2262</v>
      </c>
      <c r="S521" s="71" t="s">
        <v>2263</v>
      </c>
      <c r="T521" s="75" t="s">
        <v>2264</v>
      </c>
      <c r="U521" s="64">
        <v>45491</v>
      </c>
      <c r="V521" s="76">
        <v>202417000059113</v>
      </c>
      <c r="W521" s="77" t="s">
        <v>302</v>
      </c>
      <c r="X521" s="94" t="s">
        <v>340</v>
      </c>
      <c r="Y521" s="85">
        <v>45491</v>
      </c>
      <c r="Z521" s="79" t="s">
        <v>2273</v>
      </c>
      <c r="AA521" s="85">
        <v>45492</v>
      </c>
      <c r="AB521" s="93">
        <v>36183332</v>
      </c>
      <c r="AC521" s="81">
        <v>0</v>
      </c>
      <c r="AD521" s="82">
        <v>1153</v>
      </c>
      <c r="AE521" s="86">
        <v>45495</v>
      </c>
      <c r="AF521" s="80">
        <v>36183332</v>
      </c>
      <c r="AG521" s="83">
        <f t="shared" si="41"/>
        <v>0</v>
      </c>
      <c r="AH521" s="82">
        <v>3333</v>
      </c>
      <c r="AI521" s="64">
        <v>45503</v>
      </c>
      <c r="AJ521" s="80">
        <v>36183332</v>
      </c>
      <c r="AK521" s="65">
        <f t="shared" ref="AK521:AK584" si="43">AF521-AJ521</f>
        <v>0</v>
      </c>
      <c r="AL521" s="80">
        <v>13000000</v>
      </c>
      <c r="AM521" s="65">
        <f t="shared" ref="AM521:AM584" si="44">AJ521-AL521</f>
        <v>23183332</v>
      </c>
      <c r="AN521" s="65">
        <f t="shared" ref="AN521:AN584" si="45">O521-AJ521</f>
        <v>0</v>
      </c>
      <c r="AO521" s="71" t="s">
        <v>323</v>
      </c>
      <c r="AP521" s="71">
        <v>543</v>
      </c>
      <c r="AQ521" s="73" t="s">
        <v>2274</v>
      </c>
      <c r="AR521" s="73"/>
    </row>
    <row r="522" spans="1:44" s="39" customFormat="1" ht="18.75" customHeight="1">
      <c r="A522" s="71">
        <v>40</v>
      </c>
      <c r="B522" s="72" t="s">
        <v>2275</v>
      </c>
      <c r="C522" s="73" t="s">
        <v>248</v>
      </c>
      <c r="D522" s="73" t="s">
        <v>249</v>
      </c>
      <c r="E522" s="73" t="s">
        <v>250</v>
      </c>
      <c r="F522" s="73" t="s">
        <v>251</v>
      </c>
      <c r="G522" s="73" t="s">
        <v>2091</v>
      </c>
      <c r="H522" s="73" t="s">
        <v>258</v>
      </c>
      <c r="I522" s="73" t="s">
        <v>54</v>
      </c>
      <c r="J522" s="114" t="s">
        <v>2276</v>
      </c>
      <c r="K522" s="71" t="s">
        <v>55</v>
      </c>
      <c r="L522" s="71">
        <v>80161500</v>
      </c>
      <c r="M522" s="57">
        <v>7500000</v>
      </c>
      <c r="N522" s="71">
        <v>5</v>
      </c>
      <c r="O522" s="57">
        <v>37500000</v>
      </c>
      <c r="P522" s="74" t="s">
        <v>56</v>
      </c>
      <c r="Q522" s="74" t="s">
        <v>56</v>
      </c>
      <c r="R522" s="71" t="s">
        <v>2262</v>
      </c>
      <c r="S522" s="71" t="s">
        <v>2263</v>
      </c>
      <c r="T522" s="75" t="s">
        <v>2264</v>
      </c>
      <c r="U522" s="64">
        <v>45491</v>
      </c>
      <c r="V522" s="76">
        <v>202417000059113</v>
      </c>
      <c r="W522" s="77" t="s">
        <v>302</v>
      </c>
      <c r="X522" s="94" t="s">
        <v>340</v>
      </c>
      <c r="Y522" s="85">
        <v>45503</v>
      </c>
      <c r="Z522" s="79" t="s">
        <v>2277</v>
      </c>
      <c r="AA522" s="85">
        <v>45503</v>
      </c>
      <c r="AB522" s="93">
        <v>37500000</v>
      </c>
      <c r="AC522" s="81">
        <v>0</v>
      </c>
      <c r="AD522" s="82">
        <v>1352</v>
      </c>
      <c r="AE522" s="86">
        <v>45504</v>
      </c>
      <c r="AF522" s="80">
        <v>37500000</v>
      </c>
      <c r="AG522" s="83">
        <f t="shared" si="41"/>
        <v>0</v>
      </c>
      <c r="AH522" s="82">
        <v>3476</v>
      </c>
      <c r="AI522" s="64">
        <v>45512</v>
      </c>
      <c r="AJ522" s="80">
        <v>37500000</v>
      </c>
      <c r="AK522" s="65">
        <f t="shared" si="43"/>
        <v>0</v>
      </c>
      <c r="AL522" s="80">
        <v>13250000</v>
      </c>
      <c r="AM522" s="65">
        <f t="shared" si="44"/>
        <v>24250000</v>
      </c>
      <c r="AN522" s="65">
        <f t="shared" si="45"/>
        <v>0</v>
      </c>
      <c r="AO522" s="71" t="s">
        <v>323</v>
      </c>
      <c r="AP522" s="71">
        <v>665</v>
      </c>
      <c r="AQ522" s="73" t="s">
        <v>2278</v>
      </c>
      <c r="AR522" s="73" t="s">
        <v>2279</v>
      </c>
    </row>
    <row r="523" spans="1:44" s="39" customFormat="1" ht="18.75" customHeight="1">
      <c r="A523" s="71">
        <v>41</v>
      </c>
      <c r="B523" s="72" t="s">
        <v>2280</v>
      </c>
      <c r="C523" s="73" t="s">
        <v>248</v>
      </c>
      <c r="D523" s="73" t="s">
        <v>249</v>
      </c>
      <c r="E523" s="73" t="s">
        <v>250</v>
      </c>
      <c r="F523" s="73" t="s">
        <v>251</v>
      </c>
      <c r="G523" s="73" t="s">
        <v>2091</v>
      </c>
      <c r="H523" s="73" t="s">
        <v>258</v>
      </c>
      <c r="I523" s="73" t="s">
        <v>54</v>
      </c>
      <c r="J523" s="114" t="s">
        <v>2281</v>
      </c>
      <c r="K523" s="71" t="s">
        <v>55</v>
      </c>
      <c r="L523" s="71">
        <v>80161500</v>
      </c>
      <c r="M523" s="57">
        <v>6600000</v>
      </c>
      <c r="N523" s="71">
        <v>6</v>
      </c>
      <c r="O523" s="57">
        <v>36740000</v>
      </c>
      <c r="P523" s="74" t="s">
        <v>56</v>
      </c>
      <c r="Q523" s="74" t="s">
        <v>56</v>
      </c>
      <c r="R523" s="71" t="s">
        <v>2262</v>
      </c>
      <c r="S523" s="71" t="s">
        <v>2263</v>
      </c>
      <c r="T523" s="75" t="s">
        <v>2264</v>
      </c>
      <c r="U523" s="64">
        <v>45491</v>
      </c>
      <c r="V523" s="76">
        <v>202417000059113</v>
      </c>
      <c r="W523" s="77" t="s">
        <v>302</v>
      </c>
      <c r="X523" s="94" t="s">
        <v>340</v>
      </c>
      <c r="Y523" s="85">
        <v>45491</v>
      </c>
      <c r="Z523" s="79" t="s">
        <v>2282</v>
      </c>
      <c r="AA523" s="85">
        <v>45492</v>
      </c>
      <c r="AB523" s="93">
        <v>36740000</v>
      </c>
      <c r="AC523" s="81">
        <v>0</v>
      </c>
      <c r="AD523" s="82">
        <v>1154</v>
      </c>
      <c r="AE523" s="86">
        <v>45495</v>
      </c>
      <c r="AF523" s="80">
        <v>36740000</v>
      </c>
      <c r="AG523" s="83">
        <f t="shared" si="41"/>
        <v>0</v>
      </c>
      <c r="AH523" s="82">
        <v>3413</v>
      </c>
      <c r="AI523" s="64">
        <v>45506</v>
      </c>
      <c r="AJ523" s="80">
        <v>36740000</v>
      </c>
      <c r="AK523" s="65">
        <f t="shared" si="43"/>
        <v>0</v>
      </c>
      <c r="AL523" s="80">
        <v>12980000</v>
      </c>
      <c r="AM523" s="65">
        <f t="shared" si="44"/>
        <v>23760000</v>
      </c>
      <c r="AN523" s="65">
        <f t="shared" si="45"/>
        <v>0</v>
      </c>
      <c r="AO523" s="71" t="s">
        <v>323</v>
      </c>
      <c r="AP523" s="71">
        <v>597</v>
      </c>
      <c r="AQ523" s="73" t="s">
        <v>2283</v>
      </c>
      <c r="AR523" s="73"/>
    </row>
    <row r="524" spans="1:44" s="39" customFormat="1" ht="18.75" customHeight="1">
      <c r="A524" s="71">
        <v>42</v>
      </c>
      <c r="B524" s="72" t="s">
        <v>2284</v>
      </c>
      <c r="C524" s="73" t="s">
        <v>248</v>
      </c>
      <c r="D524" s="73" t="s">
        <v>249</v>
      </c>
      <c r="E524" s="73" t="s">
        <v>250</v>
      </c>
      <c r="F524" s="73" t="s">
        <v>251</v>
      </c>
      <c r="G524" s="73" t="s">
        <v>2091</v>
      </c>
      <c r="H524" s="73" t="s">
        <v>258</v>
      </c>
      <c r="I524" s="73" t="s">
        <v>54</v>
      </c>
      <c r="J524" s="114" t="s">
        <v>2285</v>
      </c>
      <c r="K524" s="71" t="s">
        <v>55</v>
      </c>
      <c r="L524" s="71">
        <v>80161500</v>
      </c>
      <c r="M524" s="57">
        <v>5500000</v>
      </c>
      <c r="N524" s="71">
        <v>5</v>
      </c>
      <c r="O524" s="57">
        <v>27500000</v>
      </c>
      <c r="P524" s="74" t="s">
        <v>56</v>
      </c>
      <c r="Q524" s="74" t="s">
        <v>56</v>
      </c>
      <c r="R524" s="71" t="s">
        <v>2262</v>
      </c>
      <c r="S524" s="71" t="s">
        <v>2263</v>
      </c>
      <c r="T524" s="75" t="s">
        <v>2264</v>
      </c>
      <c r="U524" s="64">
        <v>45491</v>
      </c>
      <c r="V524" s="76">
        <v>202417000059113</v>
      </c>
      <c r="W524" s="77" t="s">
        <v>302</v>
      </c>
      <c r="X524" s="94" t="s">
        <v>340</v>
      </c>
      <c r="Y524" s="85">
        <v>45491</v>
      </c>
      <c r="Z524" s="79" t="s">
        <v>2286</v>
      </c>
      <c r="AA524" s="85">
        <v>45492</v>
      </c>
      <c r="AB524" s="93">
        <v>27500000</v>
      </c>
      <c r="AC524" s="81">
        <v>0</v>
      </c>
      <c r="AD524" s="82">
        <v>1155</v>
      </c>
      <c r="AE524" s="86">
        <v>45495</v>
      </c>
      <c r="AF524" s="80">
        <v>27500000</v>
      </c>
      <c r="AG524" s="83">
        <f t="shared" si="41"/>
        <v>0</v>
      </c>
      <c r="AH524" s="82">
        <v>3405</v>
      </c>
      <c r="AI524" s="64">
        <v>45506</v>
      </c>
      <c r="AJ524" s="80">
        <v>27500000</v>
      </c>
      <c r="AK524" s="65">
        <f t="shared" si="43"/>
        <v>0</v>
      </c>
      <c r="AL524" s="80">
        <v>10816666</v>
      </c>
      <c r="AM524" s="65">
        <f t="shared" si="44"/>
        <v>16683334</v>
      </c>
      <c r="AN524" s="65">
        <f t="shared" si="45"/>
        <v>0</v>
      </c>
      <c r="AO524" s="71" t="s">
        <v>323</v>
      </c>
      <c r="AP524" s="71">
        <v>552</v>
      </c>
      <c r="AQ524" s="73" t="s">
        <v>2287</v>
      </c>
      <c r="AR524" s="73"/>
    </row>
    <row r="525" spans="1:44" s="39" customFormat="1" ht="18.75" customHeight="1">
      <c r="A525" s="71">
        <v>43</v>
      </c>
      <c r="B525" s="72" t="s">
        <v>2288</v>
      </c>
      <c r="C525" s="73" t="s">
        <v>248</v>
      </c>
      <c r="D525" s="73" t="s">
        <v>249</v>
      </c>
      <c r="E525" s="73" t="s">
        <v>250</v>
      </c>
      <c r="F525" s="73" t="s">
        <v>259</v>
      </c>
      <c r="G525" s="73" t="s">
        <v>2289</v>
      </c>
      <c r="H525" s="73" t="s">
        <v>261</v>
      </c>
      <c r="I525" s="73" t="s">
        <v>54</v>
      </c>
      <c r="J525" s="114" t="s">
        <v>2290</v>
      </c>
      <c r="K525" s="71" t="s">
        <v>262</v>
      </c>
      <c r="L525" s="71">
        <v>43211500</v>
      </c>
      <c r="M525" s="57">
        <v>1097735600</v>
      </c>
      <c r="N525" s="71">
        <v>1</v>
      </c>
      <c r="O525" s="57">
        <v>818048797</v>
      </c>
      <c r="P525" s="74" t="s">
        <v>56</v>
      </c>
      <c r="Q525" s="74" t="s">
        <v>56</v>
      </c>
      <c r="R525" s="71" t="s">
        <v>2262</v>
      </c>
      <c r="S525" s="71" t="s">
        <v>2263</v>
      </c>
      <c r="T525" s="75" t="s">
        <v>2291</v>
      </c>
      <c r="U525" s="64" t="s">
        <v>2292</v>
      </c>
      <c r="V525" s="76" t="s">
        <v>2293</v>
      </c>
      <c r="W525" s="77" t="s">
        <v>309</v>
      </c>
      <c r="X525" s="94" t="s">
        <v>2294</v>
      </c>
      <c r="Y525" s="85">
        <v>45502</v>
      </c>
      <c r="Z525" s="79" t="s">
        <v>2295</v>
      </c>
      <c r="AA525" s="85">
        <v>45502</v>
      </c>
      <c r="AB525" s="93">
        <v>818048797</v>
      </c>
      <c r="AC525" s="81">
        <v>0</v>
      </c>
      <c r="AD525" s="82">
        <v>1309</v>
      </c>
      <c r="AE525" s="86">
        <v>45503</v>
      </c>
      <c r="AF525" s="80">
        <v>818048797</v>
      </c>
      <c r="AG525" s="83">
        <f t="shared" si="41"/>
        <v>0</v>
      </c>
      <c r="AH525" s="82">
        <v>4260</v>
      </c>
      <c r="AI525" s="64">
        <v>45551</v>
      </c>
      <c r="AJ525" s="80">
        <v>818048797</v>
      </c>
      <c r="AK525" s="65">
        <f t="shared" si="43"/>
        <v>0</v>
      </c>
      <c r="AL525" s="80">
        <v>0</v>
      </c>
      <c r="AM525" s="65">
        <f t="shared" si="44"/>
        <v>818048797</v>
      </c>
      <c r="AN525" s="65">
        <f t="shared" si="45"/>
        <v>0</v>
      </c>
      <c r="AO525" s="71" t="s">
        <v>331</v>
      </c>
      <c r="AP525" s="71">
        <v>133170</v>
      </c>
      <c r="AQ525" s="73" t="s">
        <v>2296</v>
      </c>
      <c r="AR525" s="73" t="s">
        <v>2297</v>
      </c>
    </row>
    <row r="526" spans="1:44" s="39" customFormat="1" ht="18.75" customHeight="1">
      <c r="A526" s="71">
        <v>44</v>
      </c>
      <c r="B526" s="72" t="s">
        <v>2298</v>
      </c>
      <c r="C526" s="73" t="s">
        <v>248</v>
      </c>
      <c r="D526" s="73" t="s">
        <v>249</v>
      </c>
      <c r="E526" s="73" t="s">
        <v>250</v>
      </c>
      <c r="F526" s="73" t="s">
        <v>259</v>
      </c>
      <c r="G526" s="73" t="s">
        <v>2289</v>
      </c>
      <c r="H526" s="73" t="s">
        <v>261</v>
      </c>
      <c r="I526" s="73" t="s">
        <v>54</v>
      </c>
      <c r="J526" s="114" t="s">
        <v>2299</v>
      </c>
      <c r="K526" s="71" t="s">
        <v>262</v>
      </c>
      <c r="L526" s="71">
        <v>43211500</v>
      </c>
      <c r="M526" s="57">
        <v>11666666.666666666</v>
      </c>
      <c r="N526" s="71">
        <v>3</v>
      </c>
      <c r="O526" s="57">
        <v>35000000</v>
      </c>
      <c r="P526" s="74" t="s">
        <v>614</v>
      </c>
      <c r="Q526" s="74" t="s">
        <v>614</v>
      </c>
      <c r="R526" s="71" t="s">
        <v>2262</v>
      </c>
      <c r="S526" s="71" t="s">
        <v>2263</v>
      </c>
      <c r="T526" s="75" t="s">
        <v>2291</v>
      </c>
      <c r="U526" s="64">
        <v>45516</v>
      </c>
      <c r="V526" s="76">
        <v>202417000066023</v>
      </c>
      <c r="W526" s="77" t="s">
        <v>309</v>
      </c>
      <c r="X526" s="94" t="s">
        <v>340</v>
      </c>
      <c r="Y526" s="85">
        <v>45519</v>
      </c>
      <c r="Z526" s="79" t="s">
        <v>2300</v>
      </c>
      <c r="AA526" s="85">
        <v>45524</v>
      </c>
      <c r="AB526" s="93">
        <v>35000000</v>
      </c>
      <c r="AC526" s="81">
        <v>0</v>
      </c>
      <c r="AD526" s="82">
        <v>1453</v>
      </c>
      <c r="AE526" s="86">
        <v>45524</v>
      </c>
      <c r="AF526" s="106">
        <f>35000000-4332748</f>
        <v>30667252</v>
      </c>
      <c r="AG526" s="83">
        <f t="shared" si="41"/>
        <v>4332748</v>
      </c>
      <c r="AH526" s="82">
        <v>4136</v>
      </c>
      <c r="AI526" s="64">
        <v>45544</v>
      </c>
      <c r="AJ526" s="80">
        <v>30667252</v>
      </c>
      <c r="AK526" s="65">
        <f t="shared" si="43"/>
        <v>0</v>
      </c>
      <c r="AL526" s="80">
        <v>30667252</v>
      </c>
      <c r="AM526" s="65">
        <f t="shared" si="44"/>
        <v>0</v>
      </c>
      <c r="AN526" s="65">
        <f t="shared" si="45"/>
        <v>4332748</v>
      </c>
      <c r="AO526" s="71" t="s">
        <v>331</v>
      </c>
      <c r="AP526" s="71">
        <v>132926</v>
      </c>
      <c r="AQ526" s="73" t="s">
        <v>2301</v>
      </c>
      <c r="AR526" s="73"/>
    </row>
    <row r="527" spans="1:44" s="39" customFormat="1" ht="18.75" customHeight="1">
      <c r="A527" s="71">
        <v>45</v>
      </c>
      <c r="B527" s="72" t="s">
        <v>2302</v>
      </c>
      <c r="C527" s="73" t="s">
        <v>248</v>
      </c>
      <c r="D527" s="73" t="s">
        <v>249</v>
      </c>
      <c r="E527" s="73" t="s">
        <v>250</v>
      </c>
      <c r="F527" s="73" t="s">
        <v>259</v>
      </c>
      <c r="G527" s="73" t="s">
        <v>2289</v>
      </c>
      <c r="H527" s="73" t="s">
        <v>264</v>
      </c>
      <c r="I527" s="73" t="s">
        <v>54</v>
      </c>
      <c r="J527" s="114" t="s">
        <v>2303</v>
      </c>
      <c r="K527" s="71" t="s">
        <v>263</v>
      </c>
      <c r="L527" s="71">
        <v>43232100</v>
      </c>
      <c r="M527" s="57">
        <v>3940416.6666666665</v>
      </c>
      <c r="N527" s="71">
        <v>12</v>
      </c>
      <c r="O527" s="57">
        <v>47285000</v>
      </c>
      <c r="P527" s="74" t="s">
        <v>614</v>
      </c>
      <c r="Q527" s="74" t="s">
        <v>614</v>
      </c>
      <c r="R527" s="71" t="s">
        <v>2262</v>
      </c>
      <c r="S527" s="71" t="s">
        <v>2263</v>
      </c>
      <c r="T527" s="75" t="s">
        <v>2291</v>
      </c>
      <c r="U527" s="64">
        <v>45582</v>
      </c>
      <c r="V527" s="76">
        <v>202417000081453</v>
      </c>
      <c r="W527" s="77" t="s">
        <v>302</v>
      </c>
      <c r="X527" s="94" t="s">
        <v>340</v>
      </c>
      <c r="Y527" s="85">
        <v>45582</v>
      </c>
      <c r="Z527" s="79" t="s">
        <v>2304</v>
      </c>
      <c r="AA527" s="85">
        <v>45582</v>
      </c>
      <c r="AB527" s="93">
        <v>47285000</v>
      </c>
      <c r="AC527" s="81">
        <v>0</v>
      </c>
      <c r="AD527" s="82">
        <v>1570</v>
      </c>
      <c r="AE527" s="86">
        <v>45587</v>
      </c>
      <c r="AF527" s="80">
        <v>47285000</v>
      </c>
      <c r="AG527" s="83">
        <f t="shared" si="41"/>
        <v>0</v>
      </c>
      <c r="AH527" s="82"/>
      <c r="AI527" s="64"/>
      <c r="AJ527" s="80"/>
      <c r="AK527" s="65">
        <f t="shared" si="43"/>
        <v>47285000</v>
      </c>
      <c r="AL527" s="80"/>
      <c r="AM527" s="65">
        <f t="shared" si="44"/>
        <v>0</v>
      </c>
      <c r="AN527" s="65">
        <f t="shared" si="45"/>
        <v>47285000</v>
      </c>
      <c r="AO527" s="82"/>
      <c r="AP527" s="82"/>
      <c r="AQ527" s="84"/>
      <c r="AR527" s="73"/>
    </row>
    <row r="528" spans="1:44" s="39" customFormat="1" ht="18.75" customHeight="1">
      <c r="A528" s="71">
        <v>46</v>
      </c>
      <c r="B528" s="72" t="s">
        <v>2305</v>
      </c>
      <c r="C528" s="73" t="s">
        <v>248</v>
      </c>
      <c r="D528" s="73" t="s">
        <v>249</v>
      </c>
      <c r="E528" s="73" t="s">
        <v>250</v>
      </c>
      <c r="F528" s="73" t="s">
        <v>259</v>
      </c>
      <c r="G528" s="73" t="s">
        <v>2289</v>
      </c>
      <c r="H528" s="73" t="s">
        <v>264</v>
      </c>
      <c r="I528" s="73" t="s">
        <v>54</v>
      </c>
      <c r="J528" s="114" t="s">
        <v>2306</v>
      </c>
      <c r="K528" s="71" t="s">
        <v>83</v>
      </c>
      <c r="L528" s="71">
        <v>43233200</v>
      </c>
      <c r="M528" s="57">
        <v>21666666.666666668</v>
      </c>
      <c r="N528" s="71">
        <v>12</v>
      </c>
      <c r="O528" s="57">
        <v>260000000</v>
      </c>
      <c r="P528" s="74" t="s">
        <v>614</v>
      </c>
      <c r="Q528" s="74" t="s">
        <v>614</v>
      </c>
      <c r="R528" s="71" t="s">
        <v>2262</v>
      </c>
      <c r="S528" s="71" t="s">
        <v>2263</v>
      </c>
      <c r="T528" s="75" t="s">
        <v>2291</v>
      </c>
      <c r="U528" s="64" t="s">
        <v>2307</v>
      </c>
      <c r="V528" s="76" t="s">
        <v>2308</v>
      </c>
      <c r="W528" s="77" t="s">
        <v>309</v>
      </c>
      <c r="X528" s="94" t="s">
        <v>2309</v>
      </c>
      <c r="Y528" s="85">
        <v>45572</v>
      </c>
      <c r="Z528" s="79" t="s">
        <v>2310</v>
      </c>
      <c r="AA528" s="85">
        <v>45594</v>
      </c>
      <c r="AB528" s="93">
        <v>260000000</v>
      </c>
      <c r="AC528" s="81">
        <v>0</v>
      </c>
      <c r="AD528" s="82">
        <v>1589</v>
      </c>
      <c r="AE528" s="86"/>
      <c r="AF528" s="80">
        <v>260000000</v>
      </c>
      <c r="AG528" s="83">
        <f t="shared" si="41"/>
        <v>0</v>
      </c>
      <c r="AH528" s="82"/>
      <c r="AI528" s="64"/>
      <c r="AJ528" s="80"/>
      <c r="AK528" s="65">
        <f t="shared" si="43"/>
        <v>260000000</v>
      </c>
      <c r="AL528" s="80"/>
      <c r="AM528" s="65">
        <f t="shared" si="44"/>
        <v>0</v>
      </c>
      <c r="AN528" s="65">
        <f t="shared" si="45"/>
        <v>260000000</v>
      </c>
      <c r="AO528" s="82"/>
      <c r="AP528" s="82"/>
      <c r="AQ528" s="84"/>
      <c r="AR528" s="73"/>
    </row>
    <row r="529" spans="1:44" s="39" customFormat="1" ht="18.75" customHeight="1">
      <c r="A529" s="71">
        <v>47</v>
      </c>
      <c r="B529" s="72" t="s">
        <v>2311</v>
      </c>
      <c r="C529" s="73" t="s">
        <v>248</v>
      </c>
      <c r="D529" s="73" t="s">
        <v>249</v>
      </c>
      <c r="E529" s="73" t="s">
        <v>250</v>
      </c>
      <c r="F529" s="73" t="s">
        <v>259</v>
      </c>
      <c r="G529" s="73" t="s">
        <v>2289</v>
      </c>
      <c r="H529" s="73" t="s">
        <v>264</v>
      </c>
      <c r="I529" s="73" t="s">
        <v>54</v>
      </c>
      <c r="J529" s="114" t="s">
        <v>2312</v>
      </c>
      <c r="K529" s="71" t="s">
        <v>262</v>
      </c>
      <c r="L529" s="71">
        <v>81112100</v>
      </c>
      <c r="M529" s="57">
        <v>31429166.666666668</v>
      </c>
      <c r="N529" s="71">
        <v>12</v>
      </c>
      <c r="O529" s="57">
        <v>377150000</v>
      </c>
      <c r="P529" s="74" t="s">
        <v>66</v>
      </c>
      <c r="Q529" s="74" t="s">
        <v>66</v>
      </c>
      <c r="R529" s="71" t="s">
        <v>2262</v>
      </c>
      <c r="S529" s="71" t="s">
        <v>2263</v>
      </c>
      <c r="T529" s="75" t="s">
        <v>2291</v>
      </c>
      <c r="U529" s="64" t="s">
        <v>2313</v>
      </c>
      <c r="V529" s="76" t="s">
        <v>2314</v>
      </c>
      <c r="W529" s="77" t="s">
        <v>302</v>
      </c>
      <c r="X529" s="94" t="s">
        <v>2315</v>
      </c>
      <c r="Y529" s="85" t="s">
        <v>2313</v>
      </c>
      <c r="Z529" s="79" t="s">
        <v>2316</v>
      </c>
      <c r="AA529" s="85">
        <v>45539</v>
      </c>
      <c r="AB529" s="93">
        <v>377150000</v>
      </c>
      <c r="AC529" s="81">
        <v>0</v>
      </c>
      <c r="AD529" s="82">
        <v>1476</v>
      </c>
      <c r="AE529" s="86">
        <v>45539</v>
      </c>
      <c r="AF529" s="106">
        <f>377150000-4521927</f>
        <v>372628073</v>
      </c>
      <c r="AG529" s="83">
        <f t="shared" si="41"/>
        <v>4521927</v>
      </c>
      <c r="AH529" s="82">
        <v>4362</v>
      </c>
      <c r="AI529" s="64">
        <v>45561</v>
      </c>
      <c r="AJ529" s="80">
        <v>372628073</v>
      </c>
      <c r="AK529" s="65">
        <f t="shared" si="43"/>
        <v>0</v>
      </c>
      <c r="AL529" s="80">
        <v>0</v>
      </c>
      <c r="AM529" s="65">
        <f t="shared" si="44"/>
        <v>372628073</v>
      </c>
      <c r="AN529" s="65">
        <f t="shared" si="45"/>
        <v>4521927</v>
      </c>
      <c r="AO529" s="71" t="s">
        <v>319</v>
      </c>
      <c r="AP529" s="71">
        <v>133612</v>
      </c>
      <c r="AQ529" s="73" t="s">
        <v>2317</v>
      </c>
      <c r="AR529" s="73" t="s">
        <v>2318</v>
      </c>
    </row>
    <row r="530" spans="1:44" s="39" customFormat="1" ht="18.75" customHeight="1">
      <c r="A530" s="71">
        <v>48</v>
      </c>
      <c r="B530" s="72" t="s">
        <v>2319</v>
      </c>
      <c r="C530" s="73" t="s">
        <v>248</v>
      </c>
      <c r="D530" s="73" t="s">
        <v>249</v>
      </c>
      <c r="E530" s="73" t="s">
        <v>250</v>
      </c>
      <c r="F530" s="73" t="s">
        <v>259</v>
      </c>
      <c r="G530" s="73" t="s">
        <v>2289</v>
      </c>
      <c r="H530" s="73" t="s">
        <v>264</v>
      </c>
      <c r="I530" s="73" t="s">
        <v>54</v>
      </c>
      <c r="J530" s="114" t="s">
        <v>2320</v>
      </c>
      <c r="K530" s="71" t="s">
        <v>137</v>
      </c>
      <c r="L530" s="71">
        <v>43233400</v>
      </c>
      <c r="M530" s="57">
        <v>1282166.6666666667</v>
      </c>
      <c r="N530" s="71">
        <v>12</v>
      </c>
      <c r="O530" s="57">
        <v>15386000</v>
      </c>
      <c r="P530" s="74" t="s">
        <v>66</v>
      </c>
      <c r="Q530" s="74" t="s">
        <v>66</v>
      </c>
      <c r="R530" s="71" t="s">
        <v>2262</v>
      </c>
      <c r="S530" s="71" t="s">
        <v>2263</v>
      </c>
      <c r="T530" s="75" t="s">
        <v>2291</v>
      </c>
      <c r="U530" s="64">
        <v>45525</v>
      </c>
      <c r="V530" s="76">
        <v>202417000068333</v>
      </c>
      <c r="W530" s="77" t="s">
        <v>302</v>
      </c>
      <c r="X530" s="94" t="s">
        <v>340</v>
      </c>
      <c r="Y530" s="85">
        <v>45525</v>
      </c>
      <c r="Z530" s="79" t="s">
        <v>2321</v>
      </c>
      <c r="AA530" s="85">
        <v>45525</v>
      </c>
      <c r="AB530" s="93">
        <v>14490706</v>
      </c>
      <c r="AC530" s="81">
        <v>895294</v>
      </c>
      <c r="AD530" s="82">
        <v>1454</v>
      </c>
      <c r="AE530" s="86">
        <v>45525</v>
      </c>
      <c r="AF530" s="106">
        <f>14490706-4246393</f>
        <v>10244313</v>
      </c>
      <c r="AG530" s="83">
        <f t="shared" si="41"/>
        <v>4246393</v>
      </c>
      <c r="AH530" s="82" t="s">
        <v>2322</v>
      </c>
      <c r="AI530" s="64">
        <v>45576</v>
      </c>
      <c r="AJ530" s="80">
        <v>10244313</v>
      </c>
      <c r="AK530" s="65">
        <f t="shared" si="43"/>
        <v>0</v>
      </c>
      <c r="AL530" s="80"/>
      <c r="AM530" s="65">
        <f t="shared" si="44"/>
        <v>10244313</v>
      </c>
      <c r="AN530" s="65">
        <f t="shared" si="45"/>
        <v>5141687</v>
      </c>
      <c r="AO530" s="71" t="s">
        <v>308</v>
      </c>
      <c r="AP530" s="71">
        <v>917</v>
      </c>
      <c r="AQ530" s="73" t="s">
        <v>2323</v>
      </c>
      <c r="AR530" s="73"/>
    </row>
    <row r="531" spans="1:44" s="39" customFormat="1" ht="18.75" customHeight="1">
      <c r="A531" s="71">
        <v>49</v>
      </c>
      <c r="B531" s="72" t="s">
        <v>2324</v>
      </c>
      <c r="C531" s="73" t="s">
        <v>248</v>
      </c>
      <c r="D531" s="73" t="s">
        <v>249</v>
      </c>
      <c r="E531" s="73" t="s">
        <v>250</v>
      </c>
      <c r="F531" s="73" t="s">
        <v>259</v>
      </c>
      <c r="G531" s="73" t="s">
        <v>2289</v>
      </c>
      <c r="H531" s="73" t="s">
        <v>264</v>
      </c>
      <c r="I531" s="73" t="s">
        <v>54</v>
      </c>
      <c r="J531" s="114" t="s">
        <v>2325</v>
      </c>
      <c r="K531" s="71" t="s">
        <v>263</v>
      </c>
      <c r="L531" s="71">
        <v>43233200</v>
      </c>
      <c r="M531" s="57">
        <v>3333333.3333333335</v>
      </c>
      <c r="N531" s="71">
        <v>12</v>
      </c>
      <c r="O531" s="57">
        <v>40000000</v>
      </c>
      <c r="P531" s="74" t="s">
        <v>614</v>
      </c>
      <c r="Q531" s="74" t="s">
        <v>614</v>
      </c>
      <c r="R531" s="71" t="s">
        <v>2262</v>
      </c>
      <c r="S531" s="71" t="s">
        <v>2263</v>
      </c>
      <c r="T531" s="75" t="s">
        <v>2291</v>
      </c>
      <c r="U531" s="64">
        <v>45582</v>
      </c>
      <c r="V531" s="76">
        <v>202417000081453</v>
      </c>
      <c r="W531" s="77" t="s">
        <v>302</v>
      </c>
      <c r="X531" s="94" t="s">
        <v>340</v>
      </c>
      <c r="Y531" s="85">
        <v>45582</v>
      </c>
      <c r="Z531" s="79" t="s">
        <v>2326</v>
      </c>
      <c r="AA531" s="85">
        <v>45582</v>
      </c>
      <c r="AB531" s="93">
        <v>40000000</v>
      </c>
      <c r="AC531" s="81">
        <v>0</v>
      </c>
      <c r="AD531" s="82">
        <v>1567</v>
      </c>
      <c r="AE531" s="86">
        <v>45586</v>
      </c>
      <c r="AF531" s="80">
        <v>40000000</v>
      </c>
      <c r="AG531" s="83">
        <f t="shared" ref="AG531:AG594" si="46">AB531-AF531</f>
        <v>0</v>
      </c>
      <c r="AH531" s="82"/>
      <c r="AI531" s="64"/>
      <c r="AJ531" s="80"/>
      <c r="AK531" s="65">
        <f t="shared" si="43"/>
        <v>40000000</v>
      </c>
      <c r="AL531" s="80"/>
      <c r="AM531" s="65">
        <f t="shared" si="44"/>
        <v>0</v>
      </c>
      <c r="AN531" s="65">
        <f t="shared" si="45"/>
        <v>40000000</v>
      </c>
      <c r="AO531" s="82"/>
      <c r="AP531" s="82"/>
      <c r="AQ531" s="84"/>
      <c r="AR531" s="73"/>
    </row>
    <row r="532" spans="1:44" s="39" customFormat="1" ht="18.75" customHeight="1">
      <c r="A532" s="71">
        <v>50</v>
      </c>
      <c r="B532" s="72" t="s">
        <v>2327</v>
      </c>
      <c r="C532" s="73" t="s">
        <v>248</v>
      </c>
      <c r="D532" s="73" t="s">
        <v>249</v>
      </c>
      <c r="E532" s="73" t="s">
        <v>250</v>
      </c>
      <c r="F532" s="73" t="s">
        <v>259</v>
      </c>
      <c r="G532" s="73" t="s">
        <v>2289</v>
      </c>
      <c r="H532" s="73" t="s">
        <v>264</v>
      </c>
      <c r="I532" s="73" t="s">
        <v>54</v>
      </c>
      <c r="J532" s="114" t="s">
        <v>2328</v>
      </c>
      <c r="K532" s="71" t="s">
        <v>263</v>
      </c>
      <c r="L532" s="71">
        <v>43231513</v>
      </c>
      <c r="M532" s="57">
        <v>11055250</v>
      </c>
      <c r="N532" s="71">
        <v>12</v>
      </c>
      <c r="O532" s="57">
        <v>132663000</v>
      </c>
      <c r="P532" s="74" t="s">
        <v>56</v>
      </c>
      <c r="Q532" s="74" t="s">
        <v>56</v>
      </c>
      <c r="R532" s="71" t="s">
        <v>2262</v>
      </c>
      <c r="S532" s="71" t="s">
        <v>2263</v>
      </c>
      <c r="T532" s="75" t="s">
        <v>2291</v>
      </c>
      <c r="U532" s="64">
        <v>45527</v>
      </c>
      <c r="V532" s="76">
        <v>202417000069133</v>
      </c>
      <c r="W532" s="77" t="s">
        <v>302</v>
      </c>
      <c r="X532" s="94" t="s">
        <v>340</v>
      </c>
      <c r="Y532" s="85">
        <v>45530</v>
      </c>
      <c r="Z532" s="79" t="s">
        <v>2329</v>
      </c>
      <c r="AA532" s="85">
        <v>45530</v>
      </c>
      <c r="AB532" s="93">
        <v>132663000</v>
      </c>
      <c r="AC532" s="81">
        <v>0</v>
      </c>
      <c r="AD532" s="82">
        <v>1463</v>
      </c>
      <c r="AE532" s="86">
        <v>45531</v>
      </c>
      <c r="AF532" s="80">
        <v>132663000</v>
      </c>
      <c r="AG532" s="83">
        <f t="shared" si="46"/>
        <v>0</v>
      </c>
      <c r="AH532" s="82"/>
      <c r="AI532" s="64"/>
      <c r="AJ532" s="80"/>
      <c r="AK532" s="65">
        <f t="shared" si="43"/>
        <v>132663000</v>
      </c>
      <c r="AL532" s="80"/>
      <c r="AM532" s="65">
        <f t="shared" si="44"/>
        <v>0</v>
      </c>
      <c r="AN532" s="65">
        <f t="shared" si="45"/>
        <v>132663000</v>
      </c>
      <c r="AO532" s="82"/>
      <c r="AP532" s="82"/>
      <c r="AQ532" s="84"/>
      <c r="AR532" s="73"/>
    </row>
    <row r="533" spans="1:44" s="39" customFormat="1" ht="18.75" customHeight="1">
      <c r="A533" s="71">
        <v>51</v>
      </c>
      <c r="B533" s="72" t="s">
        <v>2330</v>
      </c>
      <c r="C533" s="73" t="s">
        <v>248</v>
      </c>
      <c r="D533" s="73" t="s">
        <v>249</v>
      </c>
      <c r="E533" s="73" t="s">
        <v>250</v>
      </c>
      <c r="F533" s="73" t="s">
        <v>259</v>
      </c>
      <c r="G533" s="73" t="s">
        <v>2289</v>
      </c>
      <c r="H533" s="73" t="s">
        <v>265</v>
      </c>
      <c r="I533" s="73" t="s">
        <v>54</v>
      </c>
      <c r="J533" s="114" t="s">
        <v>2331</v>
      </c>
      <c r="K533" s="71" t="s">
        <v>137</v>
      </c>
      <c r="L533" s="71" t="s">
        <v>2332</v>
      </c>
      <c r="M533" s="57">
        <v>3033333.3333333335</v>
      </c>
      <c r="N533" s="71">
        <v>12</v>
      </c>
      <c r="O533" s="57">
        <v>36400000</v>
      </c>
      <c r="P533" s="74" t="s">
        <v>614</v>
      </c>
      <c r="Q533" s="74" t="s">
        <v>614</v>
      </c>
      <c r="R533" s="71" t="s">
        <v>2262</v>
      </c>
      <c r="S533" s="71" t="s">
        <v>2263</v>
      </c>
      <c r="T533" s="75" t="s">
        <v>2291</v>
      </c>
      <c r="U533" s="64" t="s">
        <v>2333</v>
      </c>
      <c r="V533" s="76" t="s">
        <v>2334</v>
      </c>
      <c r="W533" s="77" t="s">
        <v>309</v>
      </c>
      <c r="X533" s="94" t="s">
        <v>2335</v>
      </c>
      <c r="Y533" s="85" t="s">
        <v>2333</v>
      </c>
      <c r="Z533" s="79" t="s">
        <v>2336</v>
      </c>
      <c r="AA533" s="85">
        <v>45552</v>
      </c>
      <c r="AB533" s="93">
        <v>36400000</v>
      </c>
      <c r="AC533" s="81">
        <v>0</v>
      </c>
      <c r="AD533" s="82">
        <v>1513</v>
      </c>
      <c r="AE533" s="86">
        <v>45553</v>
      </c>
      <c r="AF533" s="80">
        <v>36400000</v>
      </c>
      <c r="AG533" s="83">
        <f t="shared" si="46"/>
        <v>0</v>
      </c>
      <c r="AH533" s="82"/>
      <c r="AI533" s="64"/>
      <c r="AJ533" s="80"/>
      <c r="AK533" s="65">
        <f t="shared" si="43"/>
        <v>36400000</v>
      </c>
      <c r="AL533" s="80"/>
      <c r="AM533" s="65">
        <f t="shared" si="44"/>
        <v>0</v>
      </c>
      <c r="AN533" s="65">
        <f t="shared" si="45"/>
        <v>36400000</v>
      </c>
      <c r="AO533" s="82"/>
      <c r="AP533" s="82"/>
      <c r="AQ533" s="84"/>
      <c r="AR533" s="73"/>
    </row>
    <row r="534" spans="1:44" s="39" customFormat="1" ht="18.75" customHeight="1">
      <c r="A534" s="71">
        <v>52</v>
      </c>
      <c r="B534" s="72" t="s">
        <v>2337</v>
      </c>
      <c r="C534" s="73" t="s">
        <v>248</v>
      </c>
      <c r="D534" s="73" t="s">
        <v>249</v>
      </c>
      <c r="E534" s="73" t="s">
        <v>250</v>
      </c>
      <c r="F534" s="73" t="s">
        <v>259</v>
      </c>
      <c r="G534" s="73" t="s">
        <v>2289</v>
      </c>
      <c r="H534" s="73" t="s">
        <v>265</v>
      </c>
      <c r="I534" s="73" t="s">
        <v>54</v>
      </c>
      <c r="J534" s="114" t="s">
        <v>2338</v>
      </c>
      <c r="K534" s="71" t="s">
        <v>83</v>
      </c>
      <c r="L534" s="71" t="s">
        <v>2339</v>
      </c>
      <c r="M534" s="57">
        <v>4166666.6666666665</v>
      </c>
      <c r="N534" s="71">
        <v>12</v>
      </c>
      <c r="O534" s="57">
        <v>50000000</v>
      </c>
      <c r="P534" s="74" t="s">
        <v>614</v>
      </c>
      <c r="Q534" s="74" t="s">
        <v>614</v>
      </c>
      <c r="R534" s="71" t="s">
        <v>2262</v>
      </c>
      <c r="S534" s="71" t="s">
        <v>2263</v>
      </c>
      <c r="T534" s="75" t="s">
        <v>2291</v>
      </c>
      <c r="U534" s="64">
        <v>45582</v>
      </c>
      <c r="V534" s="76">
        <v>202417000081453</v>
      </c>
      <c r="W534" s="77" t="s">
        <v>302</v>
      </c>
      <c r="X534" s="94" t="s">
        <v>340</v>
      </c>
      <c r="Y534" s="85">
        <v>45582</v>
      </c>
      <c r="Z534" s="79" t="s">
        <v>2340</v>
      </c>
      <c r="AA534" s="85">
        <v>45582</v>
      </c>
      <c r="AB534" s="93">
        <v>50000000</v>
      </c>
      <c r="AC534" s="81">
        <v>0</v>
      </c>
      <c r="AD534" s="82">
        <v>1563</v>
      </c>
      <c r="AE534" s="86">
        <v>45583</v>
      </c>
      <c r="AF534" s="80">
        <v>50000000</v>
      </c>
      <c r="AG534" s="83">
        <f t="shared" si="46"/>
        <v>0</v>
      </c>
      <c r="AH534" s="82"/>
      <c r="AI534" s="64"/>
      <c r="AJ534" s="80"/>
      <c r="AK534" s="65">
        <f t="shared" si="43"/>
        <v>50000000</v>
      </c>
      <c r="AL534" s="80"/>
      <c r="AM534" s="65">
        <f t="shared" si="44"/>
        <v>0</v>
      </c>
      <c r="AN534" s="65">
        <f t="shared" si="45"/>
        <v>50000000</v>
      </c>
      <c r="AO534" s="82"/>
      <c r="AP534" s="82"/>
      <c r="AQ534" s="84"/>
      <c r="AR534" s="73"/>
    </row>
    <row r="535" spans="1:44" s="39" customFormat="1" ht="18.75" customHeight="1">
      <c r="A535" s="71">
        <v>53</v>
      </c>
      <c r="B535" s="72" t="s">
        <v>2341</v>
      </c>
      <c r="C535" s="73" t="s">
        <v>248</v>
      </c>
      <c r="D535" s="73" t="s">
        <v>249</v>
      </c>
      <c r="E535" s="73" t="s">
        <v>250</v>
      </c>
      <c r="F535" s="73" t="s">
        <v>259</v>
      </c>
      <c r="G535" s="73" t="s">
        <v>2289</v>
      </c>
      <c r="H535" s="73" t="s">
        <v>266</v>
      </c>
      <c r="I535" s="73" t="s">
        <v>54</v>
      </c>
      <c r="J535" s="114" t="s">
        <v>2342</v>
      </c>
      <c r="K535" s="71" t="s">
        <v>262</v>
      </c>
      <c r="L535" s="71">
        <v>81111801</v>
      </c>
      <c r="M535" s="57">
        <v>83333.333333333328</v>
      </c>
      <c r="N535" s="71">
        <v>12</v>
      </c>
      <c r="O535" s="57">
        <v>1000000</v>
      </c>
      <c r="P535" s="74" t="s">
        <v>1153</v>
      </c>
      <c r="Q535" s="74" t="s">
        <v>1153</v>
      </c>
      <c r="R535" s="71" t="s">
        <v>2262</v>
      </c>
      <c r="S535" s="71" t="s">
        <v>2263</v>
      </c>
      <c r="T535" s="75" t="s">
        <v>2291</v>
      </c>
      <c r="U535" s="64">
        <v>45582</v>
      </c>
      <c r="V535" s="76">
        <v>202417000081453</v>
      </c>
      <c r="W535" s="77" t="s">
        <v>302</v>
      </c>
      <c r="X535" s="94" t="s">
        <v>340</v>
      </c>
      <c r="Y535" s="85">
        <v>45582</v>
      </c>
      <c r="Z535" s="79" t="s">
        <v>2343</v>
      </c>
      <c r="AA535" s="85">
        <v>45582</v>
      </c>
      <c r="AB535" s="93">
        <v>1000000</v>
      </c>
      <c r="AC535" s="81">
        <v>0</v>
      </c>
      <c r="AD535" s="82">
        <v>1564</v>
      </c>
      <c r="AE535" s="86">
        <v>45583</v>
      </c>
      <c r="AF535" s="80">
        <v>1000000</v>
      </c>
      <c r="AG535" s="83">
        <f t="shared" si="46"/>
        <v>0</v>
      </c>
      <c r="AH535" s="82"/>
      <c r="AI535" s="64"/>
      <c r="AJ535" s="80"/>
      <c r="AK535" s="65">
        <f t="shared" si="43"/>
        <v>1000000</v>
      </c>
      <c r="AL535" s="80"/>
      <c r="AM535" s="65">
        <f t="shared" si="44"/>
        <v>0</v>
      </c>
      <c r="AN535" s="65">
        <f t="shared" si="45"/>
        <v>1000000</v>
      </c>
      <c r="AO535" s="82"/>
      <c r="AP535" s="82"/>
      <c r="AQ535" s="84"/>
      <c r="AR535" s="73"/>
    </row>
    <row r="536" spans="1:44" s="39" customFormat="1" ht="18.75" customHeight="1">
      <c r="A536" s="71">
        <v>54</v>
      </c>
      <c r="B536" s="72" t="s">
        <v>2344</v>
      </c>
      <c r="C536" s="73" t="s">
        <v>248</v>
      </c>
      <c r="D536" s="73" t="s">
        <v>249</v>
      </c>
      <c r="E536" s="73" t="s">
        <v>250</v>
      </c>
      <c r="F536" s="73" t="s">
        <v>259</v>
      </c>
      <c r="G536" s="73" t="s">
        <v>2289</v>
      </c>
      <c r="H536" s="73" t="s">
        <v>266</v>
      </c>
      <c r="I536" s="73" t="s">
        <v>54</v>
      </c>
      <c r="J536" s="114" t="s">
        <v>2345</v>
      </c>
      <c r="K536" s="71" t="s">
        <v>262</v>
      </c>
      <c r="L536" s="71">
        <v>81111801</v>
      </c>
      <c r="M536" s="57">
        <v>300993.33333333331</v>
      </c>
      <c r="N536" s="71">
        <v>12</v>
      </c>
      <c r="O536" s="57">
        <v>3611920</v>
      </c>
      <c r="P536" s="74" t="s">
        <v>56</v>
      </c>
      <c r="Q536" s="74" t="s">
        <v>56</v>
      </c>
      <c r="R536" s="71" t="s">
        <v>2262</v>
      </c>
      <c r="S536" s="71" t="s">
        <v>2263</v>
      </c>
      <c r="T536" s="75" t="s">
        <v>2291</v>
      </c>
      <c r="U536" s="64">
        <v>45525</v>
      </c>
      <c r="V536" s="76">
        <v>202417000068333</v>
      </c>
      <c r="W536" s="77" t="s">
        <v>302</v>
      </c>
      <c r="X536" s="94" t="s">
        <v>340</v>
      </c>
      <c r="Y536" s="85">
        <v>45525</v>
      </c>
      <c r="Z536" s="79" t="s">
        <v>2346</v>
      </c>
      <c r="AA536" s="85">
        <v>45525</v>
      </c>
      <c r="AB536" s="93">
        <v>3577537</v>
      </c>
      <c r="AC536" s="81">
        <v>34383</v>
      </c>
      <c r="AD536" s="82">
        <v>1455</v>
      </c>
      <c r="AE536" s="86">
        <v>45525</v>
      </c>
      <c r="AF536" s="106">
        <f>3577537-1435537</f>
        <v>2142000</v>
      </c>
      <c r="AG536" s="83">
        <f t="shared" si="46"/>
        <v>1435537</v>
      </c>
      <c r="AH536" s="82">
        <v>4143</v>
      </c>
      <c r="AI536" s="64">
        <v>45545</v>
      </c>
      <c r="AJ536" s="80">
        <v>2142000</v>
      </c>
      <c r="AK536" s="65">
        <f t="shared" si="43"/>
        <v>0</v>
      </c>
      <c r="AL536" s="80">
        <v>0</v>
      </c>
      <c r="AM536" s="65">
        <f t="shared" si="44"/>
        <v>2142000</v>
      </c>
      <c r="AN536" s="65">
        <f t="shared" si="45"/>
        <v>1469920</v>
      </c>
      <c r="AO536" s="71" t="s">
        <v>2347</v>
      </c>
      <c r="AP536" s="71">
        <v>133007</v>
      </c>
      <c r="AQ536" s="73" t="s">
        <v>2348</v>
      </c>
      <c r="AR536" s="73"/>
    </row>
    <row r="537" spans="1:44" s="39" customFormat="1" ht="18.75" customHeight="1">
      <c r="A537" s="71">
        <v>55</v>
      </c>
      <c r="B537" s="72" t="s">
        <v>2349</v>
      </c>
      <c r="C537" s="73" t="s">
        <v>248</v>
      </c>
      <c r="D537" s="73" t="s">
        <v>249</v>
      </c>
      <c r="E537" s="73" t="s">
        <v>250</v>
      </c>
      <c r="F537" s="73" t="s">
        <v>259</v>
      </c>
      <c r="G537" s="73" t="s">
        <v>2289</v>
      </c>
      <c r="H537" s="73" t="s">
        <v>267</v>
      </c>
      <c r="I537" s="73" t="s">
        <v>54</v>
      </c>
      <c r="J537" s="114" t="s">
        <v>2350</v>
      </c>
      <c r="K537" s="71" t="s">
        <v>137</v>
      </c>
      <c r="L537" s="71">
        <v>72151701</v>
      </c>
      <c r="M537" s="57">
        <v>1250000</v>
      </c>
      <c r="N537" s="71">
        <v>12</v>
      </c>
      <c r="O537" s="57">
        <v>15000000</v>
      </c>
      <c r="P537" s="74" t="s">
        <v>56</v>
      </c>
      <c r="Q537" s="74" t="s">
        <v>56</v>
      </c>
      <c r="R537" s="71" t="s">
        <v>2262</v>
      </c>
      <c r="S537" s="71" t="s">
        <v>2263</v>
      </c>
      <c r="T537" s="75" t="s">
        <v>2291</v>
      </c>
      <c r="U537" s="64">
        <v>45499</v>
      </c>
      <c r="V537" s="76">
        <v>202417000062243</v>
      </c>
      <c r="W537" s="77" t="s">
        <v>302</v>
      </c>
      <c r="X537" s="94" t="s">
        <v>340</v>
      </c>
      <c r="Y537" s="85">
        <v>45502</v>
      </c>
      <c r="Z537" s="79" t="s">
        <v>2351</v>
      </c>
      <c r="AA537" s="85">
        <v>45502</v>
      </c>
      <c r="AB537" s="93">
        <v>15000000</v>
      </c>
      <c r="AC537" s="81">
        <v>0</v>
      </c>
      <c r="AD537" s="82">
        <v>1311</v>
      </c>
      <c r="AE537" s="86">
        <v>45503</v>
      </c>
      <c r="AF537" s="80">
        <v>15000000</v>
      </c>
      <c r="AG537" s="83">
        <f t="shared" si="46"/>
        <v>0</v>
      </c>
      <c r="AH537" s="82">
        <v>4325</v>
      </c>
      <c r="AI537" s="64">
        <v>45552</v>
      </c>
      <c r="AJ537" s="80">
        <v>15000000</v>
      </c>
      <c r="AK537" s="65">
        <f t="shared" si="43"/>
        <v>0</v>
      </c>
      <c r="AL537" s="80">
        <v>0</v>
      </c>
      <c r="AM537" s="65">
        <f t="shared" si="44"/>
        <v>15000000</v>
      </c>
      <c r="AN537" s="65">
        <f t="shared" si="45"/>
        <v>0</v>
      </c>
      <c r="AO537" s="71" t="s">
        <v>2352</v>
      </c>
      <c r="AP537" s="71">
        <v>883</v>
      </c>
      <c r="AQ537" s="73" t="s">
        <v>2353</v>
      </c>
      <c r="AR537" s="73"/>
    </row>
    <row r="538" spans="1:44" s="39" customFormat="1" ht="18.75" customHeight="1">
      <c r="A538" s="71">
        <v>56</v>
      </c>
      <c r="B538" s="72" t="s">
        <v>2354</v>
      </c>
      <c r="C538" s="73" t="s">
        <v>248</v>
      </c>
      <c r="D538" s="73" t="s">
        <v>249</v>
      </c>
      <c r="E538" s="73" t="s">
        <v>250</v>
      </c>
      <c r="F538" s="73" t="s">
        <v>259</v>
      </c>
      <c r="G538" s="73" t="s">
        <v>2289</v>
      </c>
      <c r="H538" s="73" t="s">
        <v>268</v>
      </c>
      <c r="I538" s="73" t="s">
        <v>54</v>
      </c>
      <c r="J538" s="114" t="s">
        <v>2355</v>
      </c>
      <c r="K538" s="71" t="s">
        <v>137</v>
      </c>
      <c r="L538" s="71">
        <v>81112300</v>
      </c>
      <c r="M538" s="57">
        <v>2779858.4166666665</v>
      </c>
      <c r="N538" s="71">
        <v>12</v>
      </c>
      <c r="O538" s="57">
        <v>33358301</v>
      </c>
      <c r="P538" s="74" t="s">
        <v>66</v>
      </c>
      <c r="Q538" s="74" t="s">
        <v>66</v>
      </c>
      <c r="R538" s="71" t="s">
        <v>2262</v>
      </c>
      <c r="S538" s="71" t="s">
        <v>2263</v>
      </c>
      <c r="T538" s="75" t="s">
        <v>2291</v>
      </c>
      <c r="U538" s="64" t="s">
        <v>2356</v>
      </c>
      <c r="V538" s="76" t="s">
        <v>2357</v>
      </c>
      <c r="W538" s="77" t="s">
        <v>309</v>
      </c>
      <c r="X538" s="94" t="s">
        <v>2358</v>
      </c>
      <c r="Y538" s="85" t="s">
        <v>2359</v>
      </c>
      <c r="Z538" s="79" t="s">
        <v>2360</v>
      </c>
      <c r="AA538" s="85">
        <v>45502</v>
      </c>
      <c r="AB538" s="93">
        <v>33358301</v>
      </c>
      <c r="AC538" s="81">
        <v>0</v>
      </c>
      <c r="AD538" s="82" t="s">
        <v>2361</v>
      </c>
      <c r="AE538" s="86" t="s">
        <v>2362</v>
      </c>
      <c r="AF538" s="80">
        <v>33358301</v>
      </c>
      <c r="AG538" s="83">
        <f t="shared" si="46"/>
        <v>0</v>
      </c>
      <c r="AH538" s="82">
        <v>4725</v>
      </c>
      <c r="AI538" s="64">
        <v>45587</v>
      </c>
      <c r="AJ538" s="80">
        <v>33358301</v>
      </c>
      <c r="AK538" s="65">
        <f t="shared" si="43"/>
        <v>0</v>
      </c>
      <c r="AL538" s="80">
        <v>0</v>
      </c>
      <c r="AM538" s="65">
        <f t="shared" si="44"/>
        <v>33358301</v>
      </c>
      <c r="AN538" s="65">
        <f t="shared" si="45"/>
        <v>0</v>
      </c>
      <c r="AO538" s="71" t="s">
        <v>2352</v>
      </c>
      <c r="AP538" s="71">
        <v>919</v>
      </c>
      <c r="AQ538" s="73" t="s">
        <v>2363</v>
      </c>
      <c r="AR538" s="73" t="s">
        <v>2364</v>
      </c>
    </row>
    <row r="539" spans="1:44" s="39" customFormat="1" ht="18.75" customHeight="1">
      <c r="A539" s="71">
        <v>57</v>
      </c>
      <c r="B539" s="72" t="s">
        <v>2365</v>
      </c>
      <c r="C539" s="73" t="s">
        <v>248</v>
      </c>
      <c r="D539" s="73" t="s">
        <v>249</v>
      </c>
      <c r="E539" s="73" t="s">
        <v>250</v>
      </c>
      <c r="F539" s="73" t="s">
        <v>259</v>
      </c>
      <c r="G539" s="73" t="s">
        <v>2289</v>
      </c>
      <c r="H539" s="73" t="s">
        <v>269</v>
      </c>
      <c r="I539" s="73" t="s">
        <v>54</v>
      </c>
      <c r="J539" s="114" t="s">
        <v>2366</v>
      </c>
      <c r="K539" s="71" t="s">
        <v>137</v>
      </c>
      <c r="L539" s="71">
        <v>81161708</v>
      </c>
      <c r="M539" s="57">
        <v>7500000</v>
      </c>
      <c r="N539" s="71">
        <v>4</v>
      </c>
      <c r="O539" s="57">
        <v>30000000</v>
      </c>
      <c r="P539" s="74" t="s">
        <v>56</v>
      </c>
      <c r="Q539" s="74" t="s">
        <v>56</v>
      </c>
      <c r="R539" s="71" t="s">
        <v>2262</v>
      </c>
      <c r="S539" s="71" t="s">
        <v>2263</v>
      </c>
      <c r="T539" s="75" t="s">
        <v>2291</v>
      </c>
      <c r="U539" s="64">
        <v>45499</v>
      </c>
      <c r="V539" s="76">
        <v>202417000062243</v>
      </c>
      <c r="W539" s="77" t="s">
        <v>302</v>
      </c>
      <c r="X539" s="94" t="s">
        <v>340</v>
      </c>
      <c r="Y539" s="85">
        <v>45502</v>
      </c>
      <c r="Z539" s="79" t="s">
        <v>2367</v>
      </c>
      <c r="AA539" s="85">
        <v>45502</v>
      </c>
      <c r="AB539" s="93">
        <v>30000000</v>
      </c>
      <c r="AC539" s="81">
        <v>0</v>
      </c>
      <c r="AD539" s="82">
        <v>1314</v>
      </c>
      <c r="AE539" s="86">
        <v>45503</v>
      </c>
      <c r="AF539" s="80">
        <v>30000000</v>
      </c>
      <c r="AG539" s="83">
        <f t="shared" si="46"/>
        <v>0</v>
      </c>
      <c r="AH539" s="82">
        <v>4137</v>
      </c>
      <c r="AI539" s="64">
        <v>45544</v>
      </c>
      <c r="AJ539" s="80">
        <v>29997520</v>
      </c>
      <c r="AK539" s="65">
        <f t="shared" si="43"/>
        <v>2480</v>
      </c>
      <c r="AL539" s="80">
        <v>0</v>
      </c>
      <c r="AM539" s="65">
        <f t="shared" si="44"/>
        <v>29997520</v>
      </c>
      <c r="AN539" s="65">
        <f t="shared" si="45"/>
        <v>2480</v>
      </c>
      <c r="AO539" s="71" t="s">
        <v>2352</v>
      </c>
      <c r="AP539" s="71">
        <v>818</v>
      </c>
      <c r="AQ539" s="73" t="s">
        <v>2368</v>
      </c>
      <c r="AR539" s="73"/>
    </row>
    <row r="540" spans="1:44" s="39" customFormat="1" ht="18.75" customHeight="1">
      <c r="A540" s="71">
        <v>58</v>
      </c>
      <c r="B540" s="72" t="s">
        <v>2369</v>
      </c>
      <c r="C540" s="73" t="s">
        <v>248</v>
      </c>
      <c r="D540" s="73" t="s">
        <v>249</v>
      </c>
      <c r="E540" s="73" t="s">
        <v>250</v>
      </c>
      <c r="F540" s="73" t="s">
        <v>259</v>
      </c>
      <c r="G540" s="73" t="s">
        <v>2289</v>
      </c>
      <c r="H540" s="73" t="s">
        <v>269</v>
      </c>
      <c r="I540" s="73" t="s">
        <v>54</v>
      </c>
      <c r="J540" s="114" t="s">
        <v>2370</v>
      </c>
      <c r="K540" s="71" t="s">
        <v>137</v>
      </c>
      <c r="L540" s="71">
        <v>81112215</v>
      </c>
      <c r="M540" s="57">
        <v>8750250</v>
      </c>
      <c r="N540" s="71">
        <v>4</v>
      </c>
      <c r="O540" s="57">
        <v>35001000</v>
      </c>
      <c r="P540" s="74" t="s">
        <v>56</v>
      </c>
      <c r="Q540" s="74" t="s">
        <v>56</v>
      </c>
      <c r="R540" s="71" t="s">
        <v>2262</v>
      </c>
      <c r="S540" s="71" t="s">
        <v>2263</v>
      </c>
      <c r="T540" s="75" t="s">
        <v>2291</v>
      </c>
      <c r="U540" s="64">
        <v>45499</v>
      </c>
      <c r="V540" s="76">
        <v>202417000062243</v>
      </c>
      <c r="W540" s="77" t="s">
        <v>302</v>
      </c>
      <c r="X540" s="94" t="s">
        <v>340</v>
      </c>
      <c r="Y540" s="85">
        <v>45502</v>
      </c>
      <c r="Z540" s="79" t="s">
        <v>2371</v>
      </c>
      <c r="AA540" s="85">
        <v>45502</v>
      </c>
      <c r="AB540" s="93">
        <v>27570557</v>
      </c>
      <c r="AC540" s="81">
        <v>7430443</v>
      </c>
      <c r="AD540" s="82">
        <v>1308</v>
      </c>
      <c r="AE540" s="86">
        <v>45503</v>
      </c>
      <c r="AF540" s="80">
        <v>27570557</v>
      </c>
      <c r="AG540" s="83">
        <f t="shared" si="46"/>
        <v>0</v>
      </c>
      <c r="AH540" s="82">
        <v>4366</v>
      </c>
      <c r="AI540" s="64">
        <v>45565</v>
      </c>
      <c r="AJ540" s="80">
        <v>27570557</v>
      </c>
      <c r="AK540" s="65">
        <f t="shared" si="43"/>
        <v>0</v>
      </c>
      <c r="AL540" s="80">
        <v>0</v>
      </c>
      <c r="AM540" s="65">
        <f t="shared" si="44"/>
        <v>27570557</v>
      </c>
      <c r="AN540" s="65">
        <f t="shared" si="45"/>
        <v>7430443</v>
      </c>
      <c r="AO540" s="71" t="s">
        <v>2352</v>
      </c>
      <c r="AP540" s="71">
        <v>904</v>
      </c>
      <c r="AQ540" s="73" t="s">
        <v>2372</v>
      </c>
      <c r="AR540" s="73"/>
    </row>
    <row r="541" spans="1:44" s="39" customFormat="1" ht="18.75" customHeight="1">
      <c r="A541" s="71">
        <v>59</v>
      </c>
      <c r="B541" s="72" t="s">
        <v>2373</v>
      </c>
      <c r="C541" s="73" t="s">
        <v>248</v>
      </c>
      <c r="D541" s="73" t="s">
        <v>249</v>
      </c>
      <c r="E541" s="73" t="s">
        <v>250</v>
      </c>
      <c r="F541" s="73" t="s">
        <v>259</v>
      </c>
      <c r="G541" s="73" t="s">
        <v>2289</v>
      </c>
      <c r="H541" s="73" t="s">
        <v>270</v>
      </c>
      <c r="I541" s="73" t="s">
        <v>54</v>
      </c>
      <c r="J541" s="114" t="s">
        <v>2374</v>
      </c>
      <c r="K541" s="71" t="s">
        <v>137</v>
      </c>
      <c r="L541" s="71">
        <v>72151207</v>
      </c>
      <c r="M541" s="57">
        <v>1000000</v>
      </c>
      <c r="N541" s="71">
        <v>4</v>
      </c>
      <c r="O541" s="57">
        <v>4000000</v>
      </c>
      <c r="P541" s="74" t="s">
        <v>56</v>
      </c>
      <c r="Q541" s="74" t="s">
        <v>56</v>
      </c>
      <c r="R541" s="71" t="s">
        <v>2262</v>
      </c>
      <c r="S541" s="71" t="s">
        <v>2263</v>
      </c>
      <c r="T541" s="75" t="s">
        <v>2291</v>
      </c>
      <c r="U541" s="64">
        <v>45499</v>
      </c>
      <c r="V541" s="76">
        <v>202417000062243</v>
      </c>
      <c r="W541" s="77" t="s">
        <v>302</v>
      </c>
      <c r="X541" s="94" t="s">
        <v>340</v>
      </c>
      <c r="Y541" s="85">
        <v>45502</v>
      </c>
      <c r="Z541" s="79" t="s">
        <v>2375</v>
      </c>
      <c r="AA541" s="85">
        <v>45502</v>
      </c>
      <c r="AB541" s="93">
        <v>3500000</v>
      </c>
      <c r="AC541" s="81">
        <v>500000</v>
      </c>
      <c r="AD541" s="82">
        <v>1310</v>
      </c>
      <c r="AE541" s="86">
        <v>45503</v>
      </c>
      <c r="AF541" s="80">
        <v>3500000</v>
      </c>
      <c r="AG541" s="83">
        <f t="shared" si="46"/>
        <v>0</v>
      </c>
      <c r="AH541" s="82" t="s">
        <v>2376</v>
      </c>
      <c r="AI541" s="64">
        <v>45580</v>
      </c>
      <c r="AJ541" s="80">
        <v>3500000</v>
      </c>
      <c r="AK541" s="65">
        <f t="shared" si="43"/>
        <v>0</v>
      </c>
      <c r="AL541" s="80"/>
      <c r="AM541" s="65">
        <f t="shared" si="44"/>
        <v>3500000</v>
      </c>
      <c r="AN541" s="65">
        <f t="shared" si="45"/>
        <v>500000</v>
      </c>
      <c r="AO541" s="71" t="s">
        <v>322</v>
      </c>
      <c r="AP541" s="71">
        <v>918</v>
      </c>
      <c r="AQ541" s="73" t="s">
        <v>2377</v>
      </c>
      <c r="AR541" s="73"/>
    </row>
    <row r="542" spans="1:44" s="39" customFormat="1" ht="18.75" customHeight="1">
      <c r="A542" s="71">
        <v>60</v>
      </c>
      <c r="B542" s="72" t="s">
        <v>2378</v>
      </c>
      <c r="C542" s="73" t="s">
        <v>248</v>
      </c>
      <c r="D542" s="73" t="s">
        <v>249</v>
      </c>
      <c r="E542" s="73" t="s">
        <v>250</v>
      </c>
      <c r="F542" s="73" t="s">
        <v>259</v>
      </c>
      <c r="G542" s="73" t="s">
        <v>2289</v>
      </c>
      <c r="H542" s="73" t="s">
        <v>261</v>
      </c>
      <c r="I542" s="73" t="s">
        <v>54</v>
      </c>
      <c r="J542" s="114" t="s">
        <v>2379</v>
      </c>
      <c r="K542" s="71" t="s">
        <v>262</v>
      </c>
      <c r="L542" s="71">
        <v>43211500</v>
      </c>
      <c r="M542" s="57">
        <v>15000000</v>
      </c>
      <c r="N542" s="71">
        <v>2</v>
      </c>
      <c r="O542" s="57">
        <v>30000000</v>
      </c>
      <c r="P542" s="74" t="s">
        <v>66</v>
      </c>
      <c r="Q542" s="74" t="s">
        <v>66</v>
      </c>
      <c r="R542" s="71" t="s">
        <v>2262</v>
      </c>
      <c r="S542" s="71" t="s">
        <v>2263</v>
      </c>
      <c r="T542" s="75" t="s">
        <v>2291</v>
      </c>
      <c r="U542" s="64">
        <v>45499</v>
      </c>
      <c r="V542" s="76">
        <v>202417000062243</v>
      </c>
      <c r="W542" s="77" t="s">
        <v>302</v>
      </c>
      <c r="X542" s="94" t="s">
        <v>340</v>
      </c>
      <c r="Y542" s="85">
        <v>45502</v>
      </c>
      <c r="Z542" s="79" t="s">
        <v>2380</v>
      </c>
      <c r="AA542" s="85">
        <v>45502</v>
      </c>
      <c r="AB542" s="93">
        <v>30000000</v>
      </c>
      <c r="AC542" s="81">
        <v>0</v>
      </c>
      <c r="AD542" s="82">
        <v>1312</v>
      </c>
      <c r="AE542" s="86">
        <v>45503</v>
      </c>
      <c r="AF542" s="106">
        <f>30000000-21638227</f>
        <v>8361773</v>
      </c>
      <c r="AG542" s="83">
        <f t="shared" si="46"/>
        <v>21638227</v>
      </c>
      <c r="AH542" s="82">
        <v>4365</v>
      </c>
      <c r="AI542" s="64">
        <v>45562</v>
      </c>
      <c r="AJ542" s="80">
        <v>8361773</v>
      </c>
      <c r="AK542" s="65">
        <f t="shared" si="43"/>
        <v>0</v>
      </c>
      <c r="AL542" s="80">
        <v>8361773</v>
      </c>
      <c r="AM542" s="65">
        <f t="shared" si="44"/>
        <v>0</v>
      </c>
      <c r="AN542" s="65">
        <f t="shared" si="45"/>
        <v>21638227</v>
      </c>
      <c r="AO542" s="71" t="s">
        <v>331</v>
      </c>
      <c r="AP542" s="71">
        <v>133792</v>
      </c>
      <c r="AQ542" s="73" t="s">
        <v>2301</v>
      </c>
      <c r="AR542" s="73"/>
    </row>
    <row r="543" spans="1:44" s="39" customFormat="1" ht="18.75" customHeight="1">
      <c r="A543" s="71">
        <v>61</v>
      </c>
      <c r="B543" s="72" t="s">
        <v>2381</v>
      </c>
      <c r="C543" s="73" t="s">
        <v>248</v>
      </c>
      <c r="D543" s="73" t="s">
        <v>249</v>
      </c>
      <c r="E543" s="73" t="s">
        <v>250</v>
      </c>
      <c r="F543" s="73" t="s">
        <v>251</v>
      </c>
      <c r="G543" s="73" t="s">
        <v>2091</v>
      </c>
      <c r="H543" s="73" t="s">
        <v>271</v>
      </c>
      <c r="I543" s="73" t="s">
        <v>54</v>
      </c>
      <c r="J543" s="114" t="s">
        <v>2382</v>
      </c>
      <c r="K543" s="71" t="s">
        <v>55</v>
      </c>
      <c r="L543" s="71">
        <v>80161500</v>
      </c>
      <c r="M543" s="57">
        <v>7500000</v>
      </c>
      <c r="N543" s="71">
        <v>6</v>
      </c>
      <c r="O543" s="57">
        <v>41750000</v>
      </c>
      <c r="P543" s="74" t="s">
        <v>56</v>
      </c>
      <c r="Q543" s="74" t="s">
        <v>56</v>
      </c>
      <c r="R543" s="71" t="s">
        <v>2262</v>
      </c>
      <c r="S543" s="71" t="s">
        <v>2263</v>
      </c>
      <c r="T543" s="75" t="s">
        <v>2291</v>
      </c>
      <c r="U543" s="64">
        <v>45490</v>
      </c>
      <c r="V543" s="76" t="s">
        <v>2383</v>
      </c>
      <c r="W543" s="77" t="s">
        <v>302</v>
      </c>
      <c r="X543" s="94" t="s">
        <v>340</v>
      </c>
      <c r="Y543" s="85">
        <v>45491</v>
      </c>
      <c r="Z543" s="79" t="s">
        <v>2384</v>
      </c>
      <c r="AA543" s="85">
        <v>45491</v>
      </c>
      <c r="AB543" s="93">
        <v>41750000</v>
      </c>
      <c r="AC543" s="81">
        <v>0</v>
      </c>
      <c r="AD543" s="82">
        <v>1034</v>
      </c>
      <c r="AE543" s="86">
        <v>45492</v>
      </c>
      <c r="AF543" s="80">
        <v>41750000</v>
      </c>
      <c r="AG543" s="83">
        <f t="shared" si="46"/>
        <v>0</v>
      </c>
      <c r="AH543" s="82">
        <v>3301</v>
      </c>
      <c r="AI543" s="64">
        <v>45498</v>
      </c>
      <c r="AJ543" s="80">
        <v>41750000</v>
      </c>
      <c r="AK543" s="65">
        <f t="shared" si="43"/>
        <v>0</v>
      </c>
      <c r="AL543" s="80">
        <v>16500000</v>
      </c>
      <c r="AM543" s="65">
        <f t="shared" si="44"/>
        <v>25250000</v>
      </c>
      <c r="AN543" s="65">
        <f t="shared" si="45"/>
        <v>0</v>
      </c>
      <c r="AO543" s="71" t="s">
        <v>323</v>
      </c>
      <c r="AP543" s="71">
        <v>486</v>
      </c>
      <c r="AQ543" s="73" t="s">
        <v>2385</v>
      </c>
      <c r="AR543" s="73"/>
    </row>
    <row r="544" spans="1:44" s="39" customFormat="1" ht="18.75" customHeight="1">
      <c r="A544" s="71">
        <v>62</v>
      </c>
      <c r="B544" s="72" t="s">
        <v>2386</v>
      </c>
      <c r="C544" s="73" t="s">
        <v>248</v>
      </c>
      <c r="D544" s="73" t="s">
        <v>249</v>
      </c>
      <c r="E544" s="73" t="s">
        <v>250</v>
      </c>
      <c r="F544" s="73" t="s">
        <v>251</v>
      </c>
      <c r="G544" s="73" t="s">
        <v>2091</v>
      </c>
      <c r="H544" s="73" t="s">
        <v>271</v>
      </c>
      <c r="I544" s="73" t="s">
        <v>54</v>
      </c>
      <c r="J544" s="114" t="s">
        <v>2387</v>
      </c>
      <c r="K544" s="71" t="s">
        <v>55</v>
      </c>
      <c r="L544" s="71">
        <v>81111500</v>
      </c>
      <c r="M544" s="57">
        <v>6000000</v>
      </c>
      <c r="N544" s="71">
        <v>5</v>
      </c>
      <c r="O544" s="57">
        <v>30000000</v>
      </c>
      <c r="P544" s="74" t="s">
        <v>56</v>
      </c>
      <c r="Q544" s="74" t="s">
        <v>56</v>
      </c>
      <c r="R544" s="71" t="s">
        <v>2262</v>
      </c>
      <c r="S544" s="71" t="s">
        <v>2263</v>
      </c>
      <c r="T544" s="75" t="s">
        <v>2291</v>
      </c>
      <c r="U544" s="64">
        <v>45490</v>
      </c>
      <c r="V544" s="76">
        <v>202411600058323</v>
      </c>
      <c r="W544" s="77" t="s">
        <v>302</v>
      </c>
      <c r="X544" s="94" t="s">
        <v>340</v>
      </c>
      <c r="Y544" s="85">
        <v>45491</v>
      </c>
      <c r="Z544" s="79" t="s">
        <v>2388</v>
      </c>
      <c r="AA544" s="85">
        <v>45491</v>
      </c>
      <c r="AB544" s="93">
        <v>30000000</v>
      </c>
      <c r="AC544" s="81">
        <v>0</v>
      </c>
      <c r="AD544" s="82">
        <v>1035</v>
      </c>
      <c r="AE544" s="86">
        <v>45492</v>
      </c>
      <c r="AF544" s="80">
        <v>30000000</v>
      </c>
      <c r="AG544" s="83">
        <f t="shared" si="46"/>
        <v>0</v>
      </c>
      <c r="AH544" s="82">
        <v>3294</v>
      </c>
      <c r="AI544" s="64">
        <v>45498</v>
      </c>
      <c r="AJ544" s="80">
        <v>30000000</v>
      </c>
      <c r="AK544" s="65">
        <f t="shared" si="43"/>
        <v>0</v>
      </c>
      <c r="AL544" s="80">
        <v>13200000</v>
      </c>
      <c r="AM544" s="65">
        <f t="shared" si="44"/>
        <v>16800000</v>
      </c>
      <c r="AN544" s="65">
        <f t="shared" si="45"/>
        <v>0</v>
      </c>
      <c r="AO544" s="71" t="s">
        <v>323</v>
      </c>
      <c r="AP544" s="71">
        <v>496</v>
      </c>
      <c r="AQ544" s="73" t="s">
        <v>2389</v>
      </c>
      <c r="AR544" s="73"/>
    </row>
    <row r="545" spans="1:44" s="39" customFormat="1" ht="18.75" customHeight="1">
      <c r="A545" s="71">
        <v>63</v>
      </c>
      <c r="B545" s="72" t="s">
        <v>2390</v>
      </c>
      <c r="C545" s="73" t="s">
        <v>248</v>
      </c>
      <c r="D545" s="73" t="s">
        <v>249</v>
      </c>
      <c r="E545" s="73" t="s">
        <v>250</v>
      </c>
      <c r="F545" s="73" t="s">
        <v>251</v>
      </c>
      <c r="G545" s="73" t="s">
        <v>2091</v>
      </c>
      <c r="H545" s="73" t="s">
        <v>271</v>
      </c>
      <c r="I545" s="73" t="s">
        <v>54</v>
      </c>
      <c r="J545" s="114" t="s">
        <v>2391</v>
      </c>
      <c r="K545" s="71" t="s">
        <v>55</v>
      </c>
      <c r="L545" s="71">
        <v>81111500</v>
      </c>
      <c r="M545" s="57">
        <v>7730000</v>
      </c>
      <c r="N545" s="71">
        <v>5</v>
      </c>
      <c r="O545" s="57">
        <v>38650000</v>
      </c>
      <c r="P545" s="74" t="s">
        <v>56</v>
      </c>
      <c r="Q545" s="74" t="s">
        <v>56</v>
      </c>
      <c r="R545" s="71" t="s">
        <v>2262</v>
      </c>
      <c r="S545" s="71" t="s">
        <v>2263</v>
      </c>
      <c r="T545" s="75" t="s">
        <v>2291</v>
      </c>
      <c r="U545" s="64">
        <v>45490</v>
      </c>
      <c r="V545" s="76">
        <v>202411600058323</v>
      </c>
      <c r="W545" s="77" t="s">
        <v>302</v>
      </c>
      <c r="X545" s="94" t="s">
        <v>340</v>
      </c>
      <c r="Y545" s="85">
        <v>45491</v>
      </c>
      <c r="Z545" s="79" t="s">
        <v>2392</v>
      </c>
      <c r="AA545" s="85">
        <v>45491</v>
      </c>
      <c r="AB545" s="93">
        <v>38650000</v>
      </c>
      <c r="AC545" s="81">
        <v>0</v>
      </c>
      <c r="AD545" s="82">
        <v>1036</v>
      </c>
      <c r="AE545" s="86">
        <v>45492</v>
      </c>
      <c r="AF545" s="80">
        <v>38650000</v>
      </c>
      <c r="AG545" s="83">
        <f t="shared" si="46"/>
        <v>0</v>
      </c>
      <c r="AH545" s="82">
        <v>3290</v>
      </c>
      <c r="AI545" s="64">
        <v>45498</v>
      </c>
      <c r="AJ545" s="80">
        <v>38650000</v>
      </c>
      <c r="AK545" s="65">
        <f t="shared" si="43"/>
        <v>0</v>
      </c>
      <c r="AL545" s="80">
        <v>17006000</v>
      </c>
      <c r="AM545" s="65">
        <f t="shared" si="44"/>
        <v>21644000</v>
      </c>
      <c r="AN545" s="65">
        <f t="shared" si="45"/>
        <v>0</v>
      </c>
      <c r="AO545" s="71" t="s">
        <v>323</v>
      </c>
      <c r="AP545" s="71">
        <v>492</v>
      </c>
      <c r="AQ545" s="73" t="s">
        <v>2393</v>
      </c>
      <c r="AR545" s="73"/>
    </row>
    <row r="546" spans="1:44" s="39" customFormat="1" ht="18.75" customHeight="1">
      <c r="A546" s="71">
        <v>64</v>
      </c>
      <c r="B546" s="72" t="s">
        <v>2394</v>
      </c>
      <c r="C546" s="73" t="s">
        <v>248</v>
      </c>
      <c r="D546" s="73" t="s">
        <v>249</v>
      </c>
      <c r="E546" s="73" t="s">
        <v>250</v>
      </c>
      <c r="F546" s="73" t="s">
        <v>251</v>
      </c>
      <c r="G546" s="73" t="s">
        <v>2091</v>
      </c>
      <c r="H546" s="73" t="s">
        <v>271</v>
      </c>
      <c r="I546" s="73" t="s">
        <v>54</v>
      </c>
      <c r="J546" s="114" t="s">
        <v>2395</v>
      </c>
      <c r="K546" s="71" t="s">
        <v>55</v>
      </c>
      <c r="L546" s="71">
        <v>81111500</v>
      </c>
      <c r="M546" s="57">
        <v>6200000</v>
      </c>
      <c r="N546" s="71">
        <v>5</v>
      </c>
      <c r="O546" s="57">
        <v>24593333</v>
      </c>
      <c r="P546" s="74" t="s">
        <v>56</v>
      </c>
      <c r="Q546" s="74" t="s">
        <v>56</v>
      </c>
      <c r="R546" s="71" t="s">
        <v>2262</v>
      </c>
      <c r="S546" s="71" t="s">
        <v>2263</v>
      </c>
      <c r="T546" s="75" t="s">
        <v>2291</v>
      </c>
      <c r="U546" s="64" t="s">
        <v>2396</v>
      </c>
      <c r="V546" s="76" t="s">
        <v>2397</v>
      </c>
      <c r="W546" s="77" t="s">
        <v>309</v>
      </c>
      <c r="X546" s="94" t="s">
        <v>340</v>
      </c>
      <c r="Y546" s="85">
        <v>45491</v>
      </c>
      <c r="Z546" s="79" t="s">
        <v>2398</v>
      </c>
      <c r="AA546" s="85">
        <v>45491</v>
      </c>
      <c r="AB546" s="93">
        <v>24593333</v>
      </c>
      <c r="AC546" s="81">
        <v>0</v>
      </c>
      <c r="AD546" s="82">
        <v>1037</v>
      </c>
      <c r="AE546" s="86">
        <v>45492</v>
      </c>
      <c r="AF546" s="80">
        <v>24593333</v>
      </c>
      <c r="AG546" s="83">
        <f t="shared" si="46"/>
        <v>0</v>
      </c>
      <c r="AH546" s="82">
        <v>4075</v>
      </c>
      <c r="AI546" s="64">
        <v>45534</v>
      </c>
      <c r="AJ546" s="80">
        <v>24593333</v>
      </c>
      <c r="AK546" s="65">
        <f t="shared" si="43"/>
        <v>0</v>
      </c>
      <c r="AL546" s="80">
        <v>5993333</v>
      </c>
      <c r="AM546" s="65">
        <f t="shared" si="44"/>
        <v>18600000</v>
      </c>
      <c r="AN546" s="65">
        <f t="shared" si="45"/>
        <v>0</v>
      </c>
      <c r="AO546" s="71" t="s">
        <v>323</v>
      </c>
      <c r="AP546" s="71">
        <v>813</v>
      </c>
      <c r="AQ546" s="73" t="s">
        <v>2399</v>
      </c>
      <c r="AR546" s="73"/>
    </row>
    <row r="547" spans="1:44" s="39" customFormat="1" ht="18.75" customHeight="1">
      <c r="A547" s="71">
        <v>65</v>
      </c>
      <c r="B547" s="72" t="s">
        <v>2400</v>
      </c>
      <c r="C547" s="73" t="s">
        <v>248</v>
      </c>
      <c r="D547" s="73" t="s">
        <v>249</v>
      </c>
      <c r="E547" s="73" t="s">
        <v>250</v>
      </c>
      <c r="F547" s="73" t="s">
        <v>251</v>
      </c>
      <c r="G547" s="73" t="s">
        <v>2091</v>
      </c>
      <c r="H547" s="73" t="s">
        <v>271</v>
      </c>
      <c r="I547" s="73" t="s">
        <v>54</v>
      </c>
      <c r="J547" s="114" t="s">
        <v>2401</v>
      </c>
      <c r="K547" s="71" t="s">
        <v>55</v>
      </c>
      <c r="L547" s="71">
        <v>81111500</v>
      </c>
      <c r="M547" s="57">
        <v>5229000</v>
      </c>
      <c r="N547" s="71">
        <v>5</v>
      </c>
      <c r="O547" s="57">
        <v>26145000</v>
      </c>
      <c r="P547" s="74" t="s">
        <v>56</v>
      </c>
      <c r="Q547" s="74" t="s">
        <v>56</v>
      </c>
      <c r="R547" s="71" t="s">
        <v>2262</v>
      </c>
      <c r="S547" s="71" t="s">
        <v>2263</v>
      </c>
      <c r="T547" s="75" t="s">
        <v>2291</v>
      </c>
      <c r="U547" s="64">
        <v>45490</v>
      </c>
      <c r="V547" s="76">
        <v>202411600058323</v>
      </c>
      <c r="W547" s="77" t="s">
        <v>302</v>
      </c>
      <c r="X547" s="94" t="s">
        <v>340</v>
      </c>
      <c r="Y547" s="85">
        <v>45491</v>
      </c>
      <c r="Z547" s="79" t="s">
        <v>2402</v>
      </c>
      <c r="AA547" s="85">
        <v>45491</v>
      </c>
      <c r="AB547" s="93">
        <v>26145000</v>
      </c>
      <c r="AC547" s="81">
        <v>0</v>
      </c>
      <c r="AD547" s="82">
        <v>1038</v>
      </c>
      <c r="AE547" s="86">
        <v>45492</v>
      </c>
      <c r="AF547" s="80">
        <v>26145000</v>
      </c>
      <c r="AG547" s="83">
        <f t="shared" si="46"/>
        <v>0</v>
      </c>
      <c r="AH547" s="82">
        <v>3299</v>
      </c>
      <c r="AI547" s="64">
        <v>45498</v>
      </c>
      <c r="AJ547" s="80">
        <v>26145000</v>
      </c>
      <c r="AK547" s="65">
        <f t="shared" si="43"/>
        <v>0</v>
      </c>
      <c r="AL547" s="80">
        <v>11503800</v>
      </c>
      <c r="AM547" s="65">
        <f t="shared" si="44"/>
        <v>14641200</v>
      </c>
      <c r="AN547" s="65">
        <f t="shared" si="45"/>
        <v>0</v>
      </c>
      <c r="AO547" s="71" t="s">
        <v>323</v>
      </c>
      <c r="AP547" s="71">
        <v>499</v>
      </c>
      <c r="AQ547" s="73" t="s">
        <v>2403</v>
      </c>
      <c r="AR547" s="73"/>
    </row>
    <row r="548" spans="1:44" s="39" customFormat="1" ht="18.75" customHeight="1">
      <c r="A548" s="71">
        <v>66</v>
      </c>
      <c r="B548" s="72" t="s">
        <v>2404</v>
      </c>
      <c r="C548" s="73" t="s">
        <v>248</v>
      </c>
      <c r="D548" s="73" t="s">
        <v>249</v>
      </c>
      <c r="E548" s="73" t="s">
        <v>250</v>
      </c>
      <c r="F548" s="73" t="s">
        <v>251</v>
      </c>
      <c r="G548" s="73" t="s">
        <v>2091</v>
      </c>
      <c r="H548" s="73" t="s">
        <v>271</v>
      </c>
      <c r="I548" s="73" t="s">
        <v>54</v>
      </c>
      <c r="J548" s="114" t="s">
        <v>2405</v>
      </c>
      <c r="K548" s="71" t="s">
        <v>55</v>
      </c>
      <c r="L548" s="71">
        <v>80161500</v>
      </c>
      <c r="M548" s="57">
        <v>5000000</v>
      </c>
      <c r="N548" s="71">
        <v>5</v>
      </c>
      <c r="O548" s="57">
        <v>25000000</v>
      </c>
      <c r="P548" s="74" t="s">
        <v>56</v>
      </c>
      <c r="Q548" s="74" t="s">
        <v>56</v>
      </c>
      <c r="R548" s="71" t="s">
        <v>2262</v>
      </c>
      <c r="S548" s="71" t="s">
        <v>2263</v>
      </c>
      <c r="T548" s="75" t="s">
        <v>2291</v>
      </c>
      <c r="U548" s="64">
        <v>45490</v>
      </c>
      <c r="V548" s="76">
        <v>202411600058323</v>
      </c>
      <c r="W548" s="77" t="s">
        <v>302</v>
      </c>
      <c r="X548" s="94" t="s">
        <v>340</v>
      </c>
      <c r="Y548" s="85">
        <v>45491</v>
      </c>
      <c r="Z548" s="79" t="s">
        <v>2406</v>
      </c>
      <c r="AA548" s="85">
        <v>45491</v>
      </c>
      <c r="AB548" s="93">
        <v>25000000</v>
      </c>
      <c r="AC548" s="81">
        <v>0</v>
      </c>
      <c r="AD548" s="82">
        <v>1039</v>
      </c>
      <c r="AE548" s="86">
        <v>45492</v>
      </c>
      <c r="AF548" s="80">
        <v>25000000</v>
      </c>
      <c r="AG548" s="83">
        <f t="shared" si="46"/>
        <v>0</v>
      </c>
      <c r="AH548" s="82">
        <v>3296</v>
      </c>
      <c r="AI548" s="64">
        <v>45498</v>
      </c>
      <c r="AJ548" s="80">
        <v>25000000</v>
      </c>
      <c r="AK548" s="65">
        <f t="shared" si="43"/>
        <v>0</v>
      </c>
      <c r="AL548" s="80">
        <v>10833333</v>
      </c>
      <c r="AM548" s="65">
        <f t="shared" si="44"/>
        <v>14166667</v>
      </c>
      <c r="AN548" s="65">
        <f t="shared" si="45"/>
        <v>0</v>
      </c>
      <c r="AO548" s="71" t="s">
        <v>323</v>
      </c>
      <c r="AP548" s="71">
        <v>508</v>
      </c>
      <c r="AQ548" s="73" t="s">
        <v>2407</v>
      </c>
      <c r="AR548" s="73"/>
    </row>
    <row r="549" spans="1:44" s="39" customFormat="1" ht="18.75" customHeight="1">
      <c r="A549" s="71">
        <v>67</v>
      </c>
      <c r="B549" s="72" t="s">
        <v>2408</v>
      </c>
      <c r="C549" s="73" t="s">
        <v>248</v>
      </c>
      <c r="D549" s="73" t="s">
        <v>249</v>
      </c>
      <c r="E549" s="73" t="s">
        <v>250</v>
      </c>
      <c r="F549" s="73" t="s">
        <v>251</v>
      </c>
      <c r="G549" s="73" t="s">
        <v>2091</v>
      </c>
      <c r="H549" s="73" t="s">
        <v>271</v>
      </c>
      <c r="I549" s="73" t="s">
        <v>54</v>
      </c>
      <c r="J549" s="114" t="s">
        <v>2409</v>
      </c>
      <c r="K549" s="71" t="s">
        <v>55</v>
      </c>
      <c r="L549" s="71">
        <v>81111500</v>
      </c>
      <c r="M549" s="57">
        <v>7000000</v>
      </c>
      <c r="N549" s="71">
        <v>5</v>
      </c>
      <c r="O549" s="57">
        <v>3500000</v>
      </c>
      <c r="P549" s="74" t="s">
        <v>56</v>
      </c>
      <c r="Q549" s="74" t="s">
        <v>56</v>
      </c>
      <c r="R549" s="71" t="s">
        <v>2262</v>
      </c>
      <c r="S549" s="71" t="s">
        <v>2263</v>
      </c>
      <c r="T549" s="75" t="s">
        <v>2291</v>
      </c>
      <c r="U549" s="64">
        <v>45490</v>
      </c>
      <c r="V549" s="76">
        <v>202411600058323</v>
      </c>
      <c r="W549" s="77" t="s">
        <v>302</v>
      </c>
      <c r="X549" s="94" t="s">
        <v>2410</v>
      </c>
      <c r="Y549" s="85">
        <v>45491</v>
      </c>
      <c r="Z549" s="79" t="s">
        <v>2411</v>
      </c>
      <c r="AA549" s="85">
        <v>45491</v>
      </c>
      <c r="AB549" s="93">
        <v>3500000</v>
      </c>
      <c r="AC549" s="81">
        <v>0</v>
      </c>
      <c r="AD549" s="82">
        <v>1040</v>
      </c>
      <c r="AE549" s="86">
        <v>45492</v>
      </c>
      <c r="AF549" s="80">
        <v>3500000</v>
      </c>
      <c r="AG549" s="83">
        <f t="shared" si="46"/>
        <v>0</v>
      </c>
      <c r="AH549" s="82">
        <v>3298</v>
      </c>
      <c r="AI549" s="64">
        <v>45498</v>
      </c>
      <c r="AJ549" s="80">
        <v>3500000</v>
      </c>
      <c r="AK549" s="65">
        <f t="shared" si="43"/>
        <v>0</v>
      </c>
      <c r="AL549" s="80">
        <v>3500000</v>
      </c>
      <c r="AM549" s="65">
        <f t="shared" si="44"/>
        <v>0</v>
      </c>
      <c r="AN549" s="65">
        <f t="shared" si="45"/>
        <v>0</v>
      </c>
      <c r="AO549" s="71" t="s">
        <v>323</v>
      </c>
      <c r="AP549" s="71">
        <v>493</v>
      </c>
      <c r="AQ549" s="73" t="s">
        <v>2412</v>
      </c>
      <c r="AR549" s="73" t="s">
        <v>2413</v>
      </c>
    </row>
    <row r="550" spans="1:44" s="39" customFormat="1" ht="18.75" customHeight="1">
      <c r="A550" s="71">
        <v>68</v>
      </c>
      <c r="B550" s="72" t="s">
        <v>2414</v>
      </c>
      <c r="C550" s="73" t="s">
        <v>248</v>
      </c>
      <c r="D550" s="73" t="s">
        <v>249</v>
      </c>
      <c r="E550" s="73" t="s">
        <v>250</v>
      </c>
      <c r="F550" s="73" t="s">
        <v>251</v>
      </c>
      <c r="G550" s="73" t="s">
        <v>2091</v>
      </c>
      <c r="H550" s="73" t="s">
        <v>271</v>
      </c>
      <c r="I550" s="73" t="s">
        <v>54</v>
      </c>
      <c r="J550" s="114" t="s">
        <v>2415</v>
      </c>
      <c r="K550" s="71" t="s">
        <v>55</v>
      </c>
      <c r="L550" s="71">
        <v>81111500</v>
      </c>
      <c r="M550" s="57">
        <v>5000000</v>
      </c>
      <c r="N550" s="71">
        <v>6</v>
      </c>
      <c r="O550" s="57">
        <v>27833333</v>
      </c>
      <c r="P550" s="74" t="s">
        <v>56</v>
      </c>
      <c r="Q550" s="74" t="s">
        <v>56</v>
      </c>
      <c r="R550" s="71" t="s">
        <v>2262</v>
      </c>
      <c r="S550" s="71" t="s">
        <v>2263</v>
      </c>
      <c r="T550" s="75" t="s">
        <v>2291</v>
      </c>
      <c r="U550" s="64">
        <v>45490</v>
      </c>
      <c r="V550" s="76">
        <v>202411600058323</v>
      </c>
      <c r="W550" s="77" t="s">
        <v>302</v>
      </c>
      <c r="X550" s="94" t="s">
        <v>340</v>
      </c>
      <c r="Y550" s="85">
        <v>45491</v>
      </c>
      <c r="Z550" s="79" t="s">
        <v>2416</v>
      </c>
      <c r="AA550" s="85">
        <v>45491</v>
      </c>
      <c r="AB550" s="93">
        <v>27833333</v>
      </c>
      <c r="AC550" s="81">
        <v>0</v>
      </c>
      <c r="AD550" s="82">
        <v>1041</v>
      </c>
      <c r="AE550" s="86">
        <v>45492</v>
      </c>
      <c r="AF550" s="80">
        <v>27833333</v>
      </c>
      <c r="AG550" s="83">
        <f t="shared" si="46"/>
        <v>0</v>
      </c>
      <c r="AH550" s="82">
        <v>3291</v>
      </c>
      <c r="AI550" s="64">
        <v>45498</v>
      </c>
      <c r="AJ550" s="80">
        <v>27833333</v>
      </c>
      <c r="AK550" s="65">
        <f t="shared" si="43"/>
        <v>0</v>
      </c>
      <c r="AL550" s="80">
        <v>11000000</v>
      </c>
      <c r="AM550" s="65">
        <f t="shared" si="44"/>
        <v>16833333</v>
      </c>
      <c r="AN550" s="65">
        <f t="shared" si="45"/>
        <v>0</v>
      </c>
      <c r="AO550" s="71" t="s">
        <v>323</v>
      </c>
      <c r="AP550" s="71">
        <v>494</v>
      </c>
      <c r="AQ550" s="73" t="s">
        <v>2417</v>
      </c>
      <c r="AR550" s="73"/>
    </row>
    <row r="551" spans="1:44" s="39" customFormat="1" ht="18.75" customHeight="1">
      <c r="A551" s="71">
        <v>69</v>
      </c>
      <c r="B551" s="72" t="s">
        <v>2418</v>
      </c>
      <c r="C551" s="73" t="s">
        <v>248</v>
      </c>
      <c r="D551" s="73" t="s">
        <v>249</v>
      </c>
      <c r="E551" s="73" t="s">
        <v>250</v>
      </c>
      <c r="F551" s="73" t="s">
        <v>251</v>
      </c>
      <c r="G551" s="73" t="s">
        <v>2091</v>
      </c>
      <c r="H551" s="73" t="s">
        <v>271</v>
      </c>
      <c r="I551" s="73" t="s">
        <v>54</v>
      </c>
      <c r="J551" s="114" t="s">
        <v>2419</v>
      </c>
      <c r="K551" s="71" t="s">
        <v>55</v>
      </c>
      <c r="L551" s="71">
        <v>81111500</v>
      </c>
      <c r="M551" s="57">
        <v>8000000</v>
      </c>
      <c r="N551" s="71">
        <v>6</v>
      </c>
      <c r="O551" s="57">
        <v>44533333</v>
      </c>
      <c r="P551" s="74" t="s">
        <v>56</v>
      </c>
      <c r="Q551" s="74" t="s">
        <v>56</v>
      </c>
      <c r="R551" s="71" t="s">
        <v>2262</v>
      </c>
      <c r="S551" s="71" t="s">
        <v>2263</v>
      </c>
      <c r="T551" s="75" t="s">
        <v>2291</v>
      </c>
      <c r="U551" s="64">
        <v>45490</v>
      </c>
      <c r="V551" s="76">
        <v>202411600058323</v>
      </c>
      <c r="W551" s="77" t="s">
        <v>302</v>
      </c>
      <c r="X551" s="94" t="s">
        <v>340</v>
      </c>
      <c r="Y551" s="85">
        <v>45491</v>
      </c>
      <c r="Z551" s="79" t="s">
        <v>2420</v>
      </c>
      <c r="AA551" s="85">
        <v>45491</v>
      </c>
      <c r="AB551" s="93">
        <v>44533333</v>
      </c>
      <c r="AC551" s="81">
        <v>0</v>
      </c>
      <c r="AD551" s="82">
        <v>1043</v>
      </c>
      <c r="AE551" s="86">
        <v>45492</v>
      </c>
      <c r="AF551" s="80">
        <v>44533333</v>
      </c>
      <c r="AG551" s="83">
        <f t="shared" si="46"/>
        <v>0</v>
      </c>
      <c r="AH551" s="82">
        <v>3288</v>
      </c>
      <c r="AI551" s="64">
        <v>45498</v>
      </c>
      <c r="AJ551" s="80">
        <v>44533333</v>
      </c>
      <c r="AK551" s="65">
        <f t="shared" si="43"/>
        <v>0</v>
      </c>
      <c r="AL551" s="80">
        <v>17600000</v>
      </c>
      <c r="AM551" s="65">
        <f t="shared" si="44"/>
        <v>26933333</v>
      </c>
      <c r="AN551" s="65">
        <f t="shared" si="45"/>
        <v>0</v>
      </c>
      <c r="AO551" s="71" t="s">
        <v>323</v>
      </c>
      <c r="AP551" s="71">
        <v>485</v>
      </c>
      <c r="AQ551" s="73" t="s">
        <v>2421</v>
      </c>
      <c r="AR551" s="73"/>
    </row>
    <row r="552" spans="1:44" s="39" customFormat="1" ht="18.75" customHeight="1">
      <c r="A552" s="71">
        <v>70</v>
      </c>
      <c r="B552" s="72" t="s">
        <v>2422</v>
      </c>
      <c r="C552" s="73" t="s">
        <v>248</v>
      </c>
      <c r="D552" s="73" t="s">
        <v>249</v>
      </c>
      <c r="E552" s="73" t="s">
        <v>250</v>
      </c>
      <c r="F552" s="73" t="s">
        <v>251</v>
      </c>
      <c r="G552" s="73" t="s">
        <v>2091</v>
      </c>
      <c r="H552" s="73" t="s">
        <v>271</v>
      </c>
      <c r="I552" s="73" t="s">
        <v>54</v>
      </c>
      <c r="J552" s="114" t="s">
        <v>2423</v>
      </c>
      <c r="K552" s="71" t="s">
        <v>55</v>
      </c>
      <c r="L552" s="71">
        <v>81111500</v>
      </c>
      <c r="M552" s="57">
        <v>7000000</v>
      </c>
      <c r="N552" s="71">
        <v>5</v>
      </c>
      <c r="O552" s="57">
        <v>32313333</v>
      </c>
      <c r="P552" s="74" t="s">
        <v>56</v>
      </c>
      <c r="Q552" s="74" t="s">
        <v>56</v>
      </c>
      <c r="R552" s="71" t="s">
        <v>2262</v>
      </c>
      <c r="S552" s="71" t="s">
        <v>2263</v>
      </c>
      <c r="T552" s="75" t="s">
        <v>2291</v>
      </c>
      <c r="U552" s="64" t="s">
        <v>2396</v>
      </c>
      <c r="V552" s="76" t="s">
        <v>2424</v>
      </c>
      <c r="W552" s="77" t="s">
        <v>302</v>
      </c>
      <c r="X552" s="94" t="s">
        <v>340</v>
      </c>
      <c r="Y552" s="85">
        <v>45491</v>
      </c>
      <c r="Z552" s="79" t="s">
        <v>2425</v>
      </c>
      <c r="AA552" s="85">
        <v>45491</v>
      </c>
      <c r="AB552" s="93">
        <v>32313333</v>
      </c>
      <c r="AC552" s="81">
        <v>0</v>
      </c>
      <c r="AD552" s="82">
        <v>1050</v>
      </c>
      <c r="AE552" s="86">
        <v>45492</v>
      </c>
      <c r="AF552" s="80">
        <v>32313333</v>
      </c>
      <c r="AG552" s="83">
        <f t="shared" si="46"/>
        <v>0</v>
      </c>
      <c r="AH552" s="82">
        <v>3759</v>
      </c>
      <c r="AI552" s="64">
        <v>45518</v>
      </c>
      <c r="AJ552" s="80">
        <v>28313333</v>
      </c>
      <c r="AK552" s="65">
        <f t="shared" si="43"/>
        <v>4000000</v>
      </c>
      <c r="AL552" s="80">
        <v>9713333</v>
      </c>
      <c r="AM552" s="65">
        <f t="shared" si="44"/>
        <v>18600000</v>
      </c>
      <c r="AN552" s="65">
        <f t="shared" si="45"/>
        <v>4000000</v>
      </c>
      <c r="AO552" s="71" t="s">
        <v>323</v>
      </c>
      <c r="AP552" s="71">
        <v>719</v>
      </c>
      <c r="AQ552" s="73" t="s">
        <v>2426</v>
      </c>
      <c r="AR552" s="73"/>
    </row>
    <row r="553" spans="1:44" s="39" customFormat="1" ht="18.75" customHeight="1">
      <c r="A553" s="71">
        <v>71</v>
      </c>
      <c r="B553" s="72" t="s">
        <v>2427</v>
      </c>
      <c r="C553" s="73" t="s">
        <v>248</v>
      </c>
      <c r="D553" s="73" t="s">
        <v>249</v>
      </c>
      <c r="E553" s="73" t="s">
        <v>250</v>
      </c>
      <c r="F553" s="73" t="s">
        <v>251</v>
      </c>
      <c r="G553" s="73" t="s">
        <v>2091</v>
      </c>
      <c r="H553" s="73" t="s">
        <v>271</v>
      </c>
      <c r="I553" s="73" t="s">
        <v>54</v>
      </c>
      <c r="J553" s="114" t="s">
        <v>2428</v>
      </c>
      <c r="K553" s="71" t="s">
        <v>55</v>
      </c>
      <c r="L553" s="71">
        <v>81111500</v>
      </c>
      <c r="M553" s="57">
        <v>6545000</v>
      </c>
      <c r="N553" s="71">
        <v>6</v>
      </c>
      <c r="O553" s="57">
        <v>35561167</v>
      </c>
      <c r="P553" s="74" t="s">
        <v>56</v>
      </c>
      <c r="Q553" s="74" t="s">
        <v>56</v>
      </c>
      <c r="R553" s="71" t="s">
        <v>2262</v>
      </c>
      <c r="S553" s="71" t="s">
        <v>2263</v>
      </c>
      <c r="T553" s="75" t="s">
        <v>2291</v>
      </c>
      <c r="U553" s="64" t="s">
        <v>2396</v>
      </c>
      <c r="V553" s="76">
        <v>202411600058323</v>
      </c>
      <c r="W553" s="77" t="s">
        <v>302</v>
      </c>
      <c r="X553" s="94" t="s">
        <v>340</v>
      </c>
      <c r="Y553" s="85">
        <v>45491</v>
      </c>
      <c r="Z553" s="79" t="s">
        <v>2429</v>
      </c>
      <c r="AA553" s="85">
        <v>45491</v>
      </c>
      <c r="AB553" s="93">
        <v>35561167</v>
      </c>
      <c r="AC553" s="81">
        <v>0</v>
      </c>
      <c r="AD553" s="82">
        <v>1051</v>
      </c>
      <c r="AE553" s="86">
        <v>45495</v>
      </c>
      <c r="AF553" s="80">
        <v>35561167</v>
      </c>
      <c r="AG553" s="83">
        <f t="shared" si="46"/>
        <v>0</v>
      </c>
      <c r="AH553" s="82">
        <v>3429</v>
      </c>
      <c r="AI553" s="64">
        <v>45506</v>
      </c>
      <c r="AJ553" s="80">
        <v>35561167</v>
      </c>
      <c r="AK553" s="65">
        <f t="shared" si="43"/>
        <v>0</v>
      </c>
      <c r="AL553" s="80">
        <v>12217333</v>
      </c>
      <c r="AM553" s="65">
        <f t="shared" si="44"/>
        <v>23343834</v>
      </c>
      <c r="AN553" s="65">
        <f t="shared" si="45"/>
        <v>0</v>
      </c>
      <c r="AO553" s="71" t="s">
        <v>323</v>
      </c>
      <c r="AP553" s="71">
        <v>600</v>
      </c>
      <c r="AQ553" s="73" t="s">
        <v>2430</v>
      </c>
      <c r="AR553" s="73"/>
    </row>
    <row r="554" spans="1:44" s="39" customFormat="1" ht="18.75" customHeight="1">
      <c r="A554" s="71">
        <v>72</v>
      </c>
      <c r="B554" s="72" t="s">
        <v>2431</v>
      </c>
      <c r="C554" s="73" t="s">
        <v>248</v>
      </c>
      <c r="D554" s="73" t="s">
        <v>249</v>
      </c>
      <c r="E554" s="73" t="s">
        <v>250</v>
      </c>
      <c r="F554" s="73" t="s">
        <v>251</v>
      </c>
      <c r="G554" s="73" t="s">
        <v>2091</v>
      </c>
      <c r="H554" s="73" t="s">
        <v>271</v>
      </c>
      <c r="I554" s="73" t="s">
        <v>54</v>
      </c>
      <c r="J554" s="114" t="s">
        <v>2432</v>
      </c>
      <c r="K554" s="71" t="s">
        <v>55</v>
      </c>
      <c r="L554" s="71">
        <v>81101500</v>
      </c>
      <c r="M554" s="57">
        <v>7000000</v>
      </c>
      <c r="N554" s="71">
        <v>5</v>
      </c>
      <c r="O554" s="57">
        <v>32200000</v>
      </c>
      <c r="P554" s="74" t="s">
        <v>56</v>
      </c>
      <c r="Q554" s="74" t="s">
        <v>56</v>
      </c>
      <c r="R554" s="71" t="s">
        <v>2262</v>
      </c>
      <c r="S554" s="71" t="s">
        <v>2263</v>
      </c>
      <c r="T554" s="75" t="s">
        <v>2291</v>
      </c>
      <c r="U554" s="64" t="s">
        <v>2396</v>
      </c>
      <c r="V554" s="76">
        <v>202411600058323</v>
      </c>
      <c r="W554" s="77" t="s">
        <v>302</v>
      </c>
      <c r="X554" s="94" t="s">
        <v>340</v>
      </c>
      <c r="Y554" s="85">
        <v>45491</v>
      </c>
      <c r="Z554" s="79" t="s">
        <v>2433</v>
      </c>
      <c r="AA554" s="85">
        <v>45491</v>
      </c>
      <c r="AB554" s="93">
        <v>32200000</v>
      </c>
      <c r="AC554" s="81">
        <v>0</v>
      </c>
      <c r="AD554" s="82">
        <v>1054</v>
      </c>
      <c r="AE554" s="86">
        <v>45492</v>
      </c>
      <c r="AF554" s="80">
        <v>32200000</v>
      </c>
      <c r="AG554" s="83">
        <f t="shared" si="46"/>
        <v>0</v>
      </c>
      <c r="AH554" s="82">
        <v>3750</v>
      </c>
      <c r="AI554" s="64">
        <v>45517</v>
      </c>
      <c r="AJ554" s="80">
        <v>32200000</v>
      </c>
      <c r="AK554" s="65">
        <f t="shared" si="43"/>
        <v>0</v>
      </c>
      <c r="AL554" s="80">
        <v>11200000</v>
      </c>
      <c r="AM554" s="65">
        <f t="shared" si="44"/>
        <v>21000000</v>
      </c>
      <c r="AN554" s="65">
        <f t="shared" si="45"/>
        <v>0</v>
      </c>
      <c r="AO554" s="71" t="s">
        <v>323</v>
      </c>
      <c r="AP554" s="71">
        <v>720</v>
      </c>
      <c r="AQ554" s="73" t="s">
        <v>2434</v>
      </c>
      <c r="AR554" s="73"/>
    </row>
    <row r="555" spans="1:44" s="39" customFormat="1" ht="18.75" customHeight="1">
      <c r="A555" s="71">
        <v>73</v>
      </c>
      <c r="B555" s="72" t="s">
        <v>2435</v>
      </c>
      <c r="C555" s="73" t="s">
        <v>248</v>
      </c>
      <c r="D555" s="73" t="s">
        <v>249</v>
      </c>
      <c r="E555" s="73" t="s">
        <v>250</v>
      </c>
      <c r="F555" s="73" t="s">
        <v>251</v>
      </c>
      <c r="G555" s="73" t="s">
        <v>2091</v>
      </c>
      <c r="H555" s="73" t="s">
        <v>271</v>
      </c>
      <c r="I555" s="73" t="s">
        <v>54</v>
      </c>
      <c r="J555" s="114" t="s">
        <v>2436</v>
      </c>
      <c r="K555" s="71" t="s">
        <v>55</v>
      </c>
      <c r="L555" s="71">
        <v>81111800</v>
      </c>
      <c r="M555" s="57">
        <v>4637417</v>
      </c>
      <c r="N555" s="71">
        <v>6</v>
      </c>
      <c r="O555" s="57">
        <v>23805407</v>
      </c>
      <c r="P555" s="74" t="s">
        <v>56</v>
      </c>
      <c r="Q555" s="74" t="s">
        <v>56</v>
      </c>
      <c r="R555" s="71" t="s">
        <v>2262</v>
      </c>
      <c r="S555" s="71" t="s">
        <v>2263</v>
      </c>
      <c r="T555" s="75" t="s">
        <v>2291</v>
      </c>
      <c r="U555" s="64" t="s">
        <v>2437</v>
      </c>
      <c r="V555" s="76">
        <v>202417000062863</v>
      </c>
      <c r="W555" s="77" t="s">
        <v>302</v>
      </c>
      <c r="X555" s="94" t="s">
        <v>340</v>
      </c>
      <c r="Y555" s="85">
        <v>45504</v>
      </c>
      <c r="Z555" s="79" t="s">
        <v>2438</v>
      </c>
      <c r="AA555" s="85">
        <v>45504</v>
      </c>
      <c r="AB555" s="93">
        <v>23805407</v>
      </c>
      <c r="AC555" s="81">
        <v>0</v>
      </c>
      <c r="AD555" s="82">
        <v>1387</v>
      </c>
      <c r="AE555" s="86">
        <v>45506</v>
      </c>
      <c r="AF555" s="80">
        <v>23805407</v>
      </c>
      <c r="AG555" s="83">
        <f t="shared" si="46"/>
        <v>0</v>
      </c>
      <c r="AH555" s="82">
        <v>3775</v>
      </c>
      <c r="AI555" s="64">
        <v>45518</v>
      </c>
      <c r="AJ555" s="80">
        <v>23805407</v>
      </c>
      <c r="AK555" s="65">
        <f t="shared" si="43"/>
        <v>0</v>
      </c>
      <c r="AL555" s="80">
        <v>7265287</v>
      </c>
      <c r="AM555" s="65">
        <f t="shared" si="44"/>
        <v>16540120</v>
      </c>
      <c r="AN555" s="65">
        <f t="shared" si="45"/>
        <v>0</v>
      </c>
      <c r="AO555" s="71" t="s">
        <v>320</v>
      </c>
      <c r="AP555" s="71">
        <v>740</v>
      </c>
      <c r="AQ555" s="73" t="s">
        <v>2439</v>
      </c>
      <c r="AR555" s="73"/>
    </row>
    <row r="556" spans="1:44" s="39" customFormat="1" ht="18.75" customHeight="1">
      <c r="A556" s="71">
        <v>74</v>
      </c>
      <c r="B556" s="72" t="s">
        <v>2440</v>
      </c>
      <c r="C556" s="73" t="s">
        <v>248</v>
      </c>
      <c r="D556" s="73" t="s">
        <v>249</v>
      </c>
      <c r="E556" s="73" t="s">
        <v>250</v>
      </c>
      <c r="F556" s="73" t="s">
        <v>251</v>
      </c>
      <c r="G556" s="73" t="s">
        <v>2091</v>
      </c>
      <c r="H556" s="73" t="s">
        <v>271</v>
      </c>
      <c r="I556" s="73" t="s">
        <v>54</v>
      </c>
      <c r="J556" s="114" t="s">
        <v>2441</v>
      </c>
      <c r="K556" s="71" t="s">
        <v>55</v>
      </c>
      <c r="L556" s="71">
        <v>80161500</v>
      </c>
      <c r="M556" s="57">
        <v>6500000</v>
      </c>
      <c r="N556" s="71">
        <v>5</v>
      </c>
      <c r="O556" s="57">
        <v>32500000</v>
      </c>
      <c r="P556" s="74" t="s">
        <v>56</v>
      </c>
      <c r="Q556" s="74" t="s">
        <v>56</v>
      </c>
      <c r="R556" s="71" t="s">
        <v>2262</v>
      </c>
      <c r="S556" s="71" t="s">
        <v>2263</v>
      </c>
      <c r="T556" s="75" t="s">
        <v>2291</v>
      </c>
      <c r="U556" s="64">
        <v>45490</v>
      </c>
      <c r="V556" s="76">
        <v>202411600058323</v>
      </c>
      <c r="W556" s="77" t="s">
        <v>302</v>
      </c>
      <c r="X556" s="94" t="s">
        <v>340</v>
      </c>
      <c r="Y556" s="85">
        <v>45491</v>
      </c>
      <c r="Z556" s="79" t="s">
        <v>2442</v>
      </c>
      <c r="AA556" s="85">
        <v>45491</v>
      </c>
      <c r="AB556" s="93">
        <v>32500000</v>
      </c>
      <c r="AC556" s="81">
        <v>0</v>
      </c>
      <c r="AD556" s="82">
        <v>1057</v>
      </c>
      <c r="AE556" s="86">
        <v>45495</v>
      </c>
      <c r="AF556" s="80">
        <v>32500000</v>
      </c>
      <c r="AG556" s="83">
        <f t="shared" si="46"/>
        <v>0</v>
      </c>
      <c r="AH556" s="82">
        <v>3300</v>
      </c>
      <c r="AI556" s="64">
        <v>45498</v>
      </c>
      <c r="AJ556" s="80">
        <v>32500000</v>
      </c>
      <c r="AK556" s="65">
        <f t="shared" si="43"/>
        <v>0</v>
      </c>
      <c r="AL556" s="80">
        <v>14300000</v>
      </c>
      <c r="AM556" s="65">
        <f t="shared" si="44"/>
        <v>18200000</v>
      </c>
      <c r="AN556" s="65">
        <f t="shared" si="45"/>
        <v>0</v>
      </c>
      <c r="AO556" s="71" t="s">
        <v>323</v>
      </c>
      <c r="AP556" s="71">
        <v>495</v>
      </c>
      <c r="AQ556" s="73" t="s">
        <v>2443</v>
      </c>
      <c r="AR556" s="73"/>
    </row>
    <row r="557" spans="1:44" s="39" customFormat="1" ht="18.75" customHeight="1">
      <c r="A557" s="71">
        <v>75</v>
      </c>
      <c r="B557" s="72" t="s">
        <v>2444</v>
      </c>
      <c r="C557" s="73" t="s">
        <v>248</v>
      </c>
      <c r="D557" s="73" t="s">
        <v>249</v>
      </c>
      <c r="E557" s="73" t="s">
        <v>250</v>
      </c>
      <c r="F557" s="73" t="s">
        <v>251</v>
      </c>
      <c r="G557" s="73" t="s">
        <v>2091</v>
      </c>
      <c r="H557" s="73" t="s">
        <v>271</v>
      </c>
      <c r="I557" s="73" t="s">
        <v>54</v>
      </c>
      <c r="J557" s="114" t="s">
        <v>2445</v>
      </c>
      <c r="K557" s="71" t="s">
        <v>55</v>
      </c>
      <c r="L557" s="71">
        <v>80121704</v>
      </c>
      <c r="M557" s="57">
        <v>6000000</v>
      </c>
      <c r="N557" s="71">
        <v>5</v>
      </c>
      <c r="O557" s="57">
        <v>30000000</v>
      </c>
      <c r="P557" s="74" t="s">
        <v>56</v>
      </c>
      <c r="Q557" s="74" t="s">
        <v>56</v>
      </c>
      <c r="R557" s="71" t="s">
        <v>2262</v>
      </c>
      <c r="S557" s="71" t="s">
        <v>2263</v>
      </c>
      <c r="T557" s="75" t="s">
        <v>2291</v>
      </c>
      <c r="U557" s="64">
        <v>45490</v>
      </c>
      <c r="V557" s="76">
        <v>202411600058323</v>
      </c>
      <c r="W557" s="77" t="s">
        <v>302</v>
      </c>
      <c r="X557" s="94" t="s">
        <v>340</v>
      </c>
      <c r="Y557" s="85">
        <v>45491</v>
      </c>
      <c r="Z557" s="79" t="s">
        <v>2446</v>
      </c>
      <c r="AA557" s="85">
        <v>45491</v>
      </c>
      <c r="AB557" s="93">
        <v>30000000</v>
      </c>
      <c r="AC557" s="81">
        <v>0</v>
      </c>
      <c r="AD557" s="82">
        <v>1058</v>
      </c>
      <c r="AE557" s="86">
        <v>45495</v>
      </c>
      <c r="AF557" s="80">
        <v>30000000</v>
      </c>
      <c r="AG557" s="83">
        <f t="shared" si="46"/>
        <v>0</v>
      </c>
      <c r="AH557" s="82">
        <v>3297</v>
      </c>
      <c r="AI557" s="64">
        <v>45498</v>
      </c>
      <c r="AJ557" s="80">
        <v>30000000</v>
      </c>
      <c r="AK557" s="65">
        <f t="shared" si="43"/>
        <v>0</v>
      </c>
      <c r="AL557" s="80">
        <v>13200000</v>
      </c>
      <c r="AM557" s="65">
        <f t="shared" si="44"/>
        <v>16800000</v>
      </c>
      <c r="AN557" s="65">
        <f t="shared" si="45"/>
        <v>0</v>
      </c>
      <c r="AO557" s="71" t="s">
        <v>323</v>
      </c>
      <c r="AP557" s="71">
        <v>488</v>
      </c>
      <c r="AQ557" s="73" t="s">
        <v>2447</v>
      </c>
      <c r="AR557" s="73"/>
    </row>
    <row r="558" spans="1:44" s="39" customFormat="1" ht="18.75" customHeight="1">
      <c r="A558" s="71">
        <v>76</v>
      </c>
      <c r="B558" s="72" t="s">
        <v>2448</v>
      </c>
      <c r="C558" s="73" t="s">
        <v>248</v>
      </c>
      <c r="D558" s="73" t="s">
        <v>249</v>
      </c>
      <c r="E558" s="73" t="s">
        <v>250</v>
      </c>
      <c r="F558" s="73" t="s">
        <v>251</v>
      </c>
      <c r="G558" s="73" t="s">
        <v>2091</v>
      </c>
      <c r="H558" s="73" t="s">
        <v>271</v>
      </c>
      <c r="I558" s="73" t="s">
        <v>54</v>
      </c>
      <c r="J558" s="114" t="s">
        <v>2449</v>
      </c>
      <c r="K558" s="71" t="s">
        <v>55</v>
      </c>
      <c r="L558" s="71">
        <v>81111500</v>
      </c>
      <c r="M558" s="57">
        <v>7000000</v>
      </c>
      <c r="N558" s="71">
        <v>6</v>
      </c>
      <c r="O558" s="57">
        <v>38966667</v>
      </c>
      <c r="P558" s="74" t="s">
        <v>56</v>
      </c>
      <c r="Q558" s="74" t="s">
        <v>56</v>
      </c>
      <c r="R558" s="71" t="s">
        <v>2262</v>
      </c>
      <c r="S558" s="71" t="s">
        <v>2263</v>
      </c>
      <c r="T558" s="75" t="s">
        <v>2291</v>
      </c>
      <c r="U558" s="64">
        <v>45490</v>
      </c>
      <c r="V558" s="76">
        <v>202411600058323</v>
      </c>
      <c r="W558" s="77" t="s">
        <v>302</v>
      </c>
      <c r="X558" s="94" t="s">
        <v>340</v>
      </c>
      <c r="Y558" s="85">
        <v>45491</v>
      </c>
      <c r="Z558" s="79" t="s">
        <v>2450</v>
      </c>
      <c r="AA558" s="85">
        <v>45491</v>
      </c>
      <c r="AB558" s="93">
        <v>38966667</v>
      </c>
      <c r="AC558" s="81">
        <v>0</v>
      </c>
      <c r="AD558" s="82">
        <v>1059</v>
      </c>
      <c r="AE558" s="86">
        <v>45495</v>
      </c>
      <c r="AF558" s="80">
        <v>38966667</v>
      </c>
      <c r="AG558" s="83">
        <f t="shared" si="46"/>
        <v>0</v>
      </c>
      <c r="AH558" s="82">
        <v>3283</v>
      </c>
      <c r="AI558" s="64">
        <v>45497</v>
      </c>
      <c r="AJ558" s="80">
        <v>38966667</v>
      </c>
      <c r="AK558" s="65">
        <f t="shared" si="43"/>
        <v>0</v>
      </c>
      <c r="AL558" s="80">
        <v>15400000</v>
      </c>
      <c r="AM558" s="65">
        <f t="shared" si="44"/>
        <v>23566667</v>
      </c>
      <c r="AN558" s="65">
        <f t="shared" si="45"/>
        <v>0</v>
      </c>
      <c r="AO558" s="71" t="s">
        <v>323</v>
      </c>
      <c r="AP558" s="71">
        <v>501</v>
      </c>
      <c r="AQ558" s="73" t="s">
        <v>2451</v>
      </c>
      <c r="AR558" s="73"/>
    </row>
    <row r="559" spans="1:44" s="39" customFormat="1" ht="18.75" customHeight="1">
      <c r="A559" s="71">
        <v>77</v>
      </c>
      <c r="B559" s="72" t="s">
        <v>2452</v>
      </c>
      <c r="C559" s="73" t="s">
        <v>248</v>
      </c>
      <c r="D559" s="73" t="s">
        <v>249</v>
      </c>
      <c r="E559" s="73" t="s">
        <v>250</v>
      </c>
      <c r="F559" s="73" t="s">
        <v>251</v>
      </c>
      <c r="G559" s="73" t="s">
        <v>2091</v>
      </c>
      <c r="H559" s="73" t="s">
        <v>271</v>
      </c>
      <c r="I559" s="73" t="s">
        <v>54</v>
      </c>
      <c r="J559" s="114" t="s">
        <v>2453</v>
      </c>
      <c r="K559" s="71" t="s">
        <v>55</v>
      </c>
      <c r="L559" s="71">
        <v>81111500</v>
      </c>
      <c r="M559" s="57">
        <v>4000000</v>
      </c>
      <c r="N559" s="71">
        <v>5</v>
      </c>
      <c r="O559" s="57">
        <v>20000000</v>
      </c>
      <c r="P559" s="74" t="s">
        <v>56</v>
      </c>
      <c r="Q559" s="74" t="s">
        <v>56</v>
      </c>
      <c r="R559" s="71" t="s">
        <v>2262</v>
      </c>
      <c r="S559" s="71" t="s">
        <v>2263</v>
      </c>
      <c r="T559" s="75" t="s">
        <v>2291</v>
      </c>
      <c r="U559" s="64">
        <v>45504</v>
      </c>
      <c r="V559" s="76">
        <v>202417000062863</v>
      </c>
      <c r="W559" s="77" t="s">
        <v>302</v>
      </c>
      <c r="X559" s="94" t="s">
        <v>340</v>
      </c>
      <c r="Y559" s="85">
        <v>45504</v>
      </c>
      <c r="Z559" s="79" t="s">
        <v>2454</v>
      </c>
      <c r="AA559" s="85">
        <v>45504</v>
      </c>
      <c r="AB559" s="93">
        <v>20000000</v>
      </c>
      <c r="AC559" s="81">
        <v>0</v>
      </c>
      <c r="AD559" s="82">
        <v>1377</v>
      </c>
      <c r="AE559" s="86">
        <v>45504</v>
      </c>
      <c r="AF559" s="80">
        <v>20000000</v>
      </c>
      <c r="AG559" s="83">
        <f t="shared" si="46"/>
        <v>0</v>
      </c>
      <c r="AH559" s="82">
        <v>4341</v>
      </c>
      <c r="AI559" s="64">
        <v>45555</v>
      </c>
      <c r="AJ559" s="80">
        <v>20000000</v>
      </c>
      <c r="AK559" s="65">
        <f t="shared" si="43"/>
        <v>0</v>
      </c>
      <c r="AL559" s="80">
        <v>3666667</v>
      </c>
      <c r="AM559" s="65">
        <f t="shared" si="44"/>
        <v>16333333</v>
      </c>
      <c r="AN559" s="65">
        <f t="shared" si="45"/>
        <v>0</v>
      </c>
      <c r="AO559" s="71" t="s">
        <v>323</v>
      </c>
      <c r="AP559" s="71">
        <v>888</v>
      </c>
      <c r="AQ559" s="73" t="s">
        <v>2455</v>
      </c>
      <c r="AR559" s="73" t="s">
        <v>2456</v>
      </c>
    </row>
    <row r="560" spans="1:44" s="39" customFormat="1" ht="18.75" customHeight="1">
      <c r="A560" s="71">
        <v>78</v>
      </c>
      <c r="B560" s="72" t="s">
        <v>2457</v>
      </c>
      <c r="C560" s="73" t="s">
        <v>248</v>
      </c>
      <c r="D560" s="73" t="s">
        <v>249</v>
      </c>
      <c r="E560" s="73" t="s">
        <v>250</v>
      </c>
      <c r="F560" s="73" t="s">
        <v>251</v>
      </c>
      <c r="G560" s="73" t="s">
        <v>2091</v>
      </c>
      <c r="H560" s="73" t="s">
        <v>95</v>
      </c>
      <c r="I560" s="73" t="s">
        <v>54</v>
      </c>
      <c r="J560" s="114" t="s">
        <v>2458</v>
      </c>
      <c r="K560" s="71" t="s">
        <v>55</v>
      </c>
      <c r="L560" s="71">
        <v>93151501</v>
      </c>
      <c r="M560" s="57">
        <v>7200000</v>
      </c>
      <c r="N560" s="71">
        <v>6</v>
      </c>
      <c r="O560" s="57">
        <v>40080000</v>
      </c>
      <c r="P560" s="74" t="s">
        <v>56</v>
      </c>
      <c r="Q560" s="74" t="s">
        <v>56</v>
      </c>
      <c r="R560" s="71" t="s">
        <v>2093</v>
      </c>
      <c r="S560" s="71" t="s">
        <v>253</v>
      </c>
      <c r="T560" s="75" t="s">
        <v>2459</v>
      </c>
      <c r="U560" s="64">
        <v>45504</v>
      </c>
      <c r="V560" s="76">
        <v>202417000063243</v>
      </c>
      <c r="W560" s="77" t="s">
        <v>302</v>
      </c>
      <c r="X560" s="94" t="s">
        <v>340</v>
      </c>
      <c r="Y560" s="85">
        <v>45504</v>
      </c>
      <c r="Z560" s="79" t="s">
        <v>2460</v>
      </c>
      <c r="AA560" s="85">
        <v>45504</v>
      </c>
      <c r="AB560" s="93">
        <v>40080000</v>
      </c>
      <c r="AC560" s="81">
        <v>0</v>
      </c>
      <c r="AD560" s="82">
        <v>1368</v>
      </c>
      <c r="AE560" s="86">
        <v>45504</v>
      </c>
      <c r="AF560" s="80">
        <v>33360000</v>
      </c>
      <c r="AG560" s="83">
        <f t="shared" si="46"/>
        <v>6720000</v>
      </c>
      <c r="AH560" s="82">
        <v>4045</v>
      </c>
      <c r="AI560" s="64">
        <v>45533</v>
      </c>
      <c r="AJ560" s="80">
        <v>33360000</v>
      </c>
      <c r="AK560" s="65">
        <f t="shared" si="43"/>
        <v>0</v>
      </c>
      <c r="AL560" s="80">
        <v>7680000</v>
      </c>
      <c r="AM560" s="65">
        <f t="shared" si="44"/>
        <v>25680000</v>
      </c>
      <c r="AN560" s="65">
        <f t="shared" si="45"/>
        <v>6720000</v>
      </c>
      <c r="AO560" s="71" t="s">
        <v>323</v>
      </c>
      <c r="AP560" s="71">
        <v>814</v>
      </c>
      <c r="AQ560" s="73" t="s">
        <v>2461</v>
      </c>
      <c r="AR560" s="73"/>
    </row>
    <row r="561" spans="1:44" s="39" customFormat="1" ht="18.75" customHeight="1">
      <c r="A561" s="71">
        <v>79</v>
      </c>
      <c r="B561" s="72" t="s">
        <v>2462</v>
      </c>
      <c r="C561" s="73" t="s">
        <v>248</v>
      </c>
      <c r="D561" s="73" t="s">
        <v>249</v>
      </c>
      <c r="E561" s="73" t="s">
        <v>250</v>
      </c>
      <c r="F561" s="73" t="s">
        <v>251</v>
      </c>
      <c r="G561" s="73" t="s">
        <v>2091</v>
      </c>
      <c r="H561" s="73" t="s">
        <v>95</v>
      </c>
      <c r="I561" s="73" t="s">
        <v>54</v>
      </c>
      <c r="J561" s="114" t="s">
        <v>2463</v>
      </c>
      <c r="K561" s="71" t="s">
        <v>55</v>
      </c>
      <c r="L561" s="71">
        <v>93151501</v>
      </c>
      <c r="M561" s="57">
        <v>7200000</v>
      </c>
      <c r="N561" s="71">
        <v>6</v>
      </c>
      <c r="O561" s="57">
        <v>40080000</v>
      </c>
      <c r="P561" s="74" t="s">
        <v>56</v>
      </c>
      <c r="Q561" s="74" t="s">
        <v>56</v>
      </c>
      <c r="R561" s="71" t="s">
        <v>2093</v>
      </c>
      <c r="S561" s="71" t="s">
        <v>253</v>
      </c>
      <c r="T561" s="75" t="s">
        <v>2459</v>
      </c>
      <c r="U561" s="64">
        <v>45504</v>
      </c>
      <c r="V561" s="76">
        <v>202417000063243</v>
      </c>
      <c r="W561" s="77" t="s">
        <v>302</v>
      </c>
      <c r="X561" s="94" t="s">
        <v>340</v>
      </c>
      <c r="Y561" s="85">
        <v>45504</v>
      </c>
      <c r="Z561" s="79" t="s">
        <v>2464</v>
      </c>
      <c r="AA561" s="85">
        <v>45504</v>
      </c>
      <c r="AB561" s="93">
        <v>40080000</v>
      </c>
      <c r="AC561" s="81">
        <v>0</v>
      </c>
      <c r="AD561" s="82">
        <v>1370</v>
      </c>
      <c r="AE561" s="86">
        <v>45504</v>
      </c>
      <c r="AF561" s="80">
        <v>38400000</v>
      </c>
      <c r="AG561" s="83">
        <f t="shared" si="46"/>
        <v>1680000</v>
      </c>
      <c r="AH561" s="82">
        <v>3477</v>
      </c>
      <c r="AI561" s="64">
        <v>45512</v>
      </c>
      <c r="AJ561" s="80">
        <v>38400000</v>
      </c>
      <c r="AK561" s="65">
        <f t="shared" si="43"/>
        <v>0</v>
      </c>
      <c r="AL561" s="80">
        <v>12720000</v>
      </c>
      <c r="AM561" s="65">
        <f t="shared" si="44"/>
        <v>25680000</v>
      </c>
      <c r="AN561" s="65">
        <f t="shared" si="45"/>
        <v>1680000</v>
      </c>
      <c r="AO561" s="71" t="s">
        <v>323</v>
      </c>
      <c r="AP561" s="71">
        <v>634</v>
      </c>
      <c r="AQ561" s="73" t="s">
        <v>2465</v>
      </c>
      <c r="AR561" s="73"/>
    </row>
    <row r="562" spans="1:44" s="39" customFormat="1" ht="18.75" customHeight="1">
      <c r="A562" s="71">
        <v>80</v>
      </c>
      <c r="B562" s="72" t="s">
        <v>2466</v>
      </c>
      <c r="C562" s="73" t="s">
        <v>248</v>
      </c>
      <c r="D562" s="73" t="s">
        <v>249</v>
      </c>
      <c r="E562" s="73" t="s">
        <v>250</v>
      </c>
      <c r="F562" s="73" t="s">
        <v>251</v>
      </c>
      <c r="G562" s="73" t="s">
        <v>2091</v>
      </c>
      <c r="H562" s="73" t="s">
        <v>95</v>
      </c>
      <c r="I562" s="73" t="s">
        <v>54</v>
      </c>
      <c r="J562" s="114" t="s">
        <v>2467</v>
      </c>
      <c r="K562" s="71" t="s">
        <v>55</v>
      </c>
      <c r="L562" s="71">
        <v>93151501</v>
      </c>
      <c r="M562" s="57">
        <v>7200000</v>
      </c>
      <c r="N562" s="71">
        <v>6</v>
      </c>
      <c r="O562" s="57">
        <v>40080000</v>
      </c>
      <c r="P562" s="74" t="s">
        <v>56</v>
      </c>
      <c r="Q562" s="74" t="s">
        <v>56</v>
      </c>
      <c r="R562" s="71" t="s">
        <v>2093</v>
      </c>
      <c r="S562" s="71" t="s">
        <v>253</v>
      </c>
      <c r="T562" s="75" t="s">
        <v>2459</v>
      </c>
      <c r="U562" s="64">
        <v>45504</v>
      </c>
      <c r="V562" s="76">
        <v>202417000063243</v>
      </c>
      <c r="W562" s="77" t="s">
        <v>302</v>
      </c>
      <c r="X562" s="94" t="s">
        <v>340</v>
      </c>
      <c r="Y562" s="85">
        <v>45504</v>
      </c>
      <c r="Z562" s="79" t="s">
        <v>2468</v>
      </c>
      <c r="AA562" s="85">
        <v>45504</v>
      </c>
      <c r="AB562" s="93">
        <v>40080000</v>
      </c>
      <c r="AC562" s="81">
        <v>0</v>
      </c>
      <c r="AD562" s="82">
        <v>1367</v>
      </c>
      <c r="AE562" s="86">
        <v>45504</v>
      </c>
      <c r="AF562" s="80">
        <v>39120000</v>
      </c>
      <c r="AG562" s="83">
        <f t="shared" si="46"/>
        <v>960000</v>
      </c>
      <c r="AH562" s="82">
        <v>3444</v>
      </c>
      <c r="AI562" s="64">
        <v>45507</v>
      </c>
      <c r="AJ562" s="80">
        <v>39120000</v>
      </c>
      <c r="AK562" s="65">
        <f t="shared" si="43"/>
        <v>0</v>
      </c>
      <c r="AL562" s="80">
        <v>13440000</v>
      </c>
      <c r="AM562" s="65">
        <f t="shared" si="44"/>
        <v>25680000</v>
      </c>
      <c r="AN562" s="65">
        <f t="shared" si="45"/>
        <v>960000</v>
      </c>
      <c r="AO562" s="71" t="s">
        <v>323</v>
      </c>
      <c r="AP562" s="71">
        <v>640</v>
      </c>
      <c r="AQ562" s="73" t="s">
        <v>2469</v>
      </c>
      <c r="AR562" s="73"/>
    </row>
    <row r="563" spans="1:44" s="39" customFormat="1" ht="18.75" customHeight="1">
      <c r="A563" s="71">
        <v>81</v>
      </c>
      <c r="B563" s="72" t="s">
        <v>2470</v>
      </c>
      <c r="C563" s="73" t="s">
        <v>248</v>
      </c>
      <c r="D563" s="73" t="s">
        <v>249</v>
      </c>
      <c r="E563" s="73" t="s">
        <v>250</v>
      </c>
      <c r="F563" s="73" t="s">
        <v>251</v>
      </c>
      <c r="G563" s="73" t="s">
        <v>2091</v>
      </c>
      <c r="H563" s="73" t="s">
        <v>153</v>
      </c>
      <c r="I563" s="73" t="s">
        <v>54</v>
      </c>
      <c r="J563" s="114" t="s">
        <v>2471</v>
      </c>
      <c r="K563" s="71" t="s">
        <v>55</v>
      </c>
      <c r="L563" s="71">
        <v>84111603</v>
      </c>
      <c r="M563" s="57">
        <v>7350000</v>
      </c>
      <c r="N563" s="71">
        <v>6</v>
      </c>
      <c r="O563" s="57">
        <v>40915000</v>
      </c>
      <c r="P563" s="74" t="s">
        <v>56</v>
      </c>
      <c r="Q563" s="74" t="s">
        <v>56</v>
      </c>
      <c r="R563" s="71" t="s">
        <v>2093</v>
      </c>
      <c r="S563" s="71" t="s">
        <v>253</v>
      </c>
      <c r="T563" s="75" t="s">
        <v>2472</v>
      </c>
      <c r="U563" s="64">
        <v>45499</v>
      </c>
      <c r="V563" s="76">
        <v>202417000062323</v>
      </c>
      <c r="W563" s="77" t="s">
        <v>302</v>
      </c>
      <c r="X563" s="94" t="s">
        <v>340</v>
      </c>
      <c r="Y563" s="85">
        <v>45503</v>
      </c>
      <c r="Z563" s="79" t="s">
        <v>2473</v>
      </c>
      <c r="AA563" s="85">
        <v>45503</v>
      </c>
      <c r="AB563" s="93">
        <v>40915000</v>
      </c>
      <c r="AC563" s="81">
        <v>0</v>
      </c>
      <c r="AD563" s="82">
        <v>1353</v>
      </c>
      <c r="AE563" s="86">
        <v>45504</v>
      </c>
      <c r="AF563" s="80">
        <v>40915000</v>
      </c>
      <c r="AG563" s="83">
        <f t="shared" si="46"/>
        <v>0</v>
      </c>
      <c r="AH563" s="82">
        <v>3593</v>
      </c>
      <c r="AI563" s="64">
        <v>45513</v>
      </c>
      <c r="AJ563" s="80">
        <v>40915000</v>
      </c>
      <c r="AK563" s="65">
        <f t="shared" si="43"/>
        <v>0</v>
      </c>
      <c r="AL563" s="80">
        <v>11986486</v>
      </c>
      <c r="AM563" s="65">
        <f t="shared" si="44"/>
        <v>28928514</v>
      </c>
      <c r="AN563" s="65">
        <f t="shared" si="45"/>
        <v>0</v>
      </c>
      <c r="AO563" s="71" t="s">
        <v>323</v>
      </c>
      <c r="AP563" s="71">
        <v>667</v>
      </c>
      <c r="AQ563" s="73" t="s">
        <v>2474</v>
      </c>
      <c r="AR563" s="73"/>
    </row>
    <row r="564" spans="1:44" s="39" customFormat="1" ht="18.75" customHeight="1">
      <c r="A564" s="71">
        <v>82</v>
      </c>
      <c r="B564" s="72" t="s">
        <v>2475</v>
      </c>
      <c r="C564" s="73" t="s">
        <v>248</v>
      </c>
      <c r="D564" s="73" t="s">
        <v>249</v>
      </c>
      <c r="E564" s="73" t="s">
        <v>250</v>
      </c>
      <c r="F564" s="73" t="s">
        <v>251</v>
      </c>
      <c r="G564" s="73" t="s">
        <v>2091</v>
      </c>
      <c r="H564" s="73" t="s">
        <v>153</v>
      </c>
      <c r="I564" s="73" t="s">
        <v>54</v>
      </c>
      <c r="J564" s="114" t="s">
        <v>2476</v>
      </c>
      <c r="K564" s="71" t="s">
        <v>55</v>
      </c>
      <c r="L564" s="71">
        <v>84111603</v>
      </c>
      <c r="M564" s="57">
        <v>7350000</v>
      </c>
      <c r="N564" s="71">
        <v>6</v>
      </c>
      <c r="O564" s="57">
        <v>40915000</v>
      </c>
      <c r="P564" s="74" t="s">
        <v>56</v>
      </c>
      <c r="Q564" s="74" t="s">
        <v>56</v>
      </c>
      <c r="R564" s="71" t="s">
        <v>2093</v>
      </c>
      <c r="S564" s="71" t="s">
        <v>253</v>
      </c>
      <c r="T564" s="75" t="s">
        <v>2472</v>
      </c>
      <c r="U564" s="64">
        <v>45499</v>
      </c>
      <c r="V564" s="76">
        <v>202417000062323</v>
      </c>
      <c r="W564" s="77" t="s">
        <v>302</v>
      </c>
      <c r="X564" s="94" t="s">
        <v>340</v>
      </c>
      <c r="Y564" s="85">
        <v>45503</v>
      </c>
      <c r="Z564" s="79" t="s">
        <v>2477</v>
      </c>
      <c r="AA564" s="85">
        <v>45503</v>
      </c>
      <c r="AB564" s="93">
        <v>40915000</v>
      </c>
      <c r="AC564" s="81">
        <v>0</v>
      </c>
      <c r="AD564" s="82">
        <v>1355</v>
      </c>
      <c r="AE564" s="86">
        <v>45504</v>
      </c>
      <c r="AF564" s="80">
        <v>40915000</v>
      </c>
      <c r="AG564" s="83">
        <f t="shared" si="46"/>
        <v>0</v>
      </c>
      <c r="AH564" s="82">
        <v>3551</v>
      </c>
      <c r="AI564" s="64">
        <v>45513</v>
      </c>
      <c r="AJ564" s="80">
        <v>40915000</v>
      </c>
      <c r="AK564" s="65">
        <f t="shared" si="43"/>
        <v>0</v>
      </c>
      <c r="AL564" s="80">
        <v>11986487</v>
      </c>
      <c r="AM564" s="65">
        <f t="shared" si="44"/>
        <v>28928513</v>
      </c>
      <c r="AN564" s="65">
        <f t="shared" si="45"/>
        <v>0</v>
      </c>
      <c r="AO564" s="71" t="s">
        <v>323</v>
      </c>
      <c r="AP564" s="71">
        <v>671</v>
      </c>
      <c r="AQ564" s="73" t="s">
        <v>2478</v>
      </c>
      <c r="AR564" s="73"/>
    </row>
    <row r="565" spans="1:44" s="39" customFormat="1" ht="18.75" customHeight="1">
      <c r="A565" s="71">
        <v>83</v>
      </c>
      <c r="B565" s="72" t="s">
        <v>2479</v>
      </c>
      <c r="C565" s="73" t="s">
        <v>248</v>
      </c>
      <c r="D565" s="73" t="s">
        <v>249</v>
      </c>
      <c r="E565" s="73" t="s">
        <v>250</v>
      </c>
      <c r="F565" s="73" t="s">
        <v>251</v>
      </c>
      <c r="G565" s="73" t="s">
        <v>2091</v>
      </c>
      <c r="H565" s="73" t="s">
        <v>153</v>
      </c>
      <c r="I565" s="73" t="s">
        <v>54</v>
      </c>
      <c r="J565" s="114" t="s">
        <v>2480</v>
      </c>
      <c r="K565" s="71" t="s">
        <v>55</v>
      </c>
      <c r="L565" s="71">
        <v>84111603</v>
      </c>
      <c r="M565" s="57">
        <v>7350000</v>
      </c>
      <c r="N565" s="71">
        <v>6</v>
      </c>
      <c r="O565" s="57">
        <v>40915000</v>
      </c>
      <c r="P565" s="74" t="s">
        <v>56</v>
      </c>
      <c r="Q565" s="74" t="s">
        <v>56</v>
      </c>
      <c r="R565" s="71" t="s">
        <v>2093</v>
      </c>
      <c r="S565" s="71" t="s">
        <v>253</v>
      </c>
      <c r="T565" s="75" t="s">
        <v>2472</v>
      </c>
      <c r="U565" s="64">
        <v>45499</v>
      </c>
      <c r="V565" s="76">
        <v>202417000062323</v>
      </c>
      <c r="W565" s="77" t="s">
        <v>302</v>
      </c>
      <c r="X565" s="94" t="s">
        <v>340</v>
      </c>
      <c r="Y565" s="85">
        <v>45503</v>
      </c>
      <c r="Z565" s="79" t="s">
        <v>2481</v>
      </c>
      <c r="AA565" s="85">
        <v>45503</v>
      </c>
      <c r="AB565" s="93">
        <v>40915000</v>
      </c>
      <c r="AC565" s="81">
        <v>0</v>
      </c>
      <c r="AD565" s="82">
        <v>1357</v>
      </c>
      <c r="AE565" s="86">
        <v>45504</v>
      </c>
      <c r="AF565" s="80">
        <v>40915000</v>
      </c>
      <c r="AG565" s="83">
        <f t="shared" si="46"/>
        <v>0</v>
      </c>
      <c r="AH565" s="82">
        <v>3483</v>
      </c>
      <c r="AI565" s="64">
        <v>45512</v>
      </c>
      <c r="AJ565" s="80">
        <v>40915000</v>
      </c>
      <c r="AK565" s="65">
        <f t="shared" si="43"/>
        <v>0</v>
      </c>
      <c r="AL565" s="80">
        <v>5381688</v>
      </c>
      <c r="AM565" s="65">
        <f t="shared" si="44"/>
        <v>35533312</v>
      </c>
      <c r="AN565" s="65">
        <f t="shared" si="45"/>
        <v>0</v>
      </c>
      <c r="AO565" s="71" t="s">
        <v>323</v>
      </c>
      <c r="AP565" s="71">
        <v>662</v>
      </c>
      <c r="AQ565" s="73" t="s">
        <v>2482</v>
      </c>
      <c r="AR565" s="73"/>
    </row>
    <row r="566" spans="1:44" s="39" customFormat="1" ht="18.75" customHeight="1">
      <c r="A566" s="71">
        <v>84</v>
      </c>
      <c r="B566" s="72" t="s">
        <v>2483</v>
      </c>
      <c r="C566" s="73" t="s">
        <v>248</v>
      </c>
      <c r="D566" s="73" t="s">
        <v>249</v>
      </c>
      <c r="E566" s="73" t="s">
        <v>250</v>
      </c>
      <c r="F566" s="73" t="s">
        <v>251</v>
      </c>
      <c r="G566" s="73" t="s">
        <v>2091</v>
      </c>
      <c r="H566" s="73" t="s">
        <v>153</v>
      </c>
      <c r="I566" s="73" t="s">
        <v>54</v>
      </c>
      <c r="J566" s="114" t="s">
        <v>2484</v>
      </c>
      <c r="K566" s="71" t="s">
        <v>55</v>
      </c>
      <c r="L566" s="71">
        <v>84111603</v>
      </c>
      <c r="M566" s="57">
        <v>7350000</v>
      </c>
      <c r="N566" s="71">
        <v>6</v>
      </c>
      <c r="O566" s="57">
        <v>18899002</v>
      </c>
      <c r="P566" s="74" t="s">
        <v>56</v>
      </c>
      <c r="Q566" s="74" t="s">
        <v>56</v>
      </c>
      <c r="R566" s="71" t="s">
        <v>2093</v>
      </c>
      <c r="S566" s="71" t="s">
        <v>253</v>
      </c>
      <c r="T566" s="75" t="s">
        <v>2472</v>
      </c>
      <c r="U566" s="64">
        <v>45499</v>
      </c>
      <c r="V566" s="76">
        <v>202417000062323</v>
      </c>
      <c r="W566" s="77" t="s">
        <v>302</v>
      </c>
      <c r="X566" s="94" t="s">
        <v>340</v>
      </c>
      <c r="Y566" s="85">
        <v>45503</v>
      </c>
      <c r="Z566" s="79" t="s">
        <v>2485</v>
      </c>
      <c r="AA566" s="85">
        <v>45503</v>
      </c>
      <c r="AB566" s="93">
        <v>40915000</v>
      </c>
      <c r="AC566" s="81">
        <v>-22015998</v>
      </c>
      <c r="AD566" s="82">
        <v>1358</v>
      </c>
      <c r="AE566" s="86">
        <v>45504</v>
      </c>
      <c r="AF566" s="80">
        <v>8561776</v>
      </c>
      <c r="AG566" s="83">
        <f t="shared" si="46"/>
        <v>32353224</v>
      </c>
      <c r="AH566" s="82">
        <v>3718</v>
      </c>
      <c r="AI566" s="64">
        <v>45516</v>
      </c>
      <c r="AJ566" s="80">
        <v>8561776</v>
      </c>
      <c r="AK566" s="65">
        <f t="shared" si="43"/>
        <v>0</v>
      </c>
      <c r="AL566" s="80">
        <v>8561776</v>
      </c>
      <c r="AM566" s="65">
        <f t="shared" si="44"/>
        <v>0</v>
      </c>
      <c r="AN566" s="65">
        <f t="shared" si="45"/>
        <v>10337226</v>
      </c>
      <c r="AO566" s="71" t="s">
        <v>323</v>
      </c>
      <c r="AP566" s="71">
        <v>670</v>
      </c>
      <c r="AQ566" s="73" t="s">
        <v>2486</v>
      </c>
      <c r="AR566" s="73"/>
    </row>
    <row r="567" spans="1:44" s="39" customFormat="1" ht="18.75" customHeight="1">
      <c r="A567" s="71">
        <v>85</v>
      </c>
      <c r="B567" s="72" t="s">
        <v>2487</v>
      </c>
      <c r="C567" s="73" t="s">
        <v>248</v>
      </c>
      <c r="D567" s="73" t="s">
        <v>249</v>
      </c>
      <c r="E567" s="73" t="s">
        <v>250</v>
      </c>
      <c r="F567" s="73" t="s">
        <v>251</v>
      </c>
      <c r="G567" s="73" t="s">
        <v>2091</v>
      </c>
      <c r="H567" s="73" t="s">
        <v>153</v>
      </c>
      <c r="I567" s="73" t="s">
        <v>54</v>
      </c>
      <c r="J567" s="114" t="s">
        <v>2488</v>
      </c>
      <c r="K567" s="71" t="s">
        <v>55</v>
      </c>
      <c r="L567" s="71">
        <v>84111603</v>
      </c>
      <c r="M567" s="57">
        <v>7350000</v>
      </c>
      <c r="N567" s="71">
        <v>6</v>
      </c>
      <c r="O567" s="57">
        <v>40915000</v>
      </c>
      <c r="P567" s="74" t="s">
        <v>56</v>
      </c>
      <c r="Q567" s="74" t="s">
        <v>56</v>
      </c>
      <c r="R567" s="71" t="s">
        <v>2093</v>
      </c>
      <c r="S567" s="71" t="s">
        <v>253</v>
      </c>
      <c r="T567" s="75" t="s">
        <v>2472</v>
      </c>
      <c r="U567" s="64">
        <v>45499</v>
      </c>
      <c r="V567" s="76">
        <v>202417000062323</v>
      </c>
      <c r="W567" s="77" t="s">
        <v>302</v>
      </c>
      <c r="X567" s="94" t="s">
        <v>340</v>
      </c>
      <c r="Y567" s="85">
        <v>45503</v>
      </c>
      <c r="Z567" s="79" t="s">
        <v>2489</v>
      </c>
      <c r="AA567" s="85">
        <v>45503</v>
      </c>
      <c r="AB567" s="93">
        <v>40915000</v>
      </c>
      <c r="AC567" s="81">
        <v>0</v>
      </c>
      <c r="AD567" s="82">
        <v>1374</v>
      </c>
      <c r="AE567" s="86">
        <v>45504</v>
      </c>
      <c r="AF567" s="80">
        <v>40915000</v>
      </c>
      <c r="AG567" s="83">
        <f t="shared" si="46"/>
        <v>0</v>
      </c>
      <c r="AH567" s="82">
        <v>3581</v>
      </c>
      <c r="AI567" s="64">
        <v>45513</v>
      </c>
      <c r="AJ567" s="80">
        <v>40915000</v>
      </c>
      <c r="AK567" s="65">
        <f t="shared" si="43"/>
        <v>0</v>
      </c>
      <c r="AL567" s="80">
        <v>11986487</v>
      </c>
      <c r="AM567" s="65">
        <f t="shared" si="44"/>
        <v>28928513</v>
      </c>
      <c r="AN567" s="65">
        <f t="shared" si="45"/>
        <v>0</v>
      </c>
      <c r="AO567" s="71" t="s">
        <v>323</v>
      </c>
      <c r="AP567" s="71">
        <v>666</v>
      </c>
      <c r="AQ567" s="73" t="s">
        <v>2490</v>
      </c>
      <c r="AR567" s="73"/>
    </row>
    <row r="568" spans="1:44" s="39" customFormat="1" ht="18.75" customHeight="1">
      <c r="A568" s="71">
        <v>86</v>
      </c>
      <c r="B568" s="72" t="s">
        <v>2491</v>
      </c>
      <c r="C568" s="73" t="s">
        <v>248</v>
      </c>
      <c r="D568" s="73" t="s">
        <v>249</v>
      </c>
      <c r="E568" s="73" t="s">
        <v>250</v>
      </c>
      <c r="F568" s="73" t="s">
        <v>251</v>
      </c>
      <c r="G568" s="73" t="s">
        <v>2091</v>
      </c>
      <c r="H568" s="73" t="s">
        <v>153</v>
      </c>
      <c r="I568" s="73" t="s">
        <v>54</v>
      </c>
      <c r="J568" s="114" t="s">
        <v>2492</v>
      </c>
      <c r="K568" s="71" t="s">
        <v>55</v>
      </c>
      <c r="L568" s="71">
        <v>84111603</v>
      </c>
      <c r="M568" s="57">
        <v>7350000</v>
      </c>
      <c r="N568" s="71">
        <v>6</v>
      </c>
      <c r="O568" s="57">
        <v>40915000</v>
      </c>
      <c r="P568" s="74" t="s">
        <v>56</v>
      </c>
      <c r="Q568" s="74" t="s">
        <v>56</v>
      </c>
      <c r="R568" s="71" t="s">
        <v>2093</v>
      </c>
      <c r="S568" s="71" t="s">
        <v>253</v>
      </c>
      <c r="T568" s="75" t="s">
        <v>2472</v>
      </c>
      <c r="U568" s="64">
        <v>45499</v>
      </c>
      <c r="V568" s="76">
        <v>202417000062323</v>
      </c>
      <c r="W568" s="77" t="s">
        <v>302</v>
      </c>
      <c r="X568" s="94" t="s">
        <v>340</v>
      </c>
      <c r="Y568" s="85">
        <v>45503</v>
      </c>
      <c r="Z568" s="79" t="s">
        <v>2493</v>
      </c>
      <c r="AA568" s="85">
        <v>45503</v>
      </c>
      <c r="AB568" s="93">
        <v>40915000</v>
      </c>
      <c r="AC568" s="81">
        <v>0</v>
      </c>
      <c r="AD568" s="82">
        <v>1376</v>
      </c>
      <c r="AE568" s="86">
        <v>45504</v>
      </c>
      <c r="AF568" s="80">
        <v>40915000</v>
      </c>
      <c r="AG568" s="83">
        <f t="shared" si="46"/>
        <v>0</v>
      </c>
      <c r="AH568" s="82">
        <v>3690</v>
      </c>
      <c r="AI568" s="64">
        <v>45516</v>
      </c>
      <c r="AJ568" s="80">
        <v>40915000</v>
      </c>
      <c r="AK568" s="65">
        <f t="shared" si="43"/>
        <v>0</v>
      </c>
      <c r="AL568" s="80">
        <v>11986486</v>
      </c>
      <c r="AM568" s="65">
        <f t="shared" si="44"/>
        <v>28928514</v>
      </c>
      <c r="AN568" s="65">
        <f t="shared" si="45"/>
        <v>0</v>
      </c>
      <c r="AO568" s="71" t="s">
        <v>323</v>
      </c>
      <c r="AP568" s="71">
        <v>674</v>
      </c>
      <c r="AQ568" s="73" t="s">
        <v>2494</v>
      </c>
      <c r="AR568" s="73"/>
    </row>
    <row r="569" spans="1:44" s="39" customFormat="1" ht="18.75" customHeight="1">
      <c r="A569" s="71">
        <v>87</v>
      </c>
      <c r="B569" s="72" t="s">
        <v>2495</v>
      </c>
      <c r="C569" s="73" t="s">
        <v>248</v>
      </c>
      <c r="D569" s="73" t="s">
        <v>249</v>
      </c>
      <c r="E569" s="73" t="s">
        <v>250</v>
      </c>
      <c r="F569" s="73" t="s">
        <v>251</v>
      </c>
      <c r="G569" s="73" t="s">
        <v>2091</v>
      </c>
      <c r="H569" s="73" t="s">
        <v>237</v>
      </c>
      <c r="I569" s="73" t="s">
        <v>54</v>
      </c>
      <c r="J569" s="114" t="s">
        <v>2496</v>
      </c>
      <c r="K569" s="71" t="s">
        <v>55</v>
      </c>
      <c r="L569" s="71">
        <v>80121704</v>
      </c>
      <c r="M569" s="57">
        <v>14280000</v>
      </c>
      <c r="N569" s="71">
        <v>6</v>
      </c>
      <c r="O569" s="57">
        <v>72828000</v>
      </c>
      <c r="P569" s="74" t="s">
        <v>56</v>
      </c>
      <c r="Q569" s="74" t="s">
        <v>56</v>
      </c>
      <c r="R569" s="71" t="s">
        <v>2093</v>
      </c>
      <c r="S569" s="71" t="s">
        <v>253</v>
      </c>
      <c r="T569" s="75" t="s">
        <v>2497</v>
      </c>
      <c r="U569" s="64">
        <v>45492</v>
      </c>
      <c r="V569" s="76">
        <v>202417000059753</v>
      </c>
      <c r="W569" s="77" t="s">
        <v>302</v>
      </c>
      <c r="X569" s="94" t="s">
        <v>340</v>
      </c>
      <c r="Y569" s="85" t="s">
        <v>2498</v>
      </c>
      <c r="Z569" s="79" t="s">
        <v>2499</v>
      </c>
      <c r="AA569" s="85">
        <v>45492</v>
      </c>
      <c r="AB569" s="93">
        <v>72828000</v>
      </c>
      <c r="AC569" s="81">
        <v>0</v>
      </c>
      <c r="AD569" s="82">
        <v>1156</v>
      </c>
      <c r="AE569" s="86">
        <v>45497</v>
      </c>
      <c r="AF569" s="80">
        <v>72828000</v>
      </c>
      <c r="AG569" s="83">
        <f t="shared" si="46"/>
        <v>0</v>
      </c>
      <c r="AH569" s="82">
        <v>3768</v>
      </c>
      <c r="AI569" s="64">
        <v>45518</v>
      </c>
      <c r="AJ569" s="80">
        <v>72828000</v>
      </c>
      <c r="AK569" s="65">
        <f t="shared" si="43"/>
        <v>0</v>
      </c>
      <c r="AL569" s="80">
        <v>21896000</v>
      </c>
      <c r="AM569" s="65">
        <f t="shared" si="44"/>
        <v>50932000</v>
      </c>
      <c r="AN569" s="65">
        <f t="shared" si="45"/>
        <v>0</v>
      </c>
      <c r="AO569" s="71" t="s">
        <v>323</v>
      </c>
      <c r="AP569" s="71">
        <v>733</v>
      </c>
      <c r="AQ569" s="73" t="s">
        <v>2500</v>
      </c>
      <c r="AR569" s="73" t="s">
        <v>2501</v>
      </c>
    </row>
    <row r="570" spans="1:44" s="39" customFormat="1" ht="18.75" customHeight="1">
      <c r="A570" s="71">
        <v>88</v>
      </c>
      <c r="B570" s="72" t="s">
        <v>2502</v>
      </c>
      <c r="C570" s="73" t="s">
        <v>248</v>
      </c>
      <c r="D570" s="73" t="s">
        <v>249</v>
      </c>
      <c r="E570" s="73" t="s">
        <v>250</v>
      </c>
      <c r="F570" s="73" t="s">
        <v>251</v>
      </c>
      <c r="G570" s="73" t="s">
        <v>2091</v>
      </c>
      <c r="H570" s="73" t="s">
        <v>237</v>
      </c>
      <c r="I570" s="73" t="s">
        <v>54</v>
      </c>
      <c r="J570" s="114" t="s">
        <v>2503</v>
      </c>
      <c r="K570" s="71" t="s">
        <v>55</v>
      </c>
      <c r="L570" s="71">
        <v>80121704</v>
      </c>
      <c r="M570" s="57">
        <v>9000000</v>
      </c>
      <c r="N570" s="71">
        <v>6</v>
      </c>
      <c r="O570" s="57">
        <v>48900000</v>
      </c>
      <c r="P570" s="74" t="s">
        <v>56</v>
      </c>
      <c r="Q570" s="74" t="s">
        <v>56</v>
      </c>
      <c r="R570" s="71" t="s">
        <v>2093</v>
      </c>
      <c r="S570" s="71" t="s">
        <v>253</v>
      </c>
      <c r="T570" s="75" t="s">
        <v>2497</v>
      </c>
      <c r="U570" s="64">
        <v>45492</v>
      </c>
      <c r="V570" s="76">
        <v>202417000059753</v>
      </c>
      <c r="W570" s="77" t="s">
        <v>302</v>
      </c>
      <c r="X570" s="94" t="s">
        <v>340</v>
      </c>
      <c r="Y570" s="85" t="s">
        <v>2498</v>
      </c>
      <c r="Z570" s="79" t="s">
        <v>2504</v>
      </c>
      <c r="AA570" s="85">
        <v>45492</v>
      </c>
      <c r="AB570" s="93">
        <v>48900000</v>
      </c>
      <c r="AC570" s="81">
        <v>0</v>
      </c>
      <c r="AD570" s="82">
        <v>1157</v>
      </c>
      <c r="AE570" s="86">
        <v>45497</v>
      </c>
      <c r="AF570" s="80">
        <v>48900000</v>
      </c>
      <c r="AG570" s="83">
        <f t="shared" si="46"/>
        <v>0</v>
      </c>
      <c r="AH570" s="82">
        <v>3427</v>
      </c>
      <c r="AI570" s="64">
        <v>45506</v>
      </c>
      <c r="AJ570" s="80">
        <v>48900000</v>
      </c>
      <c r="AK570" s="65">
        <f t="shared" si="43"/>
        <v>0</v>
      </c>
      <c r="AL570" s="80">
        <v>16800000</v>
      </c>
      <c r="AM570" s="65">
        <f t="shared" si="44"/>
        <v>32100000</v>
      </c>
      <c r="AN570" s="65">
        <f t="shared" si="45"/>
        <v>0</v>
      </c>
      <c r="AO570" s="71" t="s">
        <v>323</v>
      </c>
      <c r="AP570" s="71">
        <v>612</v>
      </c>
      <c r="AQ570" s="73" t="s">
        <v>2505</v>
      </c>
      <c r="AR570" s="73" t="s">
        <v>2506</v>
      </c>
    </row>
    <row r="571" spans="1:44" s="39" customFormat="1" ht="18.75" customHeight="1">
      <c r="A571" s="71">
        <v>89</v>
      </c>
      <c r="B571" s="72" t="s">
        <v>2507</v>
      </c>
      <c r="C571" s="73" t="s">
        <v>248</v>
      </c>
      <c r="D571" s="73" t="s">
        <v>249</v>
      </c>
      <c r="E571" s="73" t="s">
        <v>250</v>
      </c>
      <c r="F571" s="73" t="s">
        <v>251</v>
      </c>
      <c r="G571" s="73" t="s">
        <v>2091</v>
      </c>
      <c r="H571" s="73" t="s">
        <v>237</v>
      </c>
      <c r="I571" s="73" t="s">
        <v>54</v>
      </c>
      <c r="J571" s="114" t="s">
        <v>2508</v>
      </c>
      <c r="K571" s="71" t="s">
        <v>55</v>
      </c>
      <c r="L571" s="71">
        <v>80121704</v>
      </c>
      <c r="M571" s="57">
        <v>8000000</v>
      </c>
      <c r="N571" s="71">
        <v>6</v>
      </c>
      <c r="O571" s="57">
        <v>43466667</v>
      </c>
      <c r="P571" s="74" t="s">
        <v>56</v>
      </c>
      <c r="Q571" s="74" t="s">
        <v>56</v>
      </c>
      <c r="R571" s="71" t="s">
        <v>2093</v>
      </c>
      <c r="S571" s="71" t="s">
        <v>253</v>
      </c>
      <c r="T571" s="75" t="s">
        <v>2497</v>
      </c>
      <c r="U571" s="64">
        <v>45492</v>
      </c>
      <c r="V571" s="76">
        <v>202417000059753</v>
      </c>
      <c r="W571" s="77" t="s">
        <v>302</v>
      </c>
      <c r="X571" s="94" t="s">
        <v>340</v>
      </c>
      <c r="Y571" s="85" t="s">
        <v>2498</v>
      </c>
      <c r="Z571" s="79" t="s">
        <v>2509</v>
      </c>
      <c r="AA571" s="85">
        <v>45492</v>
      </c>
      <c r="AB571" s="93">
        <v>43466667</v>
      </c>
      <c r="AC571" s="81">
        <v>0</v>
      </c>
      <c r="AD571" s="82">
        <v>1158</v>
      </c>
      <c r="AE571" s="86">
        <v>45497</v>
      </c>
      <c r="AF571" s="80">
        <v>43466667</v>
      </c>
      <c r="AG571" s="83">
        <f t="shared" si="46"/>
        <v>0</v>
      </c>
      <c r="AH571" s="82">
        <v>3407</v>
      </c>
      <c r="AI571" s="64">
        <v>45506</v>
      </c>
      <c r="AJ571" s="80">
        <v>43466667</v>
      </c>
      <c r="AK571" s="65">
        <f t="shared" si="43"/>
        <v>0</v>
      </c>
      <c r="AL571" s="80">
        <v>14933334</v>
      </c>
      <c r="AM571" s="65">
        <f t="shared" si="44"/>
        <v>28533333</v>
      </c>
      <c r="AN571" s="65">
        <f t="shared" si="45"/>
        <v>0</v>
      </c>
      <c r="AO571" s="71" t="s">
        <v>323</v>
      </c>
      <c r="AP571" s="71">
        <v>592</v>
      </c>
      <c r="AQ571" s="73" t="s">
        <v>2510</v>
      </c>
      <c r="AR571" s="73" t="s">
        <v>2511</v>
      </c>
    </row>
    <row r="572" spans="1:44" s="39" customFormat="1" ht="18.75" customHeight="1">
      <c r="A572" s="71">
        <v>90</v>
      </c>
      <c r="B572" s="72" t="s">
        <v>2512</v>
      </c>
      <c r="C572" s="73" t="s">
        <v>248</v>
      </c>
      <c r="D572" s="73" t="s">
        <v>249</v>
      </c>
      <c r="E572" s="73" t="s">
        <v>250</v>
      </c>
      <c r="F572" s="73" t="s">
        <v>251</v>
      </c>
      <c r="G572" s="73" t="s">
        <v>2091</v>
      </c>
      <c r="H572" s="73" t="s">
        <v>237</v>
      </c>
      <c r="I572" s="73" t="s">
        <v>54</v>
      </c>
      <c r="J572" s="114" t="s">
        <v>2513</v>
      </c>
      <c r="K572" s="71" t="s">
        <v>55</v>
      </c>
      <c r="L572" s="71">
        <v>80121704</v>
      </c>
      <c r="M572" s="57">
        <v>6950000</v>
      </c>
      <c r="N572" s="71">
        <v>6</v>
      </c>
      <c r="O572" s="57">
        <v>35676667</v>
      </c>
      <c r="P572" s="74" t="s">
        <v>56</v>
      </c>
      <c r="Q572" s="74" t="s">
        <v>56</v>
      </c>
      <c r="R572" s="71" t="s">
        <v>2093</v>
      </c>
      <c r="S572" s="71" t="s">
        <v>253</v>
      </c>
      <c r="T572" s="75" t="s">
        <v>2497</v>
      </c>
      <c r="U572" s="64">
        <v>45492</v>
      </c>
      <c r="V572" s="76">
        <v>202417000059763</v>
      </c>
      <c r="W572" s="77" t="s">
        <v>302</v>
      </c>
      <c r="X572" s="94" t="s">
        <v>340</v>
      </c>
      <c r="Y572" s="85" t="s">
        <v>2498</v>
      </c>
      <c r="Z572" s="79" t="s">
        <v>2514</v>
      </c>
      <c r="AA572" s="85">
        <v>45492</v>
      </c>
      <c r="AB572" s="93">
        <v>35676667</v>
      </c>
      <c r="AC572" s="81">
        <v>0</v>
      </c>
      <c r="AD572" s="82">
        <v>1336</v>
      </c>
      <c r="AE572" s="86">
        <v>45504</v>
      </c>
      <c r="AF572" s="80">
        <v>35676667</v>
      </c>
      <c r="AG572" s="83">
        <f t="shared" si="46"/>
        <v>0</v>
      </c>
      <c r="AH572" s="82">
        <v>3746</v>
      </c>
      <c r="AI572" s="64">
        <v>45517</v>
      </c>
      <c r="AJ572" s="80">
        <v>35676667</v>
      </c>
      <c r="AK572" s="65">
        <f t="shared" si="43"/>
        <v>0</v>
      </c>
      <c r="AL572" s="80">
        <v>10888334</v>
      </c>
      <c r="AM572" s="65">
        <f t="shared" si="44"/>
        <v>24788333</v>
      </c>
      <c r="AN572" s="65">
        <f t="shared" si="45"/>
        <v>0</v>
      </c>
      <c r="AO572" s="71" t="s">
        <v>323</v>
      </c>
      <c r="AP572" s="71">
        <v>718</v>
      </c>
      <c r="AQ572" s="73" t="s">
        <v>2515</v>
      </c>
      <c r="AR572" s="73" t="s">
        <v>2516</v>
      </c>
    </row>
    <row r="573" spans="1:44" s="39" customFormat="1" ht="18.75" customHeight="1">
      <c r="A573" s="71">
        <v>91</v>
      </c>
      <c r="B573" s="72" t="s">
        <v>2517</v>
      </c>
      <c r="C573" s="73" t="s">
        <v>248</v>
      </c>
      <c r="D573" s="73" t="s">
        <v>249</v>
      </c>
      <c r="E573" s="73" t="s">
        <v>250</v>
      </c>
      <c r="F573" s="73" t="s">
        <v>251</v>
      </c>
      <c r="G573" s="73" t="s">
        <v>2091</v>
      </c>
      <c r="H573" s="73" t="s">
        <v>237</v>
      </c>
      <c r="I573" s="73" t="s">
        <v>54</v>
      </c>
      <c r="J573" s="114" t="s">
        <v>2503</v>
      </c>
      <c r="K573" s="71" t="s">
        <v>55</v>
      </c>
      <c r="L573" s="71">
        <v>80121704</v>
      </c>
      <c r="M573" s="57">
        <v>5500000</v>
      </c>
      <c r="N573" s="71">
        <v>6</v>
      </c>
      <c r="O573" s="57">
        <v>29083334</v>
      </c>
      <c r="P573" s="74" t="s">
        <v>56</v>
      </c>
      <c r="Q573" s="74" t="s">
        <v>56</v>
      </c>
      <c r="R573" s="71" t="s">
        <v>2093</v>
      </c>
      <c r="S573" s="71" t="s">
        <v>253</v>
      </c>
      <c r="T573" s="75" t="s">
        <v>2497</v>
      </c>
      <c r="U573" s="64">
        <v>45562</v>
      </c>
      <c r="V573" s="76">
        <v>202417000077233</v>
      </c>
      <c r="W573" s="77" t="s">
        <v>302</v>
      </c>
      <c r="X573" s="94" t="s">
        <v>340</v>
      </c>
      <c r="Y573" s="85">
        <v>45562</v>
      </c>
      <c r="Z573" s="79" t="s">
        <v>2518</v>
      </c>
      <c r="AA573" s="85">
        <v>45562</v>
      </c>
      <c r="AB573" s="93">
        <v>16500000</v>
      </c>
      <c r="AC573" s="81">
        <v>12583334</v>
      </c>
      <c r="AD573" s="82">
        <v>1543</v>
      </c>
      <c r="AE573" s="86">
        <v>45562</v>
      </c>
      <c r="AF573" s="80">
        <v>16500000</v>
      </c>
      <c r="AG573" s="83">
        <f t="shared" si="46"/>
        <v>0</v>
      </c>
      <c r="AH573" s="82">
        <v>4419</v>
      </c>
      <c r="AI573" s="64">
        <v>45568</v>
      </c>
      <c r="AJ573" s="80">
        <v>16500000</v>
      </c>
      <c r="AK573" s="65">
        <f t="shared" si="43"/>
        <v>0</v>
      </c>
      <c r="AL573" s="80">
        <v>0</v>
      </c>
      <c r="AM573" s="65">
        <f t="shared" si="44"/>
        <v>16500000</v>
      </c>
      <c r="AN573" s="65">
        <f t="shared" si="45"/>
        <v>12583334</v>
      </c>
      <c r="AO573" s="71" t="s">
        <v>323</v>
      </c>
      <c r="AP573" s="71">
        <v>907</v>
      </c>
      <c r="AQ573" s="73" t="s">
        <v>2519</v>
      </c>
      <c r="AR573" s="73"/>
    </row>
    <row r="574" spans="1:44" s="39" customFormat="1" ht="18.75" customHeight="1">
      <c r="A574" s="71">
        <v>92</v>
      </c>
      <c r="B574" s="72" t="s">
        <v>2520</v>
      </c>
      <c r="C574" s="73" t="s">
        <v>248</v>
      </c>
      <c r="D574" s="73" t="s">
        <v>249</v>
      </c>
      <c r="E574" s="73" t="s">
        <v>250</v>
      </c>
      <c r="F574" s="73" t="s">
        <v>251</v>
      </c>
      <c r="G574" s="73" t="s">
        <v>2091</v>
      </c>
      <c r="H574" s="73" t="s">
        <v>237</v>
      </c>
      <c r="I574" s="73" t="s">
        <v>54</v>
      </c>
      <c r="J574" s="114" t="s">
        <v>2521</v>
      </c>
      <c r="K574" s="71" t="s">
        <v>55</v>
      </c>
      <c r="L574" s="71">
        <v>80121700</v>
      </c>
      <c r="M574" s="57">
        <v>10000000</v>
      </c>
      <c r="N574" s="71">
        <v>6</v>
      </c>
      <c r="O574" s="57">
        <v>55666667</v>
      </c>
      <c r="P574" s="74" t="s">
        <v>56</v>
      </c>
      <c r="Q574" s="74" t="s">
        <v>56</v>
      </c>
      <c r="R574" s="71" t="s">
        <v>2093</v>
      </c>
      <c r="S574" s="71" t="s">
        <v>253</v>
      </c>
      <c r="T574" s="75" t="s">
        <v>2522</v>
      </c>
      <c r="U574" s="64">
        <v>45498</v>
      </c>
      <c r="V574" s="76">
        <v>202417000062263</v>
      </c>
      <c r="W574" s="77" t="s">
        <v>302</v>
      </c>
      <c r="X574" s="94" t="s">
        <v>340</v>
      </c>
      <c r="Y574" s="85">
        <v>45502</v>
      </c>
      <c r="Z574" s="79" t="s">
        <v>2523</v>
      </c>
      <c r="AA574" s="85">
        <v>45502</v>
      </c>
      <c r="AB574" s="93">
        <v>55666667</v>
      </c>
      <c r="AC574" s="81">
        <v>0</v>
      </c>
      <c r="AD574" s="82">
        <v>1334</v>
      </c>
      <c r="AE574" s="86">
        <v>45503</v>
      </c>
      <c r="AF574" s="80">
        <v>55666667</v>
      </c>
      <c r="AG574" s="83">
        <f t="shared" si="46"/>
        <v>0</v>
      </c>
      <c r="AH574" s="82">
        <v>3475</v>
      </c>
      <c r="AI574" s="64">
        <v>45512</v>
      </c>
      <c r="AJ574" s="80">
        <v>55666667</v>
      </c>
      <c r="AK574" s="65">
        <f t="shared" si="43"/>
        <v>0</v>
      </c>
      <c r="AL574" s="80">
        <v>17666666</v>
      </c>
      <c r="AM574" s="65">
        <f t="shared" si="44"/>
        <v>38000001</v>
      </c>
      <c r="AN574" s="65">
        <f t="shared" si="45"/>
        <v>0</v>
      </c>
      <c r="AO574" s="71" t="s">
        <v>323</v>
      </c>
      <c r="AP574" s="71">
        <v>660</v>
      </c>
      <c r="AQ574" s="73" t="s">
        <v>2524</v>
      </c>
      <c r="AR574" s="73"/>
    </row>
    <row r="575" spans="1:44" s="39" customFormat="1" ht="18.75" customHeight="1">
      <c r="A575" s="71">
        <v>93</v>
      </c>
      <c r="B575" s="72" t="s">
        <v>2525</v>
      </c>
      <c r="C575" s="73" t="s">
        <v>248</v>
      </c>
      <c r="D575" s="73" t="s">
        <v>249</v>
      </c>
      <c r="E575" s="73" t="s">
        <v>250</v>
      </c>
      <c r="F575" s="73" t="s">
        <v>251</v>
      </c>
      <c r="G575" s="73" t="s">
        <v>2091</v>
      </c>
      <c r="H575" s="73" t="s">
        <v>237</v>
      </c>
      <c r="I575" s="73" t="s">
        <v>54</v>
      </c>
      <c r="J575" s="114" t="s">
        <v>2526</v>
      </c>
      <c r="K575" s="71" t="s">
        <v>55</v>
      </c>
      <c r="L575" s="71">
        <v>80121700</v>
      </c>
      <c r="M575" s="57">
        <v>8000000</v>
      </c>
      <c r="N575" s="71">
        <v>5</v>
      </c>
      <c r="O575" s="57">
        <v>40000000</v>
      </c>
      <c r="P575" s="74" t="s">
        <v>56</v>
      </c>
      <c r="Q575" s="74" t="s">
        <v>56</v>
      </c>
      <c r="R575" s="71" t="s">
        <v>2093</v>
      </c>
      <c r="S575" s="71" t="s">
        <v>253</v>
      </c>
      <c r="T575" s="75" t="s">
        <v>2522</v>
      </c>
      <c r="U575" s="64">
        <v>45504</v>
      </c>
      <c r="V575" s="76">
        <v>202417000063773</v>
      </c>
      <c r="W575" s="77" t="s">
        <v>302</v>
      </c>
      <c r="X575" s="94" t="s">
        <v>340</v>
      </c>
      <c r="Y575" s="85">
        <v>45504</v>
      </c>
      <c r="Z575" s="79" t="s">
        <v>2527</v>
      </c>
      <c r="AA575" s="85">
        <v>45504</v>
      </c>
      <c r="AB575" s="93">
        <v>40000000</v>
      </c>
      <c r="AC575" s="81">
        <v>0</v>
      </c>
      <c r="AD575" s="82">
        <v>1403</v>
      </c>
      <c r="AE575" s="86">
        <v>45506</v>
      </c>
      <c r="AF575" s="80">
        <v>40000000</v>
      </c>
      <c r="AG575" s="83">
        <f t="shared" si="46"/>
        <v>0</v>
      </c>
      <c r="AH575" s="82">
        <v>3482</v>
      </c>
      <c r="AI575" s="64">
        <v>45512</v>
      </c>
      <c r="AJ575" s="80">
        <v>40000000</v>
      </c>
      <c r="AK575" s="65">
        <f t="shared" si="43"/>
        <v>0</v>
      </c>
      <c r="AL575" s="80">
        <v>13866666</v>
      </c>
      <c r="AM575" s="65">
        <f t="shared" si="44"/>
        <v>26133334</v>
      </c>
      <c r="AN575" s="65">
        <f t="shared" si="45"/>
        <v>0</v>
      </c>
      <c r="AO575" s="71" t="s">
        <v>323</v>
      </c>
      <c r="AP575" s="71">
        <v>663</v>
      </c>
      <c r="AQ575" s="73" t="s">
        <v>2528</v>
      </c>
      <c r="AR575" s="73"/>
    </row>
    <row r="576" spans="1:44" s="39" customFormat="1" ht="18.75" customHeight="1">
      <c r="A576" s="71">
        <v>94</v>
      </c>
      <c r="B576" s="72" t="s">
        <v>2529</v>
      </c>
      <c r="C576" s="73" t="s">
        <v>248</v>
      </c>
      <c r="D576" s="73" t="s">
        <v>249</v>
      </c>
      <c r="E576" s="73" t="s">
        <v>250</v>
      </c>
      <c r="F576" s="73" t="s">
        <v>251</v>
      </c>
      <c r="G576" s="73" t="s">
        <v>2091</v>
      </c>
      <c r="H576" s="73" t="s">
        <v>237</v>
      </c>
      <c r="I576" s="73" t="s">
        <v>54</v>
      </c>
      <c r="J576" s="114" t="s">
        <v>2530</v>
      </c>
      <c r="K576" s="71" t="s">
        <v>55</v>
      </c>
      <c r="L576" s="71">
        <v>80121700</v>
      </c>
      <c r="M576" s="57">
        <v>2500000</v>
      </c>
      <c r="N576" s="71">
        <v>6</v>
      </c>
      <c r="O576" s="57">
        <v>13916667</v>
      </c>
      <c r="P576" s="74" t="s">
        <v>56</v>
      </c>
      <c r="Q576" s="74" t="s">
        <v>56</v>
      </c>
      <c r="R576" s="71" t="s">
        <v>2093</v>
      </c>
      <c r="S576" s="71" t="s">
        <v>253</v>
      </c>
      <c r="T576" s="75" t="s">
        <v>2522</v>
      </c>
      <c r="U576" s="64">
        <v>45512</v>
      </c>
      <c r="V576" s="76">
        <v>202417000106401</v>
      </c>
      <c r="W576" s="77" t="s">
        <v>302</v>
      </c>
      <c r="X576" s="94" t="s">
        <v>340</v>
      </c>
      <c r="Y576" s="85">
        <v>45512</v>
      </c>
      <c r="Z576" s="79" t="s">
        <v>2531</v>
      </c>
      <c r="AA576" s="85">
        <v>45512</v>
      </c>
      <c r="AB576" s="93">
        <v>13916667</v>
      </c>
      <c r="AC576" s="81">
        <v>0</v>
      </c>
      <c r="AD576" s="82">
        <v>1438</v>
      </c>
      <c r="AE576" s="86">
        <v>45513</v>
      </c>
      <c r="AF576" s="80">
        <v>13916667</v>
      </c>
      <c r="AG576" s="83">
        <f t="shared" si="46"/>
        <v>0</v>
      </c>
      <c r="AH576" s="82">
        <v>4042</v>
      </c>
      <c r="AI576" s="64">
        <v>45533</v>
      </c>
      <c r="AJ576" s="80">
        <v>13916667</v>
      </c>
      <c r="AK576" s="65">
        <f t="shared" si="43"/>
        <v>0</v>
      </c>
      <c r="AL576" s="80">
        <v>2666666</v>
      </c>
      <c r="AM576" s="65">
        <f t="shared" si="44"/>
        <v>11250001</v>
      </c>
      <c r="AN576" s="65">
        <f t="shared" si="45"/>
        <v>0</v>
      </c>
      <c r="AO576" s="71" t="s">
        <v>320</v>
      </c>
      <c r="AP576" s="71">
        <v>809</v>
      </c>
      <c r="AQ576" s="73" t="s">
        <v>2532</v>
      </c>
      <c r="AR576" s="73"/>
    </row>
    <row r="577" spans="1:44" s="39" customFormat="1" ht="18.75" customHeight="1">
      <c r="A577" s="71">
        <v>95</v>
      </c>
      <c r="B577" s="72" t="s">
        <v>2533</v>
      </c>
      <c r="C577" s="73" t="s">
        <v>248</v>
      </c>
      <c r="D577" s="73" t="s">
        <v>249</v>
      </c>
      <c r="E577" s="73" t="s">
        <v>250</v>
      </c>
      <c r="F577" s="73" t="s">
        <v>251</v>
      </c>
      <c r="G577" s="73" t="s">
        <v>2091</v>
      </c>
      <c r="H577" s="73" t="s">
        <v>237</v>
      </c>
      <c r="I577" s="73" t="s">
        <v>54</v>
      </c>
      <c r="J577" s="114" t="s">
        <v>2534</v>
      </c>
      <c r="K577" s="71" t="s">
        <v>55</v>
      </c>
      <c r="L577" s="71">
        <v>80121700</v>
      </c>
      <c r="M577" s="57">
        <v>8500000</v>
      </c>
      <c r="N577" s="71">
        <v>5</v>
      </c>
      <c r="O577" s="57">
        <v>42500000</v>
      </c>
      <c r="P577" s="74" t="s">
        <v>56</v>
      </c>
      <c r="Q577" s="74" t="s">
        <v>56</v>
      </c>
      <c r="R577" s="71" t="s">
        <v>2093</v>
      </c>
      <c r="S577" s="71" t="s">
        <v>253</v>
      </c>
      <c r="T577" s="75" t="s">
        <v>2522</v>
      </c>
      <c r="U577" s="64">
        <v>45497</v>
      </c>
      <c r="V577" s="76">
        <v>202417000061343</v>
      </c>
      <c r="W577" s="77" t="s">
        <v>302</v>
      </c>
      <c r="X577" s="94" t="s">
        <v>340</v>
      </c>
      <c r="Y577" s="85">
        <v>45498</v>
      </c>
      <c r="Z577" s="79" t="s">
        <v>2535</v>
      </c>
      <c r="AA577" s="85">
        <v>45498</v>
      </c>
      <c r="AB577" s="93">
        <v>42500000</v>
      </c>
      <c r="AC577" s="81">
        <v>0</v>
      </c>
      <c r="AD577" s="82">
        <v>1234</v>
      </c>
      <c r="AE577" s="86">
        <v>45498</v>
      </c>
      <c r="AF577" s="80">
        <v>42500000</v>
      </c>
      <c r="AG577" s="83">
        <f t="shared" si="46"/>
        <v>0</v>
      </c>
      <c r="AH577" s="82">
        <v>3355</v>
      </c>
      <c r="AI577" s="64">
        <v>45504</v>
      </c>
      <c r="AJ577" s="80">
        <v>42500000</v>
      </c>
      <c r="AK577" s="65">
        <f t="shared" si="43"/>
        <v>0</v>
      </c>
      <c r="AL577" s="80">
        <v>17000000</v>
      </c>
      <c r="AM577" s="65">
        <f t="shared" si="44"/>
        <v>25500000</v>
      </c>
      <c r="AN577" s="65">
        <f t="shared" si="45"/>
        <v>0</v>
      </c>
      <c r="AO577" s="71" t="s">
        <v>323</v>
      </c>
      <c r="AP577" s="71">
        <v>554</v>
      </c>
      <c r="AQ577" s="73" t="s">
        <v>2536</v>
      </c>
      <c r="AR577" s="73"/>
    </row>
    <row r="578" spans="1:44" s="39" customFormat="1" ht="18.75" customHeight="1">
      <c r="A578" s="71">
        <v>96</v>
      </c>
      <c r="B578" s="72" t="s">
        <v>2537</v>
      </c>
      <c r="C578" s="73" t="s">
        <v>248</v>
      </c>
      <c r="D578" s="73" t="s">
        <v>249</v>
      </c>
      <c r="E578" s="73" t="s">
        <v>250</v>
      </c>
      <c r="F578" s="73" t="s">
        <v>251</v>
      </c>
      <c r="G578" s="73" t="s">
        <v>2091</v>
      </c>
      <c r="H578" s="73" t="s">
        <v>237</v>
      </c>
      <c r="I578" s="73" t="s">
        <v>54</v>
      </c>
      <c r="J578" s="114" t="s">
        <v>2538</v>
      </c>
      <c r="K578" s="71" t="s">
        <v>55</v>
      </c>
      <c r="L578" s="71">
        <v>80161500</v>
      </c>
      <c r="M578" s="57">
        <v>5000000</v>
      </c>
      <c r="N578" s="71">
        <v>6</v>
      </c>
      <c r="O578" s="57">
        <v>25833333</v>
      </c>
      <c r="P578" s="74" t="s">
        <v>56</v>
      </c>
      <c r="Q578" s="74" t="s">
        <v>56</v>
      </c>
      <c r="R578" s="71" t="s">
        <v>2093</v>
      </c>
      <c r="S578" s="71" t="s">
        <v>253</v>
      </c>
      <c r="T578" s="75" t="s">
        <v>2522</v>
      </c>
      <c r="U578" s="64">
        <v>45504</v>
      </c>
      <c r="V578" s="76">
        <v>202417000064073</v>
      </c>
      <c r="W578" s="77" t="s">
        <v>302</v>
      </c>
      <c r="X578" s="94" t="s">
        <v>2256</v>
      </c>
      <c r="Y578" s="85">
        <v>45504</v>
      </c>
      <c r="Z578" s="79" t="s">
        <v>2539</v>
      </c>
      <c r="AA578" s="85">
        <v>45504</v>
      </c>
      <c r="AB578" s="93">
        <v>25833333</v>
      </c>
      <c r="AC578" s="81">
        <v>0</v>
      </c>
      <c r="AD578" s="82">
        <v>1405</v>
      </c>
      <c r="AE578" s="86">
        <v>45506</v>
      </c>
      <c r="AF578" s="80">
        <v>25833333</v>
      </c>
      <c r="AG578" s="83">
        <f t="shared" si="46"/>
        <v>0</v>
      </c>
      <c r="AH578" s="82">
        <v>3689</v>
      </c>
      <c r="AI578" s="64">
        <v>45516</v>
      </c>
      <c r="AJ578" s="80">
        <v>25833333</v>
      </c>
      <c r="AK578" s="65">
        <f t="shared" si="43"/>
        <v>0</v>
      </c>
      <c r="AL578" s="80">
        <v>8000000</v>
      </c>
      <c r="AM578" s="65">
        <f t="shared" si="44"/>
        <v>17833333</v>
      </c>
      <c r="AN578" s="65">
        <f t="shared" si="45"/>
        <v>0</v>
      </c>
      <c r="AO578" s="71" t="s">
        <v>323</v>
      </c>
      <c r="AP578" s="71">
        <v>679</v>
      </c>
      <c r="AQ578" s="73" t="s">
        <v>2540</v>
      </c>
      <c r="AR578" s="73"/>
    </row>
    <row r="579" spans="1:44" s="39" customFormat="1" ht="18.75" customHeight="1">
      <c r="A579" s="71">
        <v>97</v>
      </c>
      <c r="B579" s="72" t="s">
        <v>2541</v>
      </c>
      <c r="C579" s="73" t="s">
        <v>248</v>
      </c>
      <c r="D579" s="73" t="s">
        <v>249</v>
      </c>
      <c r="E579" s="73" t="s">
        <v>250</v>
      </c>
      <c r="F579" s="73" t="s">
        <v>251</v>
      </c>
      <c r="G579" s="73" t="s">
        <v>2091</v>
      </c>
      <c r="H579" s="73" t="s">
        <v>237</v>
      </c>
      <c r="I579" s="73" t="s">
        <v>54</v>
      </c>
      <c r="J579" s="114" t="s">
        <v>2542</v>
      </c>
      <c r="K579" s="71" t="s">
        <v>55</v>
      </c>
      <c r="L579" s="71">
        <v>80161500</v>
      </c>
      <c r="M579" s="57">
        <v>8000000</v>
      </c>
      <c r="N579" s="71">
        <v>6</v>
      </c>
      <c r="O579" s="57">
        <v>43733333</v>
      </c>
      <c r="P579" s="74" t="s">
        <v>56</v>
      </c>
      <c r="Q579" s="74" t="s">
        <v>56</v>
      </c>
      <c r="R579" s="71" t="s">
        <v>2093</v>
      </c>
      <c r="S579" s="71" t="s">
        <v>253</v>
      </c>
      <c r="T579" s="75" t="s">
        <v>2522</v>
      </c>
      <c r="U579" s="64">
        <v>45497</v>
      </c>
      <c r="V579" s="76">
        <v>202417000061343</v>
      </c>
      <c r="W579" s="77" t="s">
        <v>302</v>
      </c>
      <c r="X579" s="94" t="s">
        <v>2256</v>
      </c>
      <c r="Y579" s="85">
        <v>45498</v>
      </c>
      <c r="Z579" s="79" t="s">
        <v>2543</v>
      </c>
      <c r="AA579" s="85">
        <v>45498</v>
      </c>
      <c r="AB579" s="93">
        <v>43733333</v>
      </c>
      <c r="AC579" s="81">
        <v>0</v>
      </c>
      <c r="AD579" s="82">
        <v>1235</v>
      </c>
      <c r="AE579" s="86">
        <v>45498</v>
      </c>
      <c r="AF579" s="80">
        <v>43733333</v>
      </c>
      <c r="AG579" s="83">
        <f t="shared" si="46"/>
        <v>0</v>
      </c>
      <c r="AH579" s="82">
        <v>3394</v>
      </c>
      <c r="AI579" s="64">
        <v>45506</v>
      </c>
      <c r="AJ579" s="80">
        <v>43733333</v>
      </c>
      <c r="AK579" s="65">
        <f t="shared" si="43"/>
        <v>0</v>
      </c>
      <c r="AL579" s="80">
        <v>15733333</v>
      </c>
      <c r="AM579" s="65">
        <f t="shared" si="44"/>
        <v>28000000</v>
      </c>
      <c r="AN579" s="65">
        <f t="shared" si="45"/>
        <v>0</v>
      </c>
      <c r="AO579" s="71" t="s">
        <v>323</v>
      </c>
      <c r="AP579" s="71">
        <v>563</v>
      </c>
      <c r="AQ579" s="73" t="s">
        <v>2544</v>
      </c>
      <c r="AR579" s="73"/>
    </row>
    <row r="580" spans="1:44" s="39" customFormat="1" ht="18.75" customHeight="1">
      <c r="A580" s="71">
        <v>98</v>
      </c>
      <c r="B580" s="72" t="s">
        <v>2545</v>
      </c>
      <c r="C580" s="73" t="s">
        <v>248</v>
      </c>
      <c r="D580" s="73" t="s">
        <v>249</v>
      </c>
      <c r="E580" s="73" t="s">
        <v>250</v>
      </c>
      <c r="F580" s="73" t="s">
        <v>251</v>
      </c>
      <c r="G580" s="73" t="s">
        <v>2091</v>
      </c>
      <c r="H580" s="73" t="s">
        <v>153</v>
      </c>
      <c r="I580" s="73" t="s">
        <v>54</v>
      </c>
      <c r="J580" s="114" t="s">
        <v>2546</v>
      </c>
      <c r="K580" s="71" t="s">
        <v>55</v>
      </c>
      <c r="L580" s="71">
        <v>80161500</v>
      </c>
      <c r="M580" s="57">
        <v>6200000</v>
      </c>
      <c r="N580" s="71">
        <v>6</v>
      </c>
      <c r="O580" s="57">
        <v>34513333</v>
      </c>
      <c r="P580" s="74" t="s">
        <v>56</v>
      </c>
      <c r="Q580" s="74" t="s">
        <v>56</v>
      </c>
      <c r="R580" s="71" t="s">
        <v>2093</v>
      </c>
      <c r="S580" s="71" t="s">
        <v>253</v>
      </c>
      <c r="T580" s="75" t="s">
        <v>2547</v>
      </c>
      <c r="U580" s="64">
        <v>45503</v>
      </c>
      <c r="V580" s="76">
        <v>202417000062573</v>
      </c>
      <c r="W580" s="77" t="s">
        <v>302</v>
      </c>
      <c r="X580" s="94" t="s">
        <v>340</v>
      </c>
      <c r="Y580" s="85">
        <v>45503</v>
      </c>
      <c r="Z580" s="79" t="s">
        <v>2548</v>
      </c>
      <c r="AA580" s="85">
        <v>45503</v>
      </c>
      <c r="AB580" s="93">
        <v>34513333</v>
      </c>
      <c r="AC580" s="81">
        <v>0</v>
      </c>
      <c r="AD580" s="82">
        <v>1365</v>
      </c>
      <c r="AE580" s="86">
        <v>45504</v>
      </c>
      <c r="AF580" s="80">
        <v>34513333</v>
      </c>
      <c r="AG580" s="83">
        <f t="shared" si="46"/>
        <v>0</v>
      </c>
      <c r="AH580" s="82">
        <v>3440</v>
      </c>
      <c r="AI580" s="64">
        <v>45507</v>
      </c>
      <c r="AJ580" s="80">
        <v>34513333</v>
      </c>
      <c r="AK580" s="65">
        <f t="shared" si="43"/>
        <v>0</v>
      </c>
      <c r="AL580" s="80">
        <v>11573333</v>
      </c>
      <c r="AM580" s="65">
        <f t="shared" si="44"/>
        <v>22940000</v>
      </c>
      <c r="AN580" s="65">
        <f t="shared" si="45"/>
        <v>0</v>
      </c>
      <c r="AO580" s="71" t="s">
        <v>323</v>
      </c>
      <c r="AP580" s="71">
        <v>629</v>
      </c>
      <c r="AQ580" s="73" t="s">
        <v>2549</v>
      </c>
      <c r="AR580" s="73"/>
    </row>
    <row r="581" spans="1:44" s="39" customFormat="1" ht="18.75" customHeight="1">
      <c r="A581" s="71">
        <v>99</v>
      </c>
      <c r="B581" s="72" t="s">
        <v>2550</v>
      </c>
      <c r="C581" s="73" t="s">
        <v>248</v>
      </c>
      <c r="D581" s="73" t="s">
        <v>249</v>
      </c>
      <c r="E581" s="73" t="s">
        <v>250</v>
      </c>
      <c r="F581" s="73" t="s">
        <v>251</v>
      </c>
      <c r="G581" s="73" t="s">
        <v>2091</v>
      </c>
      <c r="H581" s="73" t="s">
        <v>237</v>
      </c>
      <c r="I581" s="73" t="s">
        <v>54</v>
      </c>
      <c r="J581" s="114" t="s">
        <v>2551</v>
      </c>
      <c r="K581" s="71" t="s">
        <v>55</v>
      </c>
      <c r="L581" s="71">
        <v>80121700</v>
      </c>
      <c r="M581" s="57">
        <v>7000000</v>
      </c>
      <c r="N581" s="71">
        <v>6</v>
      </c>
      <c r="O581" s="57">
        <v>38966667</v>
      </c>
      <c r="P581" s="74" t="s">
        <v>56</v>
      </c>
      <c r="Q581" s="74" t="s">
        <v>56</v>
      </c>
      <c r="R581" s="71" t="s">
        <v>2093</v>
      </c>
      <c r="S581" s="71" t="s">
        <v>253</v>
      </c>
      <c r="T581" s="75" t="s">
        <v>2547</v>
      </c>
      <c r="U581" s="64">
        <v>45505</v>
      </c>
      <c r="V581" s="76">
        <v>202417000064653</v>
      </c>
      <c r="W581" s="77" t="s">
        <v>302</v>
      </c>
      <c r="X581" s="94" t="s">
        <v>340</v>
      </c>
      <c r="Y581" s="85">
        <v>45506</v>
      </c>
      <c r="Z581" s="79" t="s">
        <v>2552</v>
      </c>
      <c r="AA581" s="85">
        <v>45506</v>
      </c>
      <c r="AB581" s="93">
        <v>38966667</v>
      </c>
      <c r="AC581" s="81">
        <v>0</v>
      </c>
      <c r="AD581" s="82">
        <v>1408</v>
      </c>
      <c r="AE581" s="86">
        <v>45507</v>
      </c>
      <c r="AF581" s="80">
        <v>38966667</v>
      </c>
      <c r="AG581" s="83">
        <f t="shared" si="46"/>
        <v>0</v>
      </c>
      <c r="AH581" s="82">
        <v>3752</v>
      </c>
      <c r="AI581" s="64">
        <v>45517</v>
      </c>
      <c r="AJ581" s="80">
        <v>38966667</v>
      </c>
      <c r="AK581" s="65">
        <f t="shared" si="43"/>
        <v>0</v>
      </c>
      <c r="AL581" s="80">
        <v>11200000</v>
      </c>
      <c r="AM581" s="65">
        <f t="shared" si="44"/>
        <v>27766667</v>
      </c>
      <c r="AN581" s="65">
        <f t="shared" si="45"/>
        <v>0</v>
      </c>
      <c r="AO581" s="71" t="s">
        <v>323</v>
      </c>
      <c r="AP581" s="71">
        <v>700</v>
      </c>
      <c r="AQ581" s="73" t="s">
        <v>2553</v>
      </c>
      <c r="AR581" s="73"/>
    </row>
    <row r="582" spans="1:44" s="39" customFormat="1" ht="18.75" customHeight="1">
      <c r="A582" s="71">
        <v>100</v>
      </c>
      <c r="B582" s="72" t="s">
        <v>2554</v>
      </c>
      <c r="C582" s="73" t="s">
        <v>248</v>
      </c>
      <c r="D582" s="73" t="s">
        <v>249</v>
      </c>
      <c r="E582" s="73" t="s">
        <v>250</v>
      </c>
      <c r="F582" s="73" t="s">
        <v>251</v>
      </c>
      <c r="G582" s="73" t="s">
        <v>2091</v>
      </c>
      <c r="H582" s="73" t="s">
        <v>60</v>
      </c>
      <c r="I582" s="73" t="s">
        <v>54</v>
      </c>
      <c r="J582" s="114" t="s">
        <v>2555</v>
      </c>
      <c r="K582" s="71" t="s">
        <v>55</v>
      </c>
      <c r="L582" s="71">
        <v>80161500</v>
      </c>
      <c r="M582" s="57">
        <v>2800000</v>
      </c>
      <c r="N582" s="71">
        <v>6</v>
      </c>
      <c r="O582" s="57">
        <v>15586667</v>
      </c>
      <c r="P582" s="74" t="s">
        <v>56</v>
      </c>
      <c r="Q582" s="74" t="s">
        <v>56</v>
      </c>
      <c r="R582" s="71" t="s">
        <v>2093</v>
      </c>
      <c r="S582" s="71" t="s">
        <v>253</v>
      </c>
      <c r="T582" s="75" t="s">
        <v>2547</v>
      </c>
      <c r="U582" s="64">
        <v>45503</v>
      </c>
      <c r="V582" s="76">
        <v>202417000062573</v>
      </c>
      <c r="W582" s="77" t="s">
        <v>302</v>
      </c>
      <c r="X582" s="94" t="s">
        <v>340</v>
      </c>
      <c r="Y582" s="85">
        <v>45503</v>
      </c>
      <c r="Z582" s="79" t="s">
        <v>2556</v>
      </c>
      <c r="AA582" s="85">
        <v>45503</v>
      </c>
      <c r="AB582" s="93">
        <v>15586667</v>
      </c>
      <c r="AC582" s="81">
        <v>0</v>
      </c>
      <c r="AD582" s="82">
        <v>1345</v>
      </c>
      <c r="AE582" s="86">
        <v>45504</v>
      </c>
      <c r="AF582" s="80">
        <v>15586667</v>
      </c>
      <c r="AG582" s="83">
        <f t="shared" si="46"/>
        <v>0</v>
      </c>
      <c r="AH582" s="82">
        <v>4023</v>
      </c>
      <c r="AI582" s="64">
        <v>45531</v>
      </c>
      <c r="AJ582" s="80">
        <v>15586667</v>
      </c>
      <c r="AK582" s="65">
        <f t="shared" si="43"/>
        <v>0</v>
      </c>
      <c r="AL582" s="80">
        <v>3173333</v>
      </c>
      <c r="AM582" s="65">
        <f t="shared" si="44"/>
        <v>12413334</v>
      </c>
      <c r="AN582" s="65">
        <f t="shared" si="45"/>
        <v>0</v>
      </c>
      <c r="AO582" s="71" t="s">
        <v>320</v>
      </c>
      <c r="AP582" s="71">
        <v>802</v>
      </c>
      <c r="AQ582" s="73" t="s">
        <v>2557</v>
      </c>
      <c r="AR582" s="73"/>
    </row>
    <row r="583" spans="1:44" s="39" customFormat="1" ht="18.75" customHeight="1">
      <c r="A583" s="71">
        <v>101</v>
      </c>
      <c r="B583" s="72" t="s">
        <v>2558</v>
      </c>
      <c r="C583" s="73" t="s">
        <v>248</v>
      </c>
      <c r="D583" s="73" t="s">
        <v>249</v>
      </c>
      <c r="E583" s="73" t="s">
        <v>250</v>
      </c>
      <c r="F583" s="73" t="s">
        <v>251</v>
      </c>
      <c r="G583" s="73" t="s">
        <v>2091</v>
      </c>
      <c r="H583" s="73" t="s">
        <v>237</v>
      </c>
      <c r="I583" s="73" t="s">
        <v>54</v>
      </c>
      <c r="J583" s="114" t="s">
        <v>2559</v>
      </c>
      <c r="K583" s="71" t="s">
        <v>55</v>
      </c>
      <c r="L583" s="71">
        <v>80121700</v>
      </c>
      <c r="M583" s="57">
        <v>7000000</v>
      </c>
      <c r="N583" s="71">
        <v>6</v>
      </c>
      <c r="O583" s="57">
        <v>28000001</v>
      </c>
      <c r="P583" s="74" t="s">
        <v>56</v>
      </c>
      <c r="Q583" s="74" t="s">
        <v>56</v>
      </c>
      <c r="R583" s="71" t="s">
        <v>2093</v>
      </c>
      <c r="S583" s="71" t="s">
        <v>253</v>
      </c>
      <c r="T583" s="75" t="s">
        <v>2547</v>
      </c>
      <c r="U583" s="64">
        <v>45505</v>
      </c>
      <c r="V583" s="76">
        <v>202417000064653</v>
      </c>
      <c r="W583" s="77" t="s">
        <v>302</v>
      </c>
      <c r="X583" s="94" t="s">
        <v>340</v>
      </c>
      <c r="Y583" s="85">
        <v>45506</v>
      </c>
      <c r="Z583" s="79" t="s">
        <v>2560</v>
      </c>
      <c r="AA583" s="85">
        <v>45506</v>
      </c>
      <c r="AB583" s="93">
        <v>28000001</v>
      </c>
      <c r="AC583" s="81">
        <v>0</v>
      </c>
      <c r="AD583" s="82">
        <v>1409</v>
      </c>
      <c r="AE583" s="86">
        <v>45507</v>
      </c>
      <c r="AF583" s="80">
        <v>28000001</v>
      </c>
      <c r="AG583" s="83">
        <f t="shared" si="46"/>
        <v>0</v>
      </c>
      <c r="AH583" s="82">
        <v>4340</v>
      </c>
      <c r="AI583" s="64">
        <v>45555</v>
      </c>
      <c r="AJ583" s="80">
        <v>28000000</v>
      </c>
      <c r="AK583" s="65">
        <f t="shared" si="43"/>
        <v>1</v>
      </c>
      <c r="AL583" s="80">
        <v>1633334</v>
      </c>
      <c r="AM583" s="65">
        <f t="shared" si="44"/>
        <v>26366666</v>
      </c>
      <c r="AN583" s="65">
        <f t="shared" si="45"/>
        <v>1</v>
      </c>
      <c r="AO583" s="71" t="s">
        <v>323</v>
      </c>
      <c r="AP583" s="71">
        <v>889</v>
      </c>
      <c r="AQ583" s="73" t="s">
        <v>2561</v>
      </c>
      <c r="AR583" s="73"/>
    </row>
    <row r="584" spans="1:44" s="39" customFormat="1" ht="18.75" customHeight="1">
      <c r="A584" s="71">
        <v>102</v>
      </c>
      <c r="B584" s="72" t="s">
        <v>2562</v>
      </c>
      <c r="C584" s="73" t="s">
        <v>248</v>
      </c>
      <c r="D584" s="73" t="s">
        <v>249</v>
      </c>
      <c r="E584" s="73" t="s">
        <v>250</v>
      </c>
      <c r="F584" s="73" t="s">
        <v>2155</v>
      </c>
      <c r="G584" s="73" t="s">
        <v>2149</v>
      </c>
      <c r="H584" s="73" t="s">
        <v>2563</v>
      </c>
      <c r="I584" s="73" t="s">
        <v>54</v>
      </c>
      <c r="J584" s="114" t="s">
        <v>2564</v>
      </c>
      <c r="K584" s="71" t="s">
        <v>137</v>
      </c>
      <c r="L584" s="71">
        <v>84131600</v>
      </c>
      <c r="M584" s="57">
        <v>1142857.142857143</v>
      </c>
      <c r="N584" s="71">
        <v>14</v>
      </c>
      <c r="O584" s="57">
        <v>16000000</v>
      </c>
      <c r="P584" s="74" t="s">
        <v>66</v>
      </c>
      <c r="Q584" s="74" t="s">
        <v>66</v>
      </c>
      <c r="R584" s="71" t="s">
        <v>2093</v>
      </c>
      <c r="S584" s="71" t="s">
        <v>253</v>
      </c>
      <c r="T584" s="75" t="s">
        <v>2547</v>
      </c>
      <c r="U584" s="64">
        <v>45517</v>
      </c>
      <c r="V584" s="76">
        <v>202417000107301</v>
      </c>
      <c r="W584" s="77" t="s">
        <v>309</v>
      </c>
      <c r="X584" s="94" t="s">
        <v>2565</v>
      </c>
      <c r="Y584" s="85">
        <v>45517</v>
      </c>
      <c r="Z584" s="79" t="s">
        <v>2566</v>
      </c>
      <c r="AA584" s="85">
        <v>45551</v>
      </c>
      <c r="AB584" s="93">
        <v>16000000</v>
      </c>
      <c r="AC584" s="81">
        <v>0</v>
      </c>
      <c r="AD584" s="82">
        <v>1506</v>
      </c>
      <c r="AE584" s="86">
        <v>45552</v>
      </c>
      <c r="AF584" s="80">
        <v>16000000</v>
      </c>
      <c r="AG584" s="83">
        <f t="shared" si="46"/>
        <v>0</v>
      </c>
      <c r="AH584" s="82" t="s">
        <v>2567</v>
      </c>
      <c r="AI584" s="64">
        <v>45576</v>
      </c>
      <c r="AJ584" s="80">
        <v>15344999</v>
      </c>
      <c r="AK584" s="65">
        <f t="shared" si="43"/>
        <v>655001</v>
      </c>
      <c r="AL584" s="80"/>
      <c r="AM584" s="65">
        <f t="shared" si="44"/>
        <v>15344999</v>
      </c>
      <c r="AN584" s="65">
        <f t="shared" si="45"/>
        <v>655001</v>
      </c>
      <c r="AO584" s="71" t="s">
        <v>2568</v>
      </c>
      <c r="AP584" s="71">
        <v>916</v>
      </c>
      <c r="AQ584" s="73" t="s">
        <v>2569</v>
      </c>
      <c r="AR584" s="73"/>
    </row>
    <row r="585" spans="1:44" s="39" customFormat="1" ht="18.75" customHeight="1">
      <c r="A585" s="71">
        <v>103</v>
      </c>
      <c r="B585" s="72" t="s">
        <v>2570</v>
      </c>
      <c r="C585" s="73" t="s">
        <v>248</v>
      </c>
      <c r="D585" s="73" t="s">
        <v>249</v>
      </c>
      <c r="E585" s="73" t="s">
        <v>250</v>
      </c>
      <c r="F585" s="73" t="s">
        <v>2155</v>
      </c>
      <c r="G585" s="73" t="s">
        <v>2149</v>
      </c>
      <c r="H585" s="73" t="s">
        <v>80</v>
      </c>
      <c r="I585" s="73" t="s">
        <v>54</v>
      </c>
      <c r="J585" s="114" t="s">
        <v>687</v>
      </c>
      <c r="K585" s="71" t="s">
        <v>81</v>
      </c>
      <c r="L585" s="71">
        <v>78111800</v>
      </c>
      <c r="M585" s="57">
        <v>100000000</v>
      </c>
      <c r="N585" s="71">
        <v>1</v>
      </c>
      <c r="O585" s="57">
        <v>100000000</v>
      </c>
      <c r="P585" s="74" t="s">
        <v>61</v>
      </c>
      <c r="Q585" s="74" t="s">
        <v>61</v>
      </c>
      <c r="R585" s="71" t="s">
        <v>2093</v>
      </c>
      <c r="S585" s="71" t="s">
        <v>253</v>
      </c>
      <c r="T585" s="75" t="s">
        <v>2547</v>
      </c>
      <c r="U585" s="64">
        <v>45517</v>
      </c>
      <c r="V585" s="76">
        <v>202417000066773</v>
      </c>
      <c r="W585" s="77" t="s">
        <v>309</v>
      </c>
      <c r="X585" s="94" t="s">
        <v>340</v>
      </c>
      <c r="Y585" s="85">
        <v>45517</v>
      </c>
      <c r="Z585" s="79" t="s">
        <v>2571</v>
      </c>
      <c r="AA585" s="85">
        <v>45517</v>
      </c>
      <c r="AB585" s="93">
        <v>100000000</v>
      </c>
      <c r="AC585" s="81">
        <v>0</v>
      </c>
      <c r="AD585" s="82">
        <v>1442</v>
      </c>
      <c r="AE585" s="86">
        <v>45517</v>
      </c>
      <c r="AF585" s="80">
        <v>100000000</v>
      </c>
      <c r="AG585" s="83">
        <f t="shared" si="46"/>
        <v>0</v>
      </c>
      <c r="AH585" s="82"/>
      <c r="AI585" s="64"/>
      <c r="AJ585" s="80"/>
      <c r="AK585" s="65">
        <f t="shared" ref="AK585:AK641" si="47">AF585-AJ585</f>
        <v>100000000</v>
      </c>
      <c r="AL585" s="80"/>
      <c r="AM585" s="65">
        <f t="shared" ref="AM585:AM641" si="48">AJ585-AL585</f>
        <v>0</v>
      </c>
      <c r="AN585" s="65">
        <f t="shared" ref="AN585:AN641" si="49">O585-AJ585</f>
        <v>100000000</v>
      </c>
      <c r="AO585" s="82"/>
      <c r="AP585" s="82"/>
      <c r="AQ585" s="84"/>
      <c r="AR585" s="73"/>
    </row>
    <row r="586" spans="1:44" s="39" customFormat="1" ht="18.75" customHeight="1">
      <c r="A586" s="71">
        <v>104</v>
      </c>
      <c r="B586" s="72" t="s">
        <v>2572</v>
      </c>
      <c r="C586" s="73" t="s">
        <v>248</v>
      </c>
      <c r="D586" s="73" t="s">
        <v>249</v>
      </c>
      <c r="E586" s="73" t="s">
        <v>250</v>
      </c>
      <c r="F586" s="73" t="s">
        <v>2155</v>
      </c>
      <c r="G586" s="73" t="s">
        <v>2149</v>
      </c>
      <c r="H586" s="73" t="s">
        <v>472</v>
      </c>
      <c r="I586" s="73" t="s">
        <v>54</v>
      </c>
      <c r="J586" s="114" t="s">
        <v>469</v>
      </c>
      <c r="K586" s="71" t="s">
        <v>81</v>
      </c>
      <c r="L586" s="71">
        <v>92121500</v>
      </c>
      <c r="M586" s="57">
        <v>500000000</v>
      </c>
      <c r="N586" s="71">
        <v>1</v>
      </c>
      <c r="O586" s="57">
        <v>562000000</v>
      </c>
      <c r="P586" s="74" t="s">
        <v>56</v>
      </c>
      <c r="Q586" s="74" t="s">
        <v>56</v>
      </c>
      <c r="R586" s="71" t="s">
        <v>2093</v>
      </c>
      <c r="S586" s="71" t="s">
        <v>253</v>
      </c>
      <c r="T586" s="75" t="s">
        <v>2547</v>
      </c>
      <c r="U586" s="64">
        <v>45517</v>
      </c>
      <c r="V586" s="76">
        <v>202417000107301</v>
      </c>
      <c r="W586" s="77" t="s">
        <v>309</v>
      </c>
      <c r="X586" s="94" t="s">
        <v>2573</v>
      </c>
      <c r="Y586" s="85">
        <v>45517</v>
      </c>
      <c r="Z586" s="79" t="s">
        <v>2574</v>
      </c>
      <c r="AA586" s="85">
        <v>45520</v>
      </c>
      <c r="AB586" s="93">
        <v>562000000</v>
      </c>
      <c r="AC586" s="81">
        <v>0</v>
      </c>
      <c r="AD586" s="82">
        <v>1448</v>
      </c>
      <c r="AE586" s="86">
        <v>45520</v>
      </c>
      <c r="AF586" s="80">
        <v>562000000</v>
      </c>
      <c r="AG586" s="83">
        <f t="shared" si="46"/>
        <v>0</v>
      </c>
      <c r="AH586" s="82">
        <v>4381</v>
      </c>
      <c r="AI586" s="64">
        <v>45567</v>
      </c>
      <c r="AJ586" s="80">
        <v>562000000</v>
      </c>
      <c r="AK586" s="65">
        <f t="shared" si="47"/>
        <v>0</v>
      </c>
      <c r="AL586" s="80">
        <v>0</v>
      </c>
      <c r="AM586" s="65">
        <f t="shared" si="48"/>
        <v>562000000</v>
      </c>
      <c r="AN586" s="65">
        <f t="shared" si="49"/>
        <v>0</v>
      </c>
      <c r="AO586" s="71" t="s">
        <v>319</v>
      </c>
      <c r="AP586" s="71">
        <v>884</v>
      </c>
      <c r="AQ586" s="73" t="s">
        <v>1104</v>
      </c>
      <c r="AR586" s="73"/>
    </row>
    <row r="587" spans="1:44" s="39" customFormat="1" ht="18.75" customHeight="1">
      <c r="A587" s="71">
        <v>105</v>
      </c>
      <c r="B587" s="72" t="s">
        <v>2575</v>
      </c>
      <c r="C587" s="73" t="s">
        <v>248</v>
      </c>
      <c r="D587" s="73" t="s">
        <v>249</v>
      </c>
      <c r="E587" s="73" t="s">
        <v>250</v>
      </c>
      <c r="F587" s="73" t="s">
        <v>251</v>
      </c>
      <c r="G587" s="73" t="s">
        <v>2091</v>
      </c>
      <c r="H587" s="73" t="s">
        <v>82</v>
      </c>
      <c r="I587" s="73" t="s">
        <v>54</v>
      </c>
      <c r="J587" s="114" t="s">
        <v>692</v>
      </c>
      <c r="K587" s="71" t="s">
        <v>81</v>
      </c>
      <c r="L587" s="71" t="s">
        <v>693</v>
      </c>
      <c r="M587" s="57">
        <v>20000000</v>
      </c>
      <c r="N587" s="71">
        <v>2</v>
      </c>
      <c r="O587" s="57">
        <v>40000000</v>
      </c>
      <c r="P587" s="74" t="s">
        <v>56</v>
      </c>
      <c r="Q587" s="74" t="s">
        <v>56</v>
      </c>
      <c r="R587" s="71" t="s">
        <v>2093</v>
      </c>
      <c r="S587" s="71" t="s">
        <v>253</v>
      </c>
      <c r="T587" s="75" t="s">
        <v>2547</v>
      </c>
      <c r="U587" s="64">
        <v>45503</v>
      </c>
      <c r="V587" s="76">
        <v>202417000063513</v>
      </c>
      <c r="W587" s="77" t="s">
        <v>302</v>
      </c>
      <c r="X587" s="94" t="s">
        <v>340</v>
      </c>
      <c r="Y587" s="85">
        <v>45503</v>
      </c>
      <c r="Z587" s="79" t="s">
        <v>2576</v>
      </c>
      <c r="AA587" s="85">
        <v>45503</v>
      </c>
      <c r="AB587" s="93">
        <v>40000000</v>
      </c>
      <c r="AC587" s="81">
        <v>0</v>
      </c>
      <c r="AD587" s="82">
        <v>1349</v>
      </c>
      <c r="AE587" s="86">
        <v>45504</v>
      </c>
      <c r="AF587" s="80">
        <v>40000000</v>
      </c>
      <c r="AG587" s="83">
        <f t="shared" si="46"/>
        <v>0</v>
      </c>
      <c r="AH587" s="82" t="s">
        <v>2577</v>
      </c>
      <c r="AI587" s="64">
        <v>45565</v>
      </c>
      <c r="AJ587" s="80">
        <v>36172498</v>
      </c>
      <c r="AK587" s="65">
        <f t="shared" si="47"/>
        <v>3827502</v>
      </c>
      <c r="AL587" s="80">
        <v>4773105</v>
      </c>
      <c r="AM587" s="65">
        <f t="shared" si="48"/>
        <v>31399393</v>
      </c>
      <c r="AN587" s="65">
        <f t="shared" si="49"/>
        <v>3827502</v>
      </c>
      <c r="AO587" s="71" t="s">
        <v>319</v>
      </c>
      <c r="AP587" s="71">
        <v>806</v>
      </c>
      <c r="AQ587" s="73" t="s">
        <v>2578</v>
      </c>
      <c r="AR587" s="73"/>
    </row>
    <row r="588" spans="1:44" s="39" customFormat="1" ht="18.75" customHeight="1">
      <c r="A588" s="71">
        <v>106</v>
      </c>
      <c r="B588" s="72" t="s">
        <v>2579</v>
      </c>
      <c r="C588" s="73" t="s">
        <v>248</v>
      </c>
      <c r="D588" s="73" t="s">
        <v>249</v>
      </c>
      <c r="E588" s="73" t="s">
        <v>250</v>
      </c>
      <c r="F588" s="73" t="s">
        <v>251</v>
      </c>
      <c r="G588" s="73" t="s">
        <v>2091</v>
      </c>
      <c r="H588" s="73" t="s">
        <v>153</v>
      </c>
      <c r="I588" s="73" t="s">
        <v>54</v>
      </c>
      <c r="J588" s="114" t="s">
        <v>2580</v>
      </c>
      <c r="K588" s="71" t="s">
        <v>64</v>
      </c>
      <c r="L588" s="71" t="s">
        <v>65</v>
      </c>
      <c r="M588" s="57">
        <v>0</v>
      </c>
      <c r="N588" s="74">
        <v>0</v>
      </c>
      <c r="O588" s="57">
        <f t="shared" ref="O588:O590" si="50">298784738-298784738</f>
        <v>0</v>
      </c>
      <c r="P588" s="74" t="s">
        <v>78</v>
      </c>
      <c r="Q588" s="74" t="s">
        <v>78</v>
      </c>
      <c r="R588" s="71" t="s">
        <v>2093</v>
      </c>
      <c r="S588" s="71" t="s">
        <v>253</v>
      </c>
      <c r="T588" s="75" t="s">
        <v>2162</v>
      </c>
      <c r="U588" s="64" t="s">
        <v>2581</v>
      </c>
      <c r="V588" s="76" t="s">
        <v>2582</v>
      </c>
      <c r="W588" s="77" t="s">
        <v>314</v>
      </c>
      <c r="X588" s="94" t="s">
        <v>2583</v>
      </c>
      <c r="Y588" s="85">
        <v>45534</v>
      </c>
      <c r="Z588" s="79"/>
      <c r="AA588" s="85"/>
      <c r="AB588" s="93"/>
      <c r="AC588" s="81">
        <v>0</v>
      </c>
      <c r="AD588" s="82"/>
      <c r="AE588" s="86"/>
      <c r="AF588" s="80"/>
      <c r="AG588" s="83">
        <f t="shared" si="46"/>
        <v>0</v>
      </c>
      <c r="AH588" s="82"/>
      <c r="AI588" s="64"/>
      <c r="AJ588" s="80"/>
      <c r="AK588" s="65">
        <f t="shared" si="47"/>
        <v>0</v>
      </c>
      <c r="AL588" s="80"/>
      <c r="AM588" s="65">
        <f t="shared" si="48"/>
        <v>0</v>
      </c>
      <c r="AN588" s="65">
        <f t="shared" si="49"/>
        <v>0</v>
      </c>
      <c r="AO588" s="82"/>
      <c r="AP588" s="82"/>
      <c r="AQ588" s="84"/>
      <c r="AR588" s="73"/>
    </row>
    <row r="589" spans="1:44" s="39" customFormat="1" ht="18.75" customHeight="1">
      <c r="A589" s="71">
        <v>107</v>
      </c>
      <c r="B589" s="72" t="s">
        <v>2584</v>
      </c>
      <c r="C589" s="73" t="s">
        <v>248</v>
      </c>
      <c r="D589" s="73" t="s">
        <v>249</v>
      </c>
      <c r="E589" s="73" t="s">
        <v>250</v>
      </c>
      <c r="F589" s="73" t="s">
        <v>251</v>
      </c>
      <c r="G589" s="73" t="s">
        <v>2091</v>
      </c>
      <c r="H589" s="73" t="s">
        <v>153</v>
      </c>
      <c r="I589" s="73" t="s">
        <v>54</v>
      </c>
      <c r="J589" s="114" t="s">
        <v>2580</v>
      </c>
      <c r="K589" s="71" t="s">
        <v>64</v>
      </c>
      <c r="L589" s="71" t="s">
        <v>65</v>
      </c>
      <c r="M589" s="57">
        <v>0</v>
      </c>
      <c r="N589" s="74">
        <v>0</v>
      </c>
      <c r="O589" s="57">
        <f t="shared" si="50"/>
        <v>0</v>
      </c>
      <c r="P589" s="74" t="s">
        <v>78</v>
      </c>
      <c r="Q589" s="74" t="s">
        <v>78</v>
      </c>
      <c r="R589" s="71" t="s">
        <v>2093</v>
      </c>
      <c r="S589" s="71" t="s">
        <v>253</v>
      </c>
      <c r="T589" s="75" t="s">
        <v>2162</v>
      </c>
      <c r="U589" s="64">
        <v>45534</v>
      </c>
      <c r="V589" s="76">
        <v>202417000070453</v>
      </c>
      <c r="W589" s="77" t="s">
        <v>314</v>
      </c>
      <c r="X589" s="94" t="s">
        <v>2585</v>
      </c>
      <c r="Y589" s="85">
        <v>45534</v>
      </c>
      <c r="Z589" s="79"/>
      <c r="AA589" s="85"/>
      <c r="AB589" s="93"/>
      <c r="AC589" s="81">
        <v>0</v>
      </c>
      <c r="AD589" s="82"/>
      <c r="AE589" s="86"/>
      <c r="AF589" s="80"/>
      <c r="AG589" s="83">
        <f t="shared" si="46"/>
        <v>0</v>
      </c>
      <c r="AH589" s="82"/>
      <c r="AI589" s="64"/>
      <c r="AJ589" s="80"/>
      <c r="AK589" s="65">
        <f t="shared" si="47"/>
        <v>0</v>
      </c>
      <c r="AL589" s="80"/>
      <c r="AM589" s="65">
        <f t="shared" si="48"/>
        <v>0</v>
      </c>
      <c r="AN589" s="65">
        <f t="shared" si="49"/>
        <v>0</v>
      </c>
      <c r="AO589" s="82"/>
      <c r="AP589" s="82"/>
      <c r="AQ589" s="84"/>
      <c r="AR589" s="73"/>
    </row>
    <row r="590" spans="1:44" s="39" customFormat="1" ht="18.75" customHeight="1">
      <c r="A590" s="71">
        <v>108</v>
      </c>
      <c r="B590" s="72" t="s">
        <v>2586</v>
      </c>
      <c r="C590" s="73" t="s">
        <v>248</v>
      </c>
      <c r="D590" s="73" t="s">
        <v>249</v>
      </c>
      <c r="E590" s="73" t="s">
        <v>250</v>
      </c>
      <c r="F590" s="73" t="s">
        <v>251</v>
      </c>
      <c r="G590" s="73" t="s">
        <v>2091</v>
      </c>
      <c r="H590" s="73" t="s">
        <v>237</v>
      </c>
      <c r="I590" s="73" t="s">
        <v>54</v>
      </c>
      <c r="J590" s="114" t="s">
        <v>107</v>
      </c>
      <c r="K590" s="71" t="s">
        <v>64</v>
      </c>
      <c r="L590" s="71" t="s">
        <v>65</v>
      </c>
      <c r="M590" s="57">
        <v>0</v>
      </c>
      <c r="N590" s="74">
        <v>0</v>
      </c>
      <c r="O590" s="57">
        <f t="shared" si="50"/>
        <v>0</v>
      </c>
      <c r="P590" s="74" t="s">
        <v>78</v>
      </c>
      <c r="Q590" s="74" t="s">
        <v>78</v>
      </c>
      <c r="R590" s="71" t="s">
        <v>2093</v>
      </c>
      <c r="S590" s="71" t="s">
        <v>253</v>
      </c>
      <c r="T590" s="75" t="s">
        <v>2162</v>
      </c>
      <c r="U590" s="64">
        <v>45491</v>
      </c>
      <c r="V590" s="76">
        <v>202417000059593</v>
      </c>
      <c r="W590" s="77" t="s">
        <v>302</v>
      </c>
      <c r="X590" s="94" t="s">
        <v>340</v>
      </c>
      <c r="Y590" s="85">
        <v>45491</v>
      </c>
      <c r="Z590" s="79" t="s">
        <v>2587</v>
      </c>
      <c r="AA590" s="85">
        <v>45491</v>
      </c>
      <c r="AB590" s="93">
        <v>0</v>
      </c>
      <c r="AC590" s="81">
        <v>0</v>
      </c>
      <c r="AD590" s="82">
        <v>1007</v>
      </c>
      <c r="AE590" s="86">
        <v>45492</v>
      </c>
      <c r="AF590" s="80">
        <v>0</v>
      </c>
      <c r="AG590" s="83">
        <f t="shared" si="46"/>
        <v>0</v>
      </c>
      <c r="AH590" s="82"/>
      <c r="AI590" s="64"/>
      <c r="AJ590" s="80"/>
      <c r="AK590" s="65">
        <f t="shared" si="47"/>
        <v>0</v>
      </c>
      <c r="AL590" s="80"/>
      <c r="AM590" s="65">
        <f t="shared" si="48"/>
        <v>0</v>
      </c>
      <c r="AN590" s="65">
        <f t="shared" si="49"/>
        <v>0</v>
      </c>
      <c r="AO590" s="82"/>
      <c r="AP590" s="82"/>
      <c r="AQ590" s="84"/>
      <c r="AR590" s="73" t="s">
        <v>2588</v>
      </c>
    </row>
    <row r="591" spans="1:44" s="39" customFormat="1" ht="18.75" customHeight="1">
      <c r="A591" s="71">
        <v>109</v>
      </c>
      <c r="B591" s="72" t="s">
        <v>2589</v>
      </c>
      <c r="C591" s="73" t="s">
        <v>248</v>
      </c>
      <c r="D591" s="73" t="s">
        <v>249</v>
      </c>
      <c r="E591" s="73" t="s">
        <v>250</v>
      </c>
      <c r="F591" s="73" t="s">
        <v>251</v>
      </c>
      <c r="G591" s="73" t="s">
        <v>2091</v>
      </c>
      <c r="H591" s="73" t="s">
        <v>258</v>
      </c>
      <c r="I591" s="73" t="s">
        <v>54</v>
      </c>
      <c r="J591" s="114" t="s">
        <v>2590</v>
      </c>
      <c r="K591" s="71" t="s">
        <v>55</v>
      </c>
      <c r="L591" s="71">
        <v>80161500</v>
      </c>
      <c r="M591" s="57">
        <v>6500000</v>
      </c>
      <c r="N591" s="71">
        <v>6</v>
      </c>
      <c r="O591" s="57">
        <v>36183333</v>
      </c>
      <c r="P591" s="74" t="s">
        <v>56</v>
      </c>
      <c r="Q591" s="74" t="s">
        <v>56</v>
      </c>
      <c r="R591" s="71" t="s">
        <v>2262</v>
      </c>
      <c r="S591" s="71" t="s">
        <v>2263</v>
      </c>
      <c r="T591" s="75" t="s">
        <v>2264</v>
      </c>
      <c r="U591" s="64">
        <v>45491</v>
      </c>
      <c r="V591" s="76">
        <v>202417000059113</v>
      </c>
      <c r="W591" s="77" t="s">
        <v>302</v>
      </c>
      <c r="X591" s="94" t="s">
        <v>340</v>
      </c>
      <c r="Y591" s="85">
        <v>45491</v>
      </c>
      <c r="Z591" s="79" t="s">
        <v>2591</v>
      </c>
      <c r="AA591" s="85">
        <v>45492</v>
      </c>
      <c r="AB591" s="93">
        <v>36183333</v>
      </c>
      <c r="AC591" s="81">
        <v>0</v>
      </c>
      <c r="AD591" s="82">
        <v>1119</v>
      </c>
      <c r="AE591" s="86">
        <v>45495</v>
      </c>
      <c r="AF591" s="80">
        <v>36183333</v>
      </c>
      <c r="AG591" s="83">
        <f t="shared" si="46"/>
        <v>0</v>
      </c>
      <c r="AH591" s="82">
        <v>3462</v>
      </c>
      <c r="AI591" s="64">
        <v>45512</v>
      </c>
      <c r="AJ591" s="80">
        <v>36183333</v>
      </c>
      <c r="AK591" s="65">
        <f t="shared" si="47"/>
        <v>0</v>
      </c>
      <c r="AL591" s="80">
        <v>11483334</v>
      </c>
      <c r="AM591" s="65">
        <f t="shared" si="48"/>
        <v>24699999</v>
      </c>
      <c r="AN591" s="65">
        <f t="shared" si="49"/>
        <v>0</v>
      </c>
      <c r="AO591" s="71" t="s">
        <v>323</v>
      </c>
      <c r="AP591" s="71">
        <v>648</v>
      </c>
      <c r="AQ591" s="73" t="s">
        <v>2592</v>
      </c>
      <c r="AR591" s="73"/>
    </row>
    <row r="592" spans="1:44" s="39" customFormat="1" ht="18.75" customHeight="1">
      <c r="A592" s="71">
        <v>110</v>
      </c>
      <c r="B592" s="72" t="s">
        <v>2593</v>
      </c>
      <c r="C592" s="73" t="s">
        <v>248</v>
      </c>
      <c r="D592" s="73" t="s">
        <v>249</v>
      </c>
      <c r="E592" s="73" t="s">
        <v>250</v>
      </c>
      <c r="F592" s="73" t="s">
        <v>251</v>
      </c>
      <c r="G592" s="73" t="s">
        <v>2091</v>
      </c>
      <c r="H592" s="73" t="s">
        <v>258</v>
      </c>
      <c r="I592" s="73" t="s">
        <v>54</v>
      </c>
      <c r="J592" s="114" t="s">
        <v>2594</v>
      </c>
      <c r="K592" s="71" t="s">
        <v>55</v>
      </c>
      <c r="L592" s="71">
        <v>80161500</v>
      </c>
      <c r="M592" s="57">
        <v>4700000</v>
      </c>
      <c r="N592" s="71">
        <v>5</v>
      </c>
      <c r="O592" s="57">
        <v>23500000</v>
      </c>
      <c r="P592" s="74" t="s">
        <v>56</v>
      </c>
      <c r="Q592" s="74" t="s">
        <v>56</v>
      </c>
      <c r="R592" s="71" t="s">
        <v>2262</v>
      </c>
      <c r="S592" s="71" t="s">
        <v>2263</v>
      </c>
      <c r="T592" s="75" t="s">
        <v>2264</v>
      </c>
      <c r="U592" s="64">
        <v>45504</v>
      </c>
      <c r="V592" s="76">
        <v>202417000063763</v>
      </c>
      <c r="W592" s="77" t="s">
        <v>302</v>
      </c>
      <c r="X592" s="94" t="s">
        <v>340</v>
      </c>
      <c r="Y592" s="85">
        <v>45504</v>
      </c>
      <c r="Z592" s="79" t="s">
        <v>2595</v>
      </c>
      <c r="AA592" s="85">
        <v>45504</v>
      </c>
      <c r="AB592" s="93">
        <v>23500000</v>
      </c>
      <c r="AC592" s="81">
        <v>0</v>
      </c>
      <c r="AD592" s="82">
        <v>1404</v>
      </c>
      <c r="AE592" s="86">
        <v>45506</v>
      </c>
      <c r="AF592" s="80">
        <v>23500000</v>
      </c>
      <c r="AG592" s="83">
        <f t="shared" si="46"/>
        <v>0</v>
      </c>
      <c r="AH592" s="82">
        <v>3484</v>
      </c>
      <c r="AI592" s="64">
        <v>45512</v>
      </c>
      <c r="AJ592" s="80">
        <v>23500000</v>
      </c>
      <c r="AK592" s="65">
        <f t="shared" si="47"/>
        <v>0</v>
      </c>
      <c r="AL592" s="80">
        <v>8146666</v>
      </c>
      <c r="AM592" s="65">
        <f t="shared" si="48"/>
        <v>15353334</v>
      </c>
      <c r="AN592" s="65">
        <f t="shared" si="49"/>
        <v>0</v>
      </c>
      <c r="AO592" s="71" t="s">
        <v>323</v>
      </c>
      <c r="AP592" s="71">
        <v>664</v>
      </c>
      <c r="AQ592" s="73" t="s">
        <v>2596</v>
      </c>
      <c r="AR592" s="73"/>
    </row>
    <row r="593" spans="1:44" s="39" customFormat="1" ht="18.75" customHeight="1">
      <c r="A593" s="71">
        <v>111</v>
      </c>
      <c r="B593" s="72" t="s">
        <v>2597</v>
      </c>
      <c r="C593" s="73" t="s">
        <v>248</v>
      </c>
      <c r="D593" s="73" t="s">
        <v>249</v>
      </c>
      <c r="E593" s="73" t="s">
        <v>250</v>
      </c>
      <c r="F593" s="73" t="s">
        <v>251</v>
      </c>
      <c r="G593" s="73" t="s">
        <v>2091</v>
      </c>
      <c r="H593" s="73" t="s">
        <v>82</v>
      </c>
      <c r="I593" s="73" t="s">
        <v>54</v>
      </c>
      <c r="J593" s="114" t="s">
        <v>2598</v>
      </c>
      <c r="K593" s="71" t="s">
        <v>137</v>
      </c>
      <c r="L593" s="71" t="s">
        <v>2599</v>
      </c>
      <c r="M593" s="57">
        <v>50000000</v>
      </c>
      <c r="N593" s="71">
        <v>2</v>
      </c>
      <c r="O593" s="57">
        <v>36400000</v>
      </c>
      <c r="P593" s="74" t="s">
        <v>56</v>
      </c>
      <c r="Q593" s="74" t="s">
        <v>56</v>
      </c>
      <c r="R593" s="71" t="s">
        <v>2093</v>
      </c>
      <c r="S593" s="71" t="s">
        <v>253</v>
      </c>
      <c r="T593" s="75" t="s">
        <v>2264</v>
      </c>
      <c r="U593" s="64">
        <v>45497</v>
      </c>
      <c r="V593" s="76">
        <v>202417000061813</v>
      </c>
      <c r="W593" s="77" t="s">
        <v>309</v>
      </c>
      <c r="X593" s="94" t="s">
        <v>340</v>
      </c>
      <c r="Y593" s="85">
        <v>45497</v>
      </c>
      <c r="Z593" s="79" t="s">
        <v>2600</v>
      </c>
      <c r="AA593" s="85">
        <v>45503</v>
      </c>
      <c r="AB593" s="93">
        <v>36400000</v>
      </c>
      <c r="AC593" s="81">
        <v>0</v>
      </c>
      <c r="AD593" s="82">
        <v>1344</v>
      </c>
      <c r="AE593" s="86">
        <v>45504</v>
      </c>
      <c r="AF593" s="80">
        <v>36400000</v>
      </c>
      <c r="AG593" s="83">
        <f t="shared" si="46"/>
        <v>0</v>
      </c>
      <c r="AH593" s="82">
        <v>4118</v>
      </c>
      <c r="AI593" s="64">
        <v>45538</v>
      </c>
      <c r="AJ593" s="80">
        <v>36400000</v>
      </c>
      <c r="AK593" s="65">
        <f t="shared" si="47"/>
        <v>0</v>
      </c>
      <c r="AL593" s="80">
        <v>0</v>
      </c>
      <c r="AM593" s="65">
        <f t="shared" si="48"/>
        <v>36400000</v>
      </c>
      <c r="AN593" s="65">
        <f t="shared" si="49"/>
        <v>0</v>
      </c>
      <c r="AO593" s="71" t="s">
        <v>308</v>
      </c>
      <c r="AP593" s="71">
        <v>833</v>
      </c>
      <c r="AQ593" s="73" t="s">
        <v>2601</v>
      </c>
      <c r="AR593" s="73"/>
    </row>
    <row r="594" spans="1:44" s="39" customFormat="1" ht="18.75" customHeight="1">
      <c r="A594" s="71">
        <v>112</v>
      </c>
      <c r="B594" s="72" t="s">
        <v>2602</v>
      </c>
      <c r="C594" s="73" t="s">
        <v>248</v>
      </c>
      <c r="D594" s="73" t="s">
        <v>249</v>
      </c>
      <c r="E594" s="73" t="s">
        <v>250</v>
      </c>
      <c r="F594" s="73" t="s">
        <v>251</v>
      </c>
      <c r="G594" s="73" t="s">
        <v>2091</v>
      </c>
      <c r="H594" s="73" t="s">
        <v>237</v>
      </c>
      <c r="I594" s="73" t="s">
        <v>54</v>
      </c>
      <c r="J594" s="114" t="s">
        <v>2603</v>
      </c>
      <c r="K594" s="71" t="s">
        <v>55</v>
      </c>
      <c r="L594" s="71">
        <v>80161500</v>
      </c>
      <c r="M594" s="57">
        <v>14000000</v>
      </c>
      <c r="N594" s="71">
        <v>5</v>
      </c>
      <c r="O594" s="57">
        <v>70000000</v>
      </c>
      <c r="P594" s="74" t="s">
        <v>56</v>
      </c>
      <c r="Q594" s="74" t="s">
        <v>56</v>
      </c>
      <c r="R594" s="71" t="s">
        <v>2093</v>
      </c>
      <c r="S594" s="71" t="s">
        <v>253</v>
      </c>
      <c r="T594" s="75" t="s">
        <v>2162</v>
      </c>
      <c r="U594" s="64">
        <v>45496</v>
      </c>
      <c r="V594" s="76">
        <v>202417000060953</v>
      </c>
      <c r="W594" s="77" t="s">
        <v>302</v>
      </c>
      <c r="X594" s="94" t="s">
        <v>340</v>
      </c>
      <c r="Y594" s="85">
        <v>45496</v>
      </c>
      <c r="Z594" s="79" t="s">
        <v>2604</v>
      </c>
      <c r="AA594" s="85">
        <v>45496</v>
      </c>
      <c r="AB594" s="93">
        <v>70000000</v>
      </c>
      <c r="AC594" s="81">
        <v>0</v>
      </c>
      <c r="AD594" s="82">
        <v>1283</v>
      </c>
      <c r="AE594" s="86">
        <v>45498</v>
      </c>
      <c r="AF594" s="80">
        <v>70000000</v>
      </c>
      <c r="AG594" s="83">
        <f t="shared" si="46"/>
        <v>0</v>
      </c>
      <c r="AH594" s="82">
        <v>4081</v>
      </c>
      <c r="AI594" s="64">
        <v>45534</v>
      </c>
      <c r="AJ594" s="80">
        <v>58333333</v>
      </c>
      <c r="AK594" s="65">
        <f t="shared" si="47"/>
        <v>11666667</v>
      </c>
      <c r="AL594" s="80">
        <v>14466667</v>
      </c>
      <c r="AM594" s="65">
        <f t="shared" si="48"/>
        <v>43866666</v>
      </c>
      <c r="AN594" s="65">
        <f t="shared" si="49"/>
        <v>11666667</v>
      </c>
      <c r="AO594" s="71" t="s">
        <v>323</v>
      </c>
      <c r="AP594" s="71">
        <v>821</v>
      </c>
      <c r="AQ594" s="73" t="s">
        <v>2605</v>
      </c>
      <c r="AR594" s="73"/>
    </row>
    <row r="595" spans="1:44" s="39" customFormat="1" ht="18.75" customHeight="1">
      <c r="A595" s="71">
        <v>113</v>
      </c>
      <c r="B595" s="72" t="s">
        <v>2606</v>
      </c>
      <c r="C595" s="73" t="s">
        <v>248</v>
      </c>
      <c r="D595" s="73" t="s">
        <v>249</v>
      </c>
      <c r="E595" s="73" t="s">
        <v>250</v>
      </c>
      <c r="F595" s="73" t="s">
        <v>251</v>
      </c>
      <c r="G595" s="73" t="s">
        <v>2091</v>
      </c>
      <c r="H595" s="73" t="s">
        <v>77</v>
      </c>
      <c r="I595" s="73" t="s">
        <v>54</v>
      </c>
      <c r="J595" s="114" t="s">
        <v>2607</v>
      </c>
      <c r="K595" s="71" t="s">
        <v>55</v>
      </c>
      <c r="L595" s="71">
        <v>80161500</v>
      </c>
      <c r="M595" s="57">
        <v>4000000</v>
      </c>
      <c r="N595" s="71">
        <v>6</v>
      </c>
      <c r="O595" s="57">
        <v>22003334</v>
      </c>
      <c r="P595" s="74" t="s">
        <v>56</v>
      </c>
      <c r="Q595" s="74" t="s">
        <v>56</v>
      </c>
      <c r="R595" s="71" t="s">
        <v>2093</v>
      </c>
      <c r="S595" s="71" t="s">
        <v>253</v>
      </c>
      <c r="T595" s="75" t="s">
        <v>2162</v>
      </c>
      <c r="U595" s="64">
        <v>45504</v>
      </c>
      <c r="V595" s="76">
        <v>202417000062893</v>
      </c>
      <c r="W595" s="77" t="s">
        <v>302</v>
      </c>
      <c r="X595" s="94" t="s">
        <v>340</v>
      </c>
      <c r="Y595" s="85">
        <v>45504</v>
      </c>
      <c r="Z595" s="79" t="s">
        <v>2608</v>
      </c>
      <c r="AA595" s="85">
        <v>45503</v>
      </c>
      <c r="AB595" s="93">
        <v>21733334</v>
      </c>
      <c r="AC595" s="81">
        <v>270000</v>
      </c>
      <c r="AD595" s="82">
        <v>1371</v>
      </c>
      <c r="AE595" s="86">
        <v>45504</v>
      </c>
      <c r="AF595" s="80">
        <v>21733334</v>
      </c>
      <c r="AG595" s="83">
        <f t="shared" ref="AG595:AG641" si="51">AB595-AF595</f>
        <v>0</v>
      </c>
      <c r="AH595" s="82">
        <v>3425</v>
      </c>
      <c r="AI595" s="64">
        <v>45506</v>
      </c>
      <c r="AJ595" s="80">
        <v>21733334</v>
      </c>
      <c r="AK595" s="65">
        <f t="shared" si="47"/>
        <v>0</v>
      </c>
      <c r="AL595" s="80">
        <v>7466667</v>
      </c>
      <c r="AM595" s="65">
        <f t="shared" si="48"/>
        <v>14266667</v>
      </c>
      <c r="AN595" s="65">
        <f t="shared" si="49"/>
        <v>270000</v>
      </c>
      <c r="AO595" s="71" t="s">
        <v>323</v>
      </c>
      <c r="AP595" s="71">
        <v>608</v>
      </c>
      <c r="AQ595" s="73" t="s">
        <v>2609</v>
      </c>
      <c r="AR595" s="73"/>
    </row>
    <row r="596" spans="1:44" s="39" customFormat="1" ht="18.75" customHeight="1">
      <c r="A596" s="71">
        <v>114</v>
      </c>
      <c r="B596" s="72" t="s">
        <v>2610</v>
      </c>
      <c r="C596" s="73" t="s">
        <v>248</v>
      </c>
      <c r="D596" s="73" t="s">
        <v>249</v>
      </c>
      <c r="E596" s="73" t="s">
        <v>250</v>
      </c>
      <c r="F596" s="73" t="s">
        <v>251</v>
      </c>
      <c r="G596" s="73" t="s">
        <v>2091</v>
      </c>
      <c r="H596" s="73" t="s">
        <v>77</v>
      </c>
      <c r="I596" s="73" t="s">
        <v>54</v>
      </c>
      <c r="J596" s="114" t="s">
        <v>2611</v>
      </c>
      <c r="K596" s="71" t="s">
        <v>55</v>
      </c>
      <c r="L596" s="71">
        <v>80161500</v>
      </c>
      <c r="M596" s="57">
        <v>8000000</v>
      </c>
      <c r="N596" s="71">
        <v>6</v>
      </c>
      <c r="O596" s="57">
        <v>44533333</v>
      </c>
      <c r="P596" s="74" t="s">
        <v>56</v>
      </c>
      <c r="Q596" s="74" t="s">
        <v>56</v>
      </c>
      <c r="R596" s="71" t="s">
        <v>2093</v>
      </c>
      <c r="S596" s="71" t="s">
        <v>253</v>
      </c>
      <c r="T596" s="75" t="s">
        <v>2162</v>
      </c>
      <c r="U596" s="64">
        <v>45496</v>
      </c>
      <c r="V596" s="76">
        <v>202417000060953</v>
      </c>
      <c r="W596" s="77" t="s">
        <v>302</v>
      </c>
      <c r="X596" s="94" t="s">
        <v>340</v>
      </c>
      <c r="Y596" s="85">
        <v>45496</v>
      </c>
      <c r="Z596" s="79" t="s">
        <v>2612</v>
      </c>
      <c r="AA596" s="85">
        <v>45503</v>
      </c>
      <c r="AB596" s="93">
        <v>44533333</v>
      </c>
      <c r="AC596" s="81">
        <v>0</v>
      </c>
      <c r="AD596" s="82">
        <v>1317</v>
      </c>
      <c r="AE596" s="86">
        <v>45503</v>
      </c>
      <c r="AF596" s="80">
        <v>44266666</v>
      </c>
      <c r="AG596" s="83">
        <f t="shared" si="51"/>
        <v>266667</v>
      </c>
      <c r="AH596" s="82">
        <v>3391</v>
      </c>
      <c r="AI596" s="64">
        <v>45506</v>
      </c>
      <c r="AJ596" s="80">
        <v>44266666</v>
      </c>
      <c r="AK596" s="65">
        <f t="shared" si="47"/>
        <v>0</v>
      </c>
      <c r="AL596" s="80">
        <v>15733333</v>
      </c>
      <c r="AM596" s="65">
        <f t="shared" si="48"/>
        <v>28533333</v>
      </c>
      <c r="AN596" s="65">
        <f t="shared" si="49"/>
        <v>266667</v>
      </c>
      <c r="AO596" s="71" t="s">
        <v>323</v>
      </c>
      <c r="AP596" s="71">
        <v>583</v>
      </c>
      <c r="AQ596" s="73" t="s">
        <v>2613</v>
      </c>
      <c r="AR596" s="73"/>
    </row>
    <row r="597" spans="1:44" s="39" customFormat="1" ht="18.75" customHeight="1">
      <c r="A597" s="71">
        <v>115</v>
      </c>
      <c r="B597" s="72" t="s">
        <v>2614</v>
      </c>
      <c r="C597" s="73" t="s">
        <v>248</v>
      </c>
      <c r="D597" s="73" t="s">
        <v>249</v>
      </c>
      <c r="E597" s="73" t="s">
        <v>250</v>
      </c>
      <c r="F597" s="73" t="s">
        <v>251</v>
      </c>
      <c r="G597" s="73" t="s">
        <v>2091</v>
      </c>
      <c r="H597" s="73" t="s">
        <v>153</v>
      </c>
      <c r="I597" s="73" t="s">
        <v>54</v>
      </c>
      <c r="J597" s="114" t="s">
        <v>2615</v>
      </c>
      <c r="K597" s="71" t="s">
        <v>55</v>
      </c>
      <c r="L597" s="71">
        <v>80161500</v>
      </c>
      <c r="M597" s="57">
        <v>3705000</v>
      </c>
      <c r="N597" s="71">
        <v>6</v>
      </c>
      <c r="O597" s="57">
        <v>20189495</v>
      </c>
      <c r="P597" s="74" t="s">
        <v>56</v>
      </c>
      <c r="Q597" s="74" t="s">
        <v>56</v>
      </c>
      <c r="R597" s="71" t="s">
        <v>2093</v>
      </c>
      <c r="S597" s="71" t="s">
        <v>253</v>
      </c>
      <c r="T597" s="75" t="s">
        <v>2162</v>
      </c>
      <c r="U597" s="64">
        <v>45504</v>
      </c>
      <c r="V597" s="76">
        <v>202417000063573</v>
      </c>
      <c r="W597" s="77" t="s">
        <v>302</v>
      </c>
      <c r="X597" s="94" t="s">
        <v>340</v>
      </c>
      <c r="Y597" s="85">
        <v>45505</v>
      </c>
      <c r="Z597" s="79" t="s">
        <v>2616</v>
      </c>
      <c r="AA597" s="85">
        <v>45505</v>
      </c>
      <c r="AB597" s="93">
        <v>18525000</v>
      </c>
      <c r="AC597" s="81">
        <v>1664495</v>
      </c>
      <c r="AD597" s="82">
        <v>1391</v>
      </c>
      <c r="AE597" s="86">
        <v>45506</v>
      </c>
      <c r="AF597" s="80">
        <v>16919500</v>
      </c>
      <c r="AG597" s="83">
        <f t="shared" si="51"/>
        <v>1605500</v>
      </c>
      <c r="AH597" s="82">
        <v>3736</v>
      </c>
      <c r="AI597" s="64">
        <v>45517</v>
      </c>
      <c r="AJ597" s="80">
        <v>16919500</v>
      </c>
      <c r="AK597" s="65">
        <f t="shared" si="47"/>
        <v>0</v>
      </c>
      <c r="AL597" s="80">
        <v>5804500</v>
      </c>
      <c r="AM597" s="65">
        <f t="shared" si="48"/>
        <v>11115000</v>
      </c>
      <c r="AN597" s="65">
        <f t="shared" si="49"/>
        <v>3269995</v>
      </c>
      <c r="AO597" s="71" t="s">
        <v>320</v>
      </c>
      <c r="AP597" s="71">
        <v>727</v>
      </c>
      <c r="AQ597" s="73" t="s">
        <v>2617</v>
      </c>
      <c r="AR597" s="73" t="s">
        <v>2618</v>
      </c>
    </row>
    <row r="598" spans="1:44" s="39" customFormat="1" ht="18.75" customHeight="1">
      <c r="A598" s="71">
        <v>116</v>
      </c>
      <c r="B598" s="72" t="s">
        <v>2619</v>
      </c>
      <c r="C598" s="73" t="s">
        <v>248</v>
      </c>
      <c r="D598" s="73" t="s">
        <v>249</v>
      </c>
      <c r="E598" s="73" t="s">
        <v>250</v>
      </c>
      <c r="F598" s="73" t="s">
        <v>251</v>
      </c>
      <c r="G598" s="73" t="s">
        <v>2091</v>
      </c>
      <c r="H598" s="73" t="s">
        <v>77</v>
      </c>
      <c r="I598" s="73" t="s">
        <v>54</v>
      </c>
      <c r="J598" s="114" t="s">
        <v>2620</v>
      </c>
      <c r="K598" s="71" t="s">
        <v>55</v>
      </c>
      <c r="L598" s="71">
        <v>80161500</v>
      </c>
      <c r="M598" s="57">
        <v>5000000</v>
      </c>
      <c r="N598" s="71">
        <v>5</v>
      </c>
      <c r="O598" s="57">
        <v>25000000</v>
      </c>
      <c r="P598" s="74" t="s">
        <v>56</v>
      </c>
      <c r="Q598" s="74" t="s">
        <v>56</v>
      </c>
      <c r="R598" s="71" t="s">
        <v>2093</v>
      </c>
      <c r="S598" s="71" t="s">
        <v>253</v>
      </c>
      <c r="T598" s="75" t="s">
        <v>2162</v>
      </c>
      <c r="U598" s="64">
        <v>45504</v>
      </c>
      <c r="V598" s="76">
        <v>202417000063573</v>
      </c>
      <c r="W598" s="77" t="s">
        <v>302</v>
      </c>
      <c r="X598" s="94" t="s">
        <v>340</v>
      </c>
      <c r="Y598" s="85">
        <v>45505</v>
      </c>
      <c r="Z598" s="79" t="s">
        <v>2621</v>
      </c>
      <c r="AA598" s="85">
        <v>45505</v>
      </c>
      <c r="AB598" s="93">
        <v>25000000</v>
      </c>
      <c r="AC598" s="81">
        <v>0</v>
      </c>
      <c r="AD598" s="82">
        <v>1392</v>
      </c>
      <c r="AE598" s="86">
        <v>45506</v>
      </c>
      <c r="AF598" s="80">
        <v>23000000</v>
      </c>
      <c r="AG598" s="83">
        <f t="shared" si="51"/>
        <v>2000000</v>
      </c>
      <c r="AH598" s="82">
        <v>3740</v>
      </c>
      <c r="AI598" s="64">
        <v>45517</v>
      </c>
      <c r="AJ598" s="80">
        <v>23000000</v>
      </c>
      <c r="AK598" s="65">
        <f t="shared" si="47"/>
        <v>0</v>
      </c>
      <c r="AL598" s="80">
        <v>8000000</v>
      </c>
      <c r="AM598" s="65">
        <f t="shared" si="48"/>
        <v>15000000</v>
      </c>
      <c r="AN598" s="65">
        <f t="shared" si="49"/>
        <v>2000000</v>
      </c>
      <c r="AO598" s="71" t="s">
        <v>323</v>
      </c>
      <c r="AP598" s="71">
        <v>729</v>
      </c>
      <c r="AQ598" s="73" t="s">
        <v>2622</v>
      </c>
      <c r="AR598" s="73" t="s">
        <v>2623</v>
      </c>
    </row>
    <row r="599" spans="1:44" s="39" customFormat="1" ht="18.75" customHeight="1">
      <c r="A599" s="71">
        <v>117</v>
      </c>
      <c r="B599" s="72" t="s">
        <v>2624</v>
      </c>
      <c r="C599" s="73" t="s">
        <v>248</v>
      </c>
      <c r="D599" s="73" t="s">
        <v>249</v>
      </c>
      <c r="E599" s="73" t="s">
        <v>250</v>
      </c>
      <c r="F599" s="73" t="s">
        <v>251</v>
      </c>
      <c r="G599" s="73" t="s">
        <v>2091</v>
      </c>
      <c r="H599" s="73" t="s">
        <v>153</v>
      </c>
      <c r="I599" s="73" t="s">
        <v>54</v>
      </c>
      <c r="J599" s="114" t="s">
        <v>2625</v>
      </c>
      <c r="K599" s="71" t="s">
        <v>55</v>
      </c>
      <c r="L599" s="71">
        <v>80161500</v>
      </c>
      <c r="M599" s="57">
        <v>4000000</v>
      </c>
      <c r="N599" s="71">
        <v>5</v>
      </c>
      <c r="O599" s="57">
        <v>20000000</v>
      </c>
      <c r="P599" s="74" t="s">
        <v>56</v>
      </c>
      <c r="Q599" s="74" t="s">
        <v>56</v>
      </c>
      <c r="R599" s="71" t="s">
        <v>2093</v>
      </c>
      <c r="S599" s="71" t="s">
        <v>253</v>
      </c>
      <c r="T599" s="75" t="s">
        <v>2162</v>
      </c>
      <c r="U599" s="64">
        <v>45504</v>
      </c>
      <c r="V599" s="76">
        <v>202417000063573</v>
      </c>
      <c r="W599" s="77" t="s">
        <v>302</v>
      </c>
      <c r="X599" s="94" t="s">
        <v>340</v>
      </c>
      <c r="Y599" s="85">
        <v>45505</v>
      </c>
      <c r="Z599" s="79" t="s">
        <v>2626</v>
      </c>
      <c r="AA599" s="85">
        <v>45505</v>
      </c>
      <c r="AB599" s="93">
        <v>19946667</v>
      </c>
      <c r="AC599" s="81">
        <v>53333</v>
      </c>
      <c r="AD599" s="82">
        <v>1389</v>
      </c>
      <c r="AE599" s="86">
        <v>45506</v>
      </c>
      <c r="AF599" s="80">
        <v>19946667</v>
      </c>
      <c r="AG599" s="83">
        <f t="shared" si="51"/>
        <v>0</v>
      </c>
      <c r="AH599" s="82">
        <v>3687</v>
      </c>
      <c r="AI599" s="64">
        <v>45516</v>
      </c>
      <c r="AJ599" s="80">
        <v>19946667</v>
      </c>
      <c r="AK599" s="65">
        <f t="shared" si="47"/>
        <v>0</v>
      </c>
      <c r="AL599" s="80">
        <v>7186667</v>
      </c>
      <c r="AM599" s="65">
        <f t="shared" si="48"/>
        <v>12760000</v>
      </c>
      <c r="AN599" s="65">
        <f t="shared" si="49"/>
        <v>53333</v>
      </c>
      <c r="AO599" s="71" t="s">
        <v>320</v>
      </c>
      <c r="AP599" s="71">
        <v>693</v>
      </c>
      <c r="AQ599" s="73" t="s">
        <v>2627</v>
      </c>
      <c r="AR599" s="73"/>
    </row>
    <row r="600" spans="1:44" s="39" customFormat="1" ht="18.75" customHeight="1">
      <c r="A600" s="71">
        <v>118</v>
      </c>
      <c r="B600" s="72" t="s">
        <v>2628</v>
      </c>
      <c r="C600" s="73" t="s">
        <v>248</v>
      </c>
      <c r="D600" s="73" t="s">
        <v>249</v>
      </c>
      <c r="E600" s="73" t="s">
        <v>250</v>
      </c>
      <c r="F600" s="73" t="s">
        <v>251</v>
      </c>
      <c r="G600" s="73" t="s">
        <v>2091</v>
      </c>
      <c r="H600" s="73" t="s">
        <v>77</v>
      </c>
      <c r="I600" s="73" t="s">
        <v>54</v>
      </c>
      <c r="J600" s="114" t="s">
        <v>2629</v>
      </c>
      <c r="K600" s="71" t="s">
        <v>55</v>
      </c>
      <c r="L600" s="71">
        <v>80161500</v>
      </c>
      <c r="M600" s="57">
        <v>7000000</v>
      </c>
      <c r="N600" s="71">
        <v>6</v>
      </c>
      <c r="O600" s="57">
        <v>38966667</v>
      </c>
      <c r="P600" s="74" t="s">
        <v>56</v>
      </c>
      <c r="Q600" s="74" t="s">
        <v>56</v>
      </c>
      <c r="R600" s="71" t="s">
        <v>2093</v>
      </c>
      <c r="S600" s="71" t="s">
        <v>253</v>
      </c>
      <c r="T600" s="75" t="s">
        <v>2162</v>
      </c>
      <c r="U600" s="64">
        <v>45504</v>
      </c>
      <c r="V600" s="76">
        <v>202417000062893</v>
      </c>
      <c r="W600" s="77" t="s">
        <v>302</v>
      </c>
      <c r="X600" s="94" t="s">
        <v>340</v>
      </c>
      <c r="Y600" s="85">
        <v>45504</v>
      </c>
      <c r="Z600" s="79" t="s">
        <v>2630</v>
      </c>
      <c r="AA600" s="85">
        <v>45503</v>
      </c>
      <c r="AB600" s="93">
        <v>38966667</v>
      </c>
      <c r="AC600" s="81">
        <v>0</v>
      </c>
      <c r="AD600" s="82">
        <v>1372</v>
      </c>
      <c r="AE600" s="86">
        <v>45504</v>
      </c>
      <c r="AF600" s="80">
        <v>38033334</v>
      </c>
      <c r="AG600" s="83">
        <f t="shared" si="51"/>
        <v>933333</v>
      </c>
      <c r="AH600" s="82">
        <v>3455</v>
      </c>
      <c r="AI600" s="64">
        <v>45507</v>
      </c>
      <c r="AJ600" s="80">
        <v>38033334</v>
      </c>
      <c r="AK600" s="65">
        <f t="shared" si="47"/>
        <v>0</v>
      </c>
      <c r="AL600" s="80">
        <v>13066667</v>
      </c>
      <c r="AM600" s="65">
        <f t="shared" si="48"/>
        <v>24966667</v>
      </c>
      <c r="AN600" s="65">
        <f t="shared" si="49"/>
        <v>933333</v>
      </c>
      <c r="AO600" s="71" t="s">
        <v>323</v>
      </c>
      <c r="AP600" s="71">
        <v>637</v>
      </c>
      <c r="AQ600" s="73" t="s">
        <v>2631</v>
      </c>
      <c r="AR600" s="73"/>
    </row>
    <row r="601" spans="1:44" s="39" customFormat="1" ht="18.75" customHeight="1">
      <c r="A601" s="71">
        <v>119</v>
      </c>
      <c r="B601" s="72" t="s">
        <v>2632</v>
      </c>
      <c r="C601" s="73" t="s">
        <v>248</v>
      </c>
      <c r="D601" s="73" t="s">
        <v>249</v>
      </c>
      <c r="E601" s="73" t="s">
        <v>250</v>
      </c>
      <c r="F601" s="73" t="s">
        <v>251</v>
      </c>
      <c r="G601" s="73" t="s">
        <v>2091</v>
      </c>
      <c r="H601" s="73" t="s">
        <v>77</v>
      </c>
      <c r="I601" s="73" t="s">
        <v>54</v>
      </c>
      <c r="J601" s="114" t="s">
        <v>2633</v>
      </c>
      <c r="K601" s="71" t="s">
        <v>55</v>
      </c>
      <c r="L601" s="71">
        <v>80161500</v>
      </c>
      <c r="M601" s="57">
        <v>3000000</v>
      </c>
      <c r="N601" s="71">
        <v>5</v>
      </c>
      <c r="O601" s="57">
        <v>15000000</v>
      </c>
      <c r="P601" s="74" t="s">
        <v>56</v>
      </c>
      <c r="Q601" s="74" t="s">
        <v>56</v>
      </c>
      <c r="R601" s="71" t="s">
        <v>2093</v>
      </c>
      <c r="S601" s="71" t="s">
        <v>253</v>
      </c>
      <c r="T601" s="75" t="s">
        <v>2162</v>
      </c>
      <c r="U601" s="64">
        <v>45504</v>
      </c>
      <c r="V601" s="76">
        <v>202417000063573</v>
      </c>
      <c r="W601" s="77" t="s">
        <v>302</v>
      </c>
      <c r="X601" s="94" t="s">
        <v>340</v>
      </c>
      <c r="Y601" s="85">
        <v>45504</v>
      </c>
      <c r="Z601" s="79" t="s">
        <v>2634</v>
      </c>
      <c r="AA601" s="85">
        <v>45505</v>
      </c>
      <c r="AB601" s="93">
        <v>15000000</v>
      </c>
      <c r="AC601" s="81">
        <v>0</v>
      </c>
      <c r="AD601" s="82">
        <v>1388</v>
      </c>
      <c r="AE601" s="86">
        <v>45506</v>
      </c>
      <c r="AF601" s="80">
        <v>14600000</v>
      </c>
      <c r="AG601" s="83">
        <f t="shared" si="51"/>
        <v>400000</v>
      </c>
      <c r="AH601" s="82">
        <v>3457</v>
      </c>
      <c r="AI601" s="64">
        <v>45507</v>
      </c>
      <c r="AJ601" s="80">
        <v>14600000</v>
      </c>
      <c r="AK601" s="65">
        <f t="shared" si="47"/>
        <v>0</v>
      </c>
      <c r="AL601" s="80">
        <v>5600000</v>
      </c>
      <c r="AM601" s="65">
        <f t="shared" si="48"/>
        <v>9000000</v>
      </c>
      <c r="AN601" s="65">
        <f t="shared" si="49"/>
        <v>400000</v>
      </c>
      <c r="AO601" s="71" t="s">
        <v>320</v>
      </c>
      <c r="AP601" s="71">
        <v>635</v>
      </c>
      <c r="AQ601" s="73" t="s">
        <v>2635</v>
      </c>
      <c r="AR601" s="73" t="s">
        <v>2636</v>
      </c>
    </row>
    <row r="602" spans="1:44" s="39" customFormat="1" ht="18.75" customHeight="1">
      <c r="A602" s="71">
        <v>120</v>
      </c>
      <c r="B602" s="72" t="s">
        <v>2637</v>
      </c>
      <c r="C602" s="73" t="s">
        <v>248</v>
      </c>
      <c r="D602" s="73" t="s">
        <v>249</v>
      </c>
      <c r="E602" s="73" t="s">
        <v>250</v>
      </c>
      <c r="F602" s="73" t="s">
        <v>251</v>
      </c>
      <c r="G602" s="73" t="s">
        <v>2091</v>
      </c>
      <c r="H602" s="73" t="s">
        <v>77</v>
      </c>
      <c r="I602" s="73" t="s">
        <v>54</v>
      </c>
      <c r="J602" s="114" t="s">
        <v>2217</v>
      </c>
      <c r="K602" s="71" t="s">
        <v>55</v>
      </c>
      <c r="L602" s="71">
        <v>80161500</v>
      </c>
      <c r="M602" s="57">
        <v>3700000</v>
      </c>
      <c r="N602" s="71">
        <v>6</v>
      </c>
      <c r="O602" s="57">
        <v>20596667</v>
      </c>
      <c r="P602" s="74" t="s">
        <v>56</v>
      </c>
      <c r="Q602" s="74" t="s">
        <v>56</v>
      </c>
      <c r="R602" s="71" t="s">
        <v>2093</v>
      </c>
      <c r="S602" s="71" t="s">
        <v>253</v>
      </c>
      <c r="T602" s="75" t="s">
        <v>2162</v>
      </c>
      <c r="U602" s="64">
        <v>45504</v>
      </c>
      <c r="V602" s="76">
        <v>202417000063573</v>
      </c>
      <c r="W602" s="77" t="s">
        <v>302</v>
      </c>
      <c r="X602" s="94" t="s">
        <v>340</v>
      </c>
      <c r="Y602" s="85">
        <v>45504</v>
      </c>
      <c r="Z602" s="79" t="s">
        <v>2638</v>
      </c>
      <c r="AA602" s="85">
        <v>45505</v>
      </c>
      <c r="AB602" s="93">
        <v>18500000</v>
      </c>
      <c r="AC602" s="81">
        <v>2096667</v>
      </c>
      <c r="AD602" s="82">
        <v>1394</v>
      </c>
      <c r="AE602" s="86">
        <v>45506</v>
      </c>
      <c r="AF602" s="80">
        <v>18006667</v>
      </c>
      <c r="AG602" s="83">
        <f t="shared" si="51"/>
        <v>493333</v>
      </c>
      <c r="AH602" s="82">
        <v>3451</v>
      </c>
      <c r="AI602" s="64">
        <v>45507</v>
      </c>
      <c r="AJ602" s="80">
        <v>18006667</v>
      </c>
      <c r="AK602" s="65">
        <f t="shared" si="47"/>
        <v>0</v>
      </c>
      <c r="AL602" s="80">
        <v>6906667</v>
      </c>
      <c r="AM602" s="65">
        <f t="shared" si="48"/>
        <v>11100000</v>
      </c>
      <c r="AN602" s="65">
        <f t="shared" si="49"/>
        <v>2590000</v>
      </c>
      <c r="AO602" s="71" t="s">
        <v>323</v>
      </c>
      <c r="AP602" s="71">
        <v>631</v>
      </c>
      <c r="AQ602" s="73" t="s">
        <v>2639</v>
      </c>
      <c r="AR602" s="73" t="s">
        <v>2640</v>
      </c>
    </row>
    <row r="603" spans="1:44" s="39" customFormat="1" ht="18.75" customHeight="1">
      <c r="A603" s="71">
        <v>121</v>
      </c>
      <c r="B603" s="72" t="s">
        <v>2641</v>
      </c>
      <c r="C603" s="73" t="s">
        <v>248</v>
      </c>
      <c r="D603" s="73" t="s">
        <v>249</v>
      </c>
      <c r="E603" s="73" t="s">
        <v>250</v>
      </c>
      <c r="F603" s="73" t="s">
        <v>251</v>
      </c>
      <c r="G603" s="73" t="s">
        <v>2091</v>
      </c>
      <c r="H603" s="73" t="s">
        <v>77</v>
      </c>
      <c r="I603" s="73" t="s">
        <v>54</v>
      </c>
      <c r="J603" s="114" t="s">
        <v>2642</v>
      </c>
      <c r="K603" s="71" t="s">
        <v>55</v>
      </c>
      <c r="L603" s="71">
        <v>80161500</v>
      </c>
      <c r="M603" s="57">
        <v>6000000</v>
      </c>
      <c r="N603" s="71">
        <v>6</v>
      </c>
      <c r="O603" s="57">
        <v>33400000</v>
      </c>
      <c r="P603" s="74" t="s">
        <v>56</v>
      </c>
      <c r="Q603" s="74" t="s">
        <v>56</v>
      </c>
      <c r="R603" s="71" t="s">
        <v>2093</v>
      </c>
      <c r="S603" s="71" t="s">
        <v>253</v>
      </c>
      <c r="T603" s="75" t="s">
        <v>2162</v>
      </c>
      <c r="U603" s="64">
        <v>45504</v>
      </c>
      <c r="V603" s="76">
        <v>202417000062893</v>
      </c>
      <c r="W603" s="77" t="s">
        <v>302</v>
      </c>
      <c r="X603" s="94" t="s">
        <v>340</v>
      </c>
      <c r="Y603" s="85">
        <v>45504</v>
      </c>
      <c r="Z603" s="79" t="s">
        <v>2643</v>
      </c>
      <c r="AA603" s="85">
        <v>45503</v>
      </c>
      <c r="AB603" s="93">
        <v>33400000</v>
      </c>
      <c r="AC603" s="81">
        <v>0</v>
      </c>
      <c r="AD603" s="82">
        <v>1366</v>
      </c>
      <c r="AE603" s="86">
        <v>45504</v>
      </c>
      <c r="AF603" s="80">
        <v>33400000</v>
      </c>
      <c r="AG603" s="83">
        <f t="shared" si="51"/>
        <v>0</v>
      </c>
      <c r="AH603" s="82">
        <v>3685</v>
      </c>
      <c r="AI603" s="64">
        <v>45516</v>
      </c>
      <c r="AJ603" s="80">
        <v>33400000</v>
      </c>
      <c r="AK603" s="65">
        <f t="shared" si="47"/>
        <v>0</v>
      </c>
      <c r="AL603" s="80">
        <v>7575400</v>
      </c>
      <c r="AM603" s="65">
        <f t="shared" si="48"/>
        <v>25824600</v>
      </c>
      <c r="AN603" s="65">
        <f t="shared" si="49"/>
        <v>0</v>
      </c>
      <c r="AO603" s="71" t="s">
        <v>320</v>
      </c>
      <c r="AP603" s="71">
        <v>692</v>
      </c>
      <c r="AQ603" s="73" t="s">
        <v>2644</v>
      </c>
      <c r="AR603" s="73"/>
    </row>
    <row r="604" spans="1:44" s="39" customFormat="1" ht="18.75" customHeight="1">
      <c r="A604" s="71">
        <v>122</v>
      </c>
      <c r="B604" s="72" t="s">
        <v>2645</v>
      </c>
      <c r="C604" s="73" t="s">
        <v>248</v>
      </c>
      <c r="D604" s="73" t="s">
        <v>249</v>
      </c>
      <c r="E604" s="73" t="s">
        <v>250</v>
      </c>
      <c r="F604" s="73" t="s">
        <v>251</v>
      </c>
      <c r="G604" s="73" t="s">
        <v>2091</v>
      </c>
      <c r="H604" s="73" t="s">
        <v>77</v>
      </c>
      <c r="I604" s="73" t="s">
        <v>54</v>
      </c>
      <c r="J604" s="114" t="s">
        <v>2646</v>
      </c>
      <c r="K604" s="71" t="s">
        <v>55</v>
      </c>
      <c r="L604" s="71">
        <v>80161500</v>
      </c>
      <c r="M604" s="57">
        <v>3000000</v>
      </c>
      <c r="N604" s="71">
        <v>6</v>
      </c>
      <c r="O604" s="57">
        <v>17096667</v>
      </c>
      <c r="P604" s="74" t="s">
        <v>56</v>
      </c>
      <c r="Q604" s="74" t="s">
        <v>56</v>
      </c>
      <c r="R604" s="71" t="s">
        <v>2093</v>
      </c>
      <c r="S604" s="71" t="s">
        <v>253</v>
      </c>
      <c r="T604" s="75" t="s">
        <v>2162</v>
      </c>
      <c r="U604" s="64">
        <v>45504</v>
      </c>
      <c r="V604" s="76">
        <v>202417000062893</v>
      </c>
      <c r="W604" s="77" t="s">
        <v>302</v>
      </c>
      <c r="X604" s="94" t="s">
        <v>340</v>
      </c>
      <c r="Y604" s="85">
        <v>45504</v>
      </c>
      <c r="Z604" s="79" t="s">
        <v>2647</v>
      </c>
      <c r="AA604" s="85">
        <v>45503</v>
      </c>
      <c r="AB604" s="93">
        <v>17096667</v>
      </c>
      <c r="AC604" s="81">
        <v>0</v>
      </c>
      <c r="AD604" s="82">
        <v>1369</v>
      </c>
      <c r="AE604" s="86">
        <v>45504</v>
      </c>
      <c r="AF604" s="80">
        <v>15600001</v>
      </c>
      <c r="AG604" s="83">
        <f t="shared" si="51"/>
        <v>1496666</v>
      </c>
      <c r="AH604" s="82">
        <v>3686</v>
      </c>
      <c r="AI604" s="64">
        <v>45516</v>
      </c>
      <c r="AJ604" s="80">
        <v>15600001</v>
      </c>
      <c r="AK604" s="65">
        <f t="shared" si="47"/>
        <v>0</v>
      </c>
      <c r="AL604" s="80">
        <v>4900000</v>
      </c>
      <c r="AM604" s="65">
        <f t="shared" si="48"/>
        <v>10700001</v>
      </c>
      <c r="AN604" s="65">
        <f t="shared" si="49"/>
        <v>1496666</v>
      </c>
      <c r="AO604" s="71" t="s">
        <v>320</v>
      </c>
      <c r="AP604" s="71">
        <v>689</v>
      </c>
      <c r="AQ604" s="73" t="s">
        <v>2648</v>
      </c>
      <c r="AR604" s="73"/>
    </row>
    <row r="605" spans="1:44" s="39" customFormat="1" ht="18.75" customHeight="1">
      <c r="A605" s="71">
        <v>123</v>
      </c>
      <c r="B605" s="72" t="s">
        <v>2649</v>
      </c>
      <c r="C605" s="73" t="s">
        <v>248</v>
      </c>
      <c r="D605" s="73" t="s">
        <v>249</v>
      </c>
      <c r="E605" s="73" t="s">
        <v>250</v>
      </c>
      <c r="F605" s="73" t="s">
        <v>251</v>
      </c>
      <c r="G605" s="73" t="s">
        <v>2091</v>
      </c>
      <c r="H605" s="73" t="s">
        <v>77</v>
      </c>
      <c r="I605" s="73" t="s">
        <v>54</v>
      </c>
      <c r="J605" s="114" t="s">
        <v>2650</v>
      </c>
      <c r="K605" s="71" t="s">
        <v>55</v>
      </c>
      <c r="L605" s="71">
        <v>80161500</v>
      </c>
      <c r="M605" s="57">
        <v>2900000</v>
      </c>
      <c r="N605" s="71">
        <v>5</v>
      </c>
      <c r="O605" s="57">
        <v>14500000</v>
      </c>
      <c r="P605" s="74" t="s">
        <v>56</v>
      </c>
      <c r="Q605" s="74" t="s">
        <v>56</v>
      </c>
      <c r="R605" s="71" t="s">
        <v>2093</v>
      </c>
      <c r="S605" s="71" t="s">
        <v>253</v>
      </c>
      <c r="T605" s="75" t="s">
        <v>2162</v>
      </c>
      <c r="U605" s="64">
        <v>45504</v>
      </c>
      <c r="V605" s="76">
        <v>202417000063573</v>
      </c>
      <c r="W605" s="77" t="s">
        <v>302</v>
      </c>
      <c r="X605" s="94" t="s">
        <v>340</v>
      </c>
      <c r="Y605" s="85">
        <v>45504</v>
      </c>
      <c r="Z605" s="79" t="s">
        <v>2651</v>
      </c>
      <c r="AA605" s="85">
        <v>45505</v>
      </c>
      <c r="AB605" s="93">
        <v>14500000</v>
      </c>
      <c r="AC605" s="81">
        <v>0</v>
      </c>
      <c r="AD605" s="82">
        <v>1395</v>
      </c>
      <c r="AE605" s="86">
        <v>45506</v>
      </c>
      <c r="AF605" s="80">
        <v>13436667</v>
      </c>
      <c r="AG605" s="83">
        <f t="shared" si="51"/>
        <v>1063333</v>
      </c>
      <c r="AH605" s="82">
        <v>3547</v>
      </c>
      <c r="AI605" s="64">
        <v>45513</v>
      </c>
      <c r="AJ605" s="80">
        <v>13436667</v>
      </c>
      <c r="AK605" s="65">
        <f t="shared" si="47"/>
        <v>0</v>
      </c>
      <c r="AL605" s="80">
        <v>4736667</v>
      </c>
      <c r="AM605" s="65">
        <f t="shared" si="48"/>
        <v>8700000</v>
      </c>
      <c r="AN605" s="65">
        <f t="shared" si="49"/>
        <v>1063333</v>
      </c>
      <c r="AO605" s="71" t="s">
        <v>320</v>
      </c>
      <c r="AP605" s="71">
        <v>676</v>
      </c>
      <c r="AQ605" s="73" t="s">
        <v>2652</v>
      </c>
      <c r="AR605" s="73"/>
    </row>
    <row r="606" spans="1:44" s="39" customFormat="1" ht="18.75" customHeight="1">
      <c r="A606" s="71">
        <v>124</v>
      </c>
      <c r="B606" s="72" t="s">
        <v>2653</v>
      </c>
      <c r="C606" s="73" t="s">
        <v>248</v>
      </c>
      <c r="D606" s="73" t="s">
        <v>249</v>
      </c>
      <c r="E606" s="73" t="s">
        <v>250</v>
      </c>
      <c r="F606" s="73" t="s">
        <v>251</v>
      </c>
      <c r="G606" s="73" t="s">
        <v>2091</v>
      </c>
      <c r="H606" s="73" t="s">
        <v>77</v>
      </c>
      <c r="I606" s="73" t="s">
        <v>54</v>
      </c>
      <c r="J606" s="114" t="s">
        <v>2654</v>
      </c>
      <c r="K606" s="71" t="s">
        <v>55</v>
      </c>
      <c r="L606" s="71">
        <v>80161500</v>
      </c>
      <c r="M606" s="57">
        <v>5000000</v>
      </c>
      <c r="N606" s="71">
        <v>6</v>
      </c>
      <c r="O606" s="57">
        <v>27833333</v>
      </c>
      <c r="P606" s="74" t="s">
        <v>56</v>
      </c>
      <c r="Q606" s="74" t="s">
        <v>56</v>
      </c>
      <c r="R606" s="71" t="s">
        <v>2093</v>
      </c>
      <c r="S606" s="71" t="s">
        <v>253</v>
      </c>
      <c r="T606" s="75" t="s">
        <v>2162</v>
      </c>
      <c r="U606" s="64">
        <v>45504</v>
      </c>
      <c r="V606" s="76">
        <v>202417000062893</v>
      </c>
      <c r="W606" s="77" t="s">
        <v>302</v>
      </c>
      <c r="X606" s="94" t="s">
        <v>340</v>
      </c>
      <c r="Y606" s="85">
        <v>45504</v>
      </c>
      <c r="Z606" s="79" t="s">
        <v>2655</v>
      </c>
      <c r="AA606" s="85">
        <v>45503</v>
      </c>
      <c r="AB606" s="93">
        <v>27833333</v>
      </c>
      <c r="AC606" s="81">
        <v>0</v>
      </c>
      <c r="AD606" s="82">
        <v>1373</v>
      </c>
      <c r="AE606" s="86">
        <v>45504</v>
      </c>
      <c r="AF606" s="80">
        <v>27166666</v>
      </c>
      <c r="AG606" s="83">
        <f t="shared" si="51"/>
        <v>666667</v>
      </c>
      <c r="AH606" s="82">
        <v>3431</v>
      </c>
      <c r="AI606" s="64">
        <v>45506</v>
      </c>
      <c r="AJ606" s="80">
        <v>27166666</v>
      </c>
      <c r="AK606" s="65">
        <f t="shared" si="47"/>
        <v>0</v>
      </c>
      <c r="AL606" s="80">
        <v>9333333</v>
      </c>
      <c r="AM606" s="65">
        <f t="shared" si="48"/>
        <v>17833333</v>
      </c>
      <c r="AN606" s="65">
        <f t="shared" si="49"/>
        <v>666667</v>
      </c>
      <c r="AO606" s="71" t="s">
        <v>323</v>
      </c>
      <c r="AP606" s="71">
        <v>618</v>
      </c>
      <c r="AQ606" s="73" t="s">
        <v>2656</v>
      </c>
      <c r="AR606" s="73" t="s">
        <v>2657</v>
      </c>
    </row>
    <row r="607" spans="1:44" s="39" customFormat="1" ht="18.75" customHeight="1">
      <c r="A607" s="71">
        <v>125</v>
      </c>
      <c r="B607" s="72" t="s">
        <v>2658</v>
      </c>
      <c r="C607" s="73" t="s">
        <v>248</v>
      </c>
      <c r="D607" s="73" t="s">
        <v>249</v>
      </c>
      <c r="E607" s="73" t="s">
        <v>250</v>
      </c>
      <c r="F607" s="73" t="s">
        <v>251</v>
      </c>
      <c r="G607" s="73" t="s">
        <v>2091</v>
      </c>
      <c r="H607" s="73" t="s">
        <v>77</v>
      </c>
      <c r="I607" s="73" t="s">
        <v>54</v>
      </c>
      <c r="J607" s="114" t="s">
        <v>2659</v>
      </c>
      <c r="K607" s="71" t="s">
        <v>55</v>
      </c>
      <c r="L607" s="71">
        <v>80161500</v>
      </c>
      <c r="M607" s="57">
        <v>5000000</v>
      </c>
      <c r="N607" s="71">
        <v>5</v>
      </c>
      <c r="O607" s="57">
        <v>25000000</v>
      </c>
      <c r="P607" s="74" t="s">
        <v>56</v>
      </c>
      <c r="Q607" s="74" t="s">
        <v>56</v>
      </c>
      <c r="R607" s="71" t="s">
        <v>2093</v>
      </c>
      <c r="S607" s="71" t="s">
        <v>253</v>
      </c>
      <c r="T607" s="75" t="s">
        <v>2162</v>
      </c>
      <c r="U607" s="64">
        <v>45504</v>
      </c>
      <c r="V607" s="76">
        <v>202417000063573</v>
      </c>
      <c r="W607" s="77" t="s">
        <v>302</v>
      </c>
      <c r="X607" s="94" t="s">
        <v>340</v>
      </c>
      <c r="Y607" s="85">
        <v>45504</v>
      </c>
      <c r="Z607" s="79" t="s">
        <v>2660</v>
      </c>
      <c r="AA607" s="85">
        <v>45505</v>
      </c>
      <c r="AB607" s="93">
        <v>25000000</v>
      </c>
      <c r="AC607" s="81">
        <v>0</v>
      </c>
      <c r="AD607" s="82">
        <v>1393</v>
      </c>
      <c r="AE607" s="86">
        <v>45506</v>
      </c>
      <c r="AF607" s="80">
        <v>23166667</v>
      </c>
      <c r="AG607" s="83">
        <f t="shared" si="51"/>
        <v>1833333</v>
      </c>
      <c r="AH607" s="82">
        <v>3688</v>
      </c>
      <c r="AI607" s="64">
        <v>45516</v>
      </c>
      <c r="AJ607" s="80">
        <v>23166667</v>
      </c>
      <c r="AK607" s="65">
        <f t="shared" si="47"/>
        <v>0</v>
      </c>
      <c r="AL607" s="80">
        <v>8166667</v>
      </c>
      <c r="AM607" s="65">
        <f t="shared" si="48"/>
        <v>15000000</v>
      </c>
      <c r="AN607" s="65">
        <f t="shared" si="49"/>
        <v>1833333</v>
      </c>
      <c r="AO607" s="71" t="s">
        <v>323</v>
      </c>
      <c r="AP607" s="71">
        <v>696</v>
      </c>
      <c r="AQ607" s="73" t="s">
        <v>2661</v>
      </c>
      <c r="AR607" s="73"/>
    </row>
    <row r="608" spans="1:44" s="39" customFormat="1" ht="18.75" customHeight="1">
      <c r="A608" s="71">
        <v>126</v>
      </c>
      <c r="B608" s="72" t="s">
        <v>2662</v>
      </c>
      <c r="C608" s="73" t="s">
        <v>248</v>
      </c>
      <c r="D608" s="73" t="s">
        <v>249</v>
      </c>
      <c r="E608" s="73" t="s">
        <v>250</v>
      </c>
      <c r="F608" s="73" t="s">
        <v>251</v>
      </c>
      <c r="G608" s="73" t="s">
        <v>2091</v>
      </c>
      <c r="H608" s="73" t="s">
        <v>77</v>
      </c>
      <c r="I608" s="73" t="s">
        <v>54</v>
      </c>
      <c r="J608" s="114" t="s">
        <v>2663</v>
      </c>
      <c r="K608" s="71" t="s">
        <v>55</v>
      </c>
      <c r="L608" s="71">
        <v>80161500</v>
      </c>
      <c r="M608" s="57">
        <v>3700000</v>
      </c>
      <c r="N608" s="71">
        <v>6</v>
      </c>
      <c r="O608" s="57">
        <v>19116667</v>
      </c>
      <c r="P608" s="74" t="s">
        <v>56</v>
      </c>
      <c r="Q608" s="74" t="s">
        <v>56</v>
      </c>
      <c r="R608" s="71" t="s">
        <v>2093</v>
      </c>
      <c r="S608" s="71" t="s">
        <v>253</v>
      </c>
      <c r="T608" s="75" t="s">
        <v>2162</v>
      </c>
      <c r="U608" s="64">
        <v>45504</v>
      </c>
      <c r="V608" s="76">
        <v>202417000062893</v>
      </c>
      <c r="W608" s="77" t="s">
        <v>309</v>
      </c>
      <c r="X608" s="94" t="s">
        <v>340</v>
      </c>
      <c r="Y608" s="85">
        <v>45504</v>
      </c>
      <c r="Z608" s="79" t="s">
        <v>2664</v>
      </c>
      <c r="AA608" s="85">
        <v>45503</v>
      </c>
      <c r="AB608" s="93">
        <v>19116667</v>
      </c>
      <c r="AC608" s="81">
        <v>0</v>
      </c>
      <c r="AD608" s="82">
        <v>1375</v>
      </c>
      <c r="AE608" s="86">
        <v>45504</v>
      </c>
      <c r="AF608" s="80">
        <v>19116667</v>
      </c>
      <c r="AG608" s="83">
        <f t="shared" si="51"/>
        <v>0</v>
      </c>
      <c r="AH608" s="82">
        <v>3741</v>
      </c>
      <c r="AI608" s="64">
        <v>45517</v>
      </c>
      <c r="AJ608" s="80">
        <v>19116667</v>
      </c>
      <c r="AK608" s="65">
        <f t="shared" si="47"/>
        <v>0</v>
      </c>
      <c r="AL608" s="80">
        <v>5920000</v>
      </c>
      <c r="AM608" s="65">
        <f t="shared" si="48"/>
        <v>13196667</v>
      </c>
      <c r="AN608" s="65">
        <f t="shared" si="49"/>
        <v>0</v>
      </c>
      <c r="AO608" s="71" t="s">
        <v>320</v>
      </c>
      <c r="AP608" s="71">
        <v>726</v>
      </c>
      <c r="AQ608" s="73" t="s">
        <v>2665</v>
      </c>
      <c r="AR608" s="73" t="s">
        <v>2666</v>
      </c>
    </row>
    <row r="609" spans="1:44" s="39" customFormat="1" ht="18.75" customHeight="1">
      <c r="A609" s="71">
        <v>127</v>
      </c>
      <c r="B609" s="72" t="s">
        <v>2667</v>
      </c>
      <c r="C609" s="73" t="s">
        <v>248</v>
      </c>
      <c r="D609" s="73" t="s">
        <v>249</v>
      </c>
      <c r="E609" s="73" t="s">
        <v>250</v>
      </c>
      <c r="F609" s="73" t="s">
        <v>251</v>
      </c>
      <c r="G609" s="73" t="s">
        <v>2091</v>
      </c>
      <c r="H609" s="73" t="s">
        <v>77</v>
      </c>
      <c r="I609" s="73" t="s">
        <v>54</v>
      </c>
      <c r="J609" s="114" t="s">
        <v>2668</v>
      </c>
      <c r="K609" s="71" t="s">
        <v>55</v>
      </c>
      <c r="L609" s="71">
        <v>80161500</v>
      </c>
      <c r="M609" s="57">
        <v>9000000</v>
      </c>
      <c r="N609" s="71">
        <v>6</v>
      </c>
      <c r="O609" s="57">
        <v>50100000</v>
      </c>
      <c r="P609" s="74" t="s">
        <v>56</v>
      </c>
      <c r="Q609" s="74" t="s">
        <v>56</v>
      </c>
      <c r="R609" s="71" t="s">
        <v>2093</v>
      </c>
      <c r="S609" s="71" t="s">
        <v>253</v>
      </c>
      <c r="T609" s="75" t="s">
        <v>2162</v>
      </c>
      <c r="U609" s="64">
        <v>45499</v>
      </c>
      <c r="V609" s="76">
        <v>202417000062583</v>
      </c>
      <c r="W609" s="77" t="s">
        <v>302</v>
      </c>
      <c r="X609" s="94" t="s">
        <v>340</v>
      </c>
      <c r="Y609" s="85">
        <v>45503</v>
      </c>
      <c r="Z609" s="79" t="s">
        <v>2669</v>
      </c>
      <c r="AA609" s="85">
        <v>45503</v>
      </c>
      <c r="AB609" s="93">
        <v>50100000</v>
      </c>
      <c r="AC609" s="81">
        <v>0</v>
      </c>
      <c r="AD609" s="82">
        <v>1347</v>
      </c>
      <c r="AE609" s="86">
        <v>45504</v>
      </c>
      <c r="AF609" s="80">
        <v>50100000</v>
      </c>
      <c r="AG609" s="83">
        <f t="shared" si="51"/>
        <v>0</v>
      </c>
      <c r="AH609" s="82">
        <v>3424</v>
      </c>
      <c r="AI609" s="64">
        <v>45506</v>
      </c>
      <c r="AJ609" s="80">
        <v>50100000</v>
      </c>
      <c r="AK609" s="65">
        <f t="shared" si="47"/>
        <v>0</v>
      </c>
      <c r="AL609" s="80">
        <v>16800000</v>
      </c>
      <c r="AM609" s="65">
        <f t="shared" si="48"/>
        <v>33300000</v>
      </c>
      <c r="AN609" s="65">
        <f t="shared" si="49"/>
        <v>0</v>
      </c>
      <c r="AO609" s="71" t="s">
        <v>323</v>
      </c>
      <c r="AP609" s="71">
        <v>615</v>
      </c>
      <c r="AQ609" s="73" t="s">
        <v>2670</v>
      </c>
      <c r="AR609" s="73"/>
    </row>
    <row r="610" spans="1:44" s="39" customFormat="1" ht="18.75" customHeight="1">
      <c r="A610" s="71">
        <v>128</v>
      </c>
      <c r="B610" s="72" t="s">
        <v>2671</v>
      </c>
      <c r="C610" s="73" t="s">
        <v>248</v>
      </c>
      <c r="D610" s="73" t="s">
        <v>249</v>
      </c>
      <c r="E610" s="73" t="s">
        <v>250</v>
      </c>
      <c r="F610" s="73" t="s">
        <v>251</v>
      </c>
      <c r="G610" s="73" t="s">
        <v>2091</v>
      </c>
      <c r="H610" s="73" t="s">
        <v>77</v>
      </c>
      <c r="I610" s="73" t="s">
        <v>54</v>
      </c>
      <c r="J610" s="114" t="s">
        <v>2672</v>
      </c>
      <c r="K610" s="71" t="s">
        <v>55</v>
      </c>
      <c r="L610" s="71">
        <v>80161500</v>
      </c>
      <c r="M610" s="57">
        <v>4954333.4000000004</v>
      </c>
      <c r="N610" s="71">
        <v>5</v>
      </c>
      <c r="O610" s="57">
        <v>24771667</v>
      </c>
      <c r="P610" s="74" t="s">
        <v>56</v>
      </c>
      <c r="Q610" s="74" t="s">
        <v>56</v>
      </c>
      <c r="R610" s="71" t="s">
        <v>2093</v>
      </c>
      <c r="S610" s="71" t="s">
        <v>253</v>
      </c>
      <c r="T610" s="75" t="s">
        <v>2162</v>
      </c>
      <c r="U610" s="64" t="s">
        <v>2212</v>
      </c>
      <c r="V610" s="76" t="s">
        <v>2673</v>
      </c>
      <c r="W610" s="77" t="s">
        <v>302</v>
      </c>
      <c r="X610" s="94" t="s">
        <v>340</v>
      </c>
      <c r="Y610" s="85">
        <v>45503</v>
      </c>
      <c r="Z610" s="79" t="s">
        <v>2674</v>
      </c>
      <c r="AA610" s="85">
        <v>45503</v>
      </c>
      <c r="AB610" s="93">
        <v>24771667</v>
      </c>
      <c r="AC610" s="81">
        <v>0</v>
      </c>
      <c r="AD610" s="82">
        <v>1350</v>
      </c>
      <c r="AE610" s="86">
        <v>45504</v>
      </c>
      <c r="AF610" s="80">
        <v>24623334</v>
      </c>
      <c r="AG610" s="83">
        <f t="shared" si="51"/>
        <v>148333</v>
      </c>
      <c r="AH610" s="82">
        <v>3411</v>
      </c>
      <c r="AI610" s="64">
        <v>45506</v>
      </c>
      <c r="AJ610" s="80">
        <v>24623334</v>
      </c>
      <c r="AK610" s="65">
        <f t="shared" si="47"/>
        <v>0</v>
      </c>
      <c r="AL610" s="80">
        <v>8751667</v>
      </c>
      <c r="AM610" s="65">
        <f t="shared" si="48"/>
        <v>15871667</v>
      </c>
      <c r="AN610" s="65">
        <f t="shared" si="49"/>
        <v>148333</v>
      </c>
      <c r="AO610" s="71" t="s">
        <v>323</v>
      </c>
      <c r="AP610" s="71">
        <v>610</v>
      </c>
      <c r="AQ610" s="73" t="s">
        <v>2675</v>
      </c>
      <c r="AR610" s="73" t="s">
        <v>2676</v>
      </c>
    </row>
    <row r="611" spans="1:44" s="39" customFormat="1" ht="18.75" customHeight="1">
      <c r="A611" s="71">
        <v>129</v>
      </c>
      <c r="B611" s="72" t="s">
        <v>2677</v>
      </c>
      <c r="C611" s="73" t="s">
        <v>248</v>
      </c>
      <c r="D611" s="73" t="s">
        <v>249</v>
      </c>
      <c r="E611" s="73" t="s">
        <v>250</v>
      </c>
      <c r="F611" s="73" t="s">
        <v>251</v>
      </c>
      <c r="G611" s="73" t="s">
        <v>2091</v>
      </c>
      <c r="H611" s="73" t="s">
        <v>77</v>
      </c>
      <c r="I611" s="73" t="s">
        <v>54</v>
      </c>
      <c r="J611" s="114" t="s">
        <v>2646</v>
      </c>
      <c r="K611" s="71" t="s">
        <v>55</v>
      </c>
      <c r="L611" s="71">
        <v>80161500</v>
      </c>
      <c r="M611" s="57">
        <v>3000000</v>
      </c>
      <c r="N611" s="71">
        <v>4</v>
      </c>
      <c r="O611" s="57">
        <v>12000000</v>
      </c>
      <c r="P611" s="74" t="s">
        <v>66</v>
      </c>
      <c r="Q611" s="74" t="s">
        <v>66</v>
      </c>
      <c r="R611" s="71" t="s">
        <v>2093</v>
      </c>
      <c r="S611" s="71" t="s">
        <v>253</v>
      </c>
      <c r="T611" s="75" t="s">
        <v>2162</v>
      </c>
      <c r="U611" s="64">
        <v>45551</v>
      </c>
      <c r="V611" s="76">
        <v>202417000073693</v>
      </c>
      <c r="W611" s="77" t="s">
        <v>302</v>
      </c>
      <c r="X611" s="94" t="s">
        <v>340</v>
      </c>
      <c r="Y611" s="85">
        <v>45552</v>
      </c>
      <c r="Z611" s="79" t="s">
        <v>2678</v>
      </c>
      <c r="AA611" s="85">
        <v>45553</v>
      </c>
      <c r="AB611" s="93">
        <v>12000000</v>
      </c>
      <c r="AC611" s="81">
        <v>0</v>
      </c>
      <c r="AD611" s="82">
        <v>1515</v>
      </c>
      <c r="AE611" s="86">
        <v>45554</v>
      </c>
      <c r="AF611" s="80">
        <v>11200000</v>
      </c>
      <c r="AG611" s="83">
        <f t="shared" si="51"/>
        <v>800000</v>
      </c>
      <c r="AH611" s="82">
        <v>4359</v>
      </c>
      <c r="AI611" s="64">
        <v>45560</v>
      </c>
      <c r="AJ611" s="80">
        <v>11200000</v>
      </c>
      <c r="AK611" s="65">
        <f t="shared" si="47"/>
        <v>0</v>
      </c>
      <c r="AL611" s="80">
        <v>500000</v>
      </c>
      <c r="AM611" s="65">
        <f t="shared" si="48"/>
        <v>10700000</v>
      </c>
      <c r="AN611" s="65">
        <f t="shared" si="49"/>
        <v>800000</v>
      </c>
      <c r="AO611" s="71" t="s">
        <v>320</v>
      </c>
      <c r="AP611" s="71">
        <v>897</v>
      </c>
      <c r="AQ611" s="73" t="s">
        <v>2679</v>
      </c>
      <c r="AR611" s="73"/>
    </row>
    <row r="612" spans="1:44" s="39" customFormat="1" ht="18.75" customHeight="1">
      <c r="A612" s="71">
        <v>130</v>
      </c>
      <c r="B612" s="72" t="s">
        <v>2680</v>
      </c>
      <c r="C612" s="73" t="s">
        <v>248</v>
      </c>
      <c r="D612" s="73" t="s">
        <v>249</v>
      </c>
      <c r="E612" s="73" t="s">
        <v>250</v>
      </c>
      <c r="F612" s="73" t="s">
        <v>251</v>
      </c>
      <c r="G612" s="73" t="s">
        <v>2091</v>
      </c>
      <c r="H612" s="73" t="s">
        <v>237</v>
      </c>
      <c r="I612" s="73" t="s">
        <v>54</v>
      </c>
      <c r="J612" s="114" t="s">
        <v>2681</v>
      </c>
      <c r="K612" s="71" t="s">
        <v>55</v>
      </c>
      <c r="L612" s="71">
        <v>80161500</v>
      </c>
      <c r="M612" s="57">
        <v>8000000</v>
      </c>
      <c r="N612" s="71">
        <v>5</v>
      </c>
      <c r="O612" s="57">
        <v>34566666</v>
      </c>
      <c r="P612" s="74" t="s">
        <v>56</v>
      </c>
      <c r="Q612" s="74" t="s">
        <v>56</v>
      </c>
      <c r="R612" s="71" t="s">
        <v>2093</v>
      </c>
      <c r="S612" s="71" t="s">
        <v>253</v>
      </c>
      <c r="T612" s="75" t="s">
        <v>2522</v>
      </c>
      <c r="U612" s="64">
        <v>45525</v>
      </c>
      <c r="V612" s="76">
        <v>202417000068340</v>
      </c>
      <c r="W612" s="77" t="s">
        <v>302</v>
      </c>
      <c r="X612" s="94" t="s">
        <v>340</v>
      </c>
      <c r="Y612" s="85">
        <v>45525</v>
      </c>
      <c r="Z612" s="79" t="s">
        <v>2682</v>
      </c>
      <c r="AA612" s="85">
        <v>45525</v>
      </c>
      <c r="AB612" s="93">
        <v>34566666</v>
      </c>
      <c r="AC612" s="81">
        <v>0</v>
      </c>
      <c r="AD612" s="82">
        <v>1456</v>
      </c>
      <c r="AE612" s="86">
        <v>45525</v>
      </c>
      <c r="AF612" s="80">
        <v>34566666</v>
      </c>
      <c r="AG612" s="83">
        <f t="shared" si="51"/>
        <v>0</v>
      </c>
      <c r="AH612" s="82">
        <v>4043</v>
      </c>
      <c r="AI612" s="64">
        <v>45533</v>
      </c>
      <c r="AJ612" s="80">
        <v>34566666</v>
      </c>
      <c r="AK612" s="65">
        <f t="shared" si="47"/>
        <v>0</v>
      </c>
      <c r="AL612" s="80">
        <v>9066667</v>
      </c>
      <c r="AM612" s="65">
        <f t="shared" si="48"/>
        <v>25499999</v>
      </c>
      <c r="AN612" s="65">
        <f t="shared" si="49"/>
        <v>0</v>
      </c>
      <c r="AO612" s="71" t="s">
        <v>323</v>
      </c>
      <c r="AP612" s="71">
        <v>812</v>
      </c>
      <c r="AQ612" s="73" t="s">
        <v>2683</v>
      </c>
      <c r="AR612" s="73"/>
    </row>
    <row r="613" spans="1:44" s="39" customFormat="1" ht="18.75" customHeight="1">
      <c r="A613" s="71">
        <v>131</v>
      </c>
      <c r="B613" s="72" t="s">
        <v>2684</v>
      </c>
      <c r="C613" s="73" t="s">
        <v>248</v>
      </c>
      <c r="D613" s="73" t="s">
        <v>249</v>
      </c>
      <c r="E613" s="73" t="s">
        <v>250</v>
      </c>
      <c r="F613" s="73" t="s">
        <v>251</v>
      </c>
      <c r="G613" s="73" t="s">
        <v>2091</v>
      </c>
      <c r="H613" s="73" t="s">
        <v>237</v>
      </c>
      <c r="I613" s="73" t="s">
        <v>54</v>
      </c>
      <c r="J613" s="114" t="s">
        <v>2685</v>
      </c>
      <c r="K613" s="71" t="s">
        <v>55</v>
      </c>
      <c r="L613" s="71">
        <v>80161500</v>
      </c>
      <c r="M613" s="57">
        <v>4000000</v>
      </c>
      <c r="N613" s="71">
        <v>5</v>
      </c>
      <c r="O613" s="57">
        <v>20000000</v>
      </c>
      <c r="P613" s="74" t="s">
        <v>56</v>
      </c>
      <c r="Q613" s="74" t="s">
        <v>56</v>
      </c>
      <c r="R613" s="71" t="s">
        <v>2093</v>
      </c>
      <c r="S613" s="71" t="s">
        <v>253</v>
      </c>
      <c r="T613" s="75" t="s">
        <v>2522</v>
      </c>
      <c r="U613" s="64">
        <v>45498</v>
      </c>
      <c r="V613" s="76">
        <v>202417000062263</v>
      </c>
      <c r="W613" s="77" t="s">
        <v>302</v>
      </c>
      <c r="X613" s="94" t="s">
        <v>340</v>
      </c>
      <c r="Y613" s="85">
        <v>45502</v>
      </c>
      <c r="Z613" s="79" t="s">
        <v>2686</v>
      </c>
      <c r="AA613" s="85">
        <v>45502</v>
      </c>
      <c r="AB613" s="93">
        <v>20000000</v>
      </c>
      <c r="AC613" s="81">
        <v>0</v>
      </c>
      <c r="AD613" s="82">
        <v>1320</v>
      </c>
      <c r="AE613" s="86">
        <v>45503</v>
      </c>
      <c r="AF613" s="80">
        <v>20000000</v>
      </c>
      <c r="AG613" s="83">
        <f t="shared" si="51"/>
        <v>0</v>
      </c>
      <c r="AH613" s="82">
        <v>3402</v>
      </c>
      <c r="AI613" s="64">
        <v>45506</v>
      </c>
      <c r="AJ613" s="80">
        <v>20000000</v>
      </c>
      <c r="AK613" s="65">
        <f t="shared" si="47"/>
        <v>0</v>
      </c>
      <c r="AL613" s="80">
        <v>7466666</v>
      </c>
      <c r="AM613" s="65">
        <f t="shared" si="48"/>
        <v>12533334</v>
      </c>
      <c r="AN613" s="65">
        <f t="shared" si="49"/>
        <v>0</v>
      </c>
      <c r="AO613" s="71" t="s">
        <v>320</v>
      </c>
      <c r="AP613" s="71">
        <v>604</v>
      </c>
      <c r="AQ613" s="73" t="s">
        <v>2687</v>
      </c>
      <c r="AR613" s="73"/>
    </row>
    <row r="614" spans="1:44" s="39" customFormat="1" ht="18.75" customHeight="1">
      <c r="A614" s="71">
        <v>132</v>
      </c>
      <c r="B614" s="72" t="s">
        <v>2688</v>
      </c>
      <c r="C614" s="73" t="s">
        <v>248</v>
      </c>
      <c r="D614" s="73" t="s">
        <v>249</v>
      </c>
      <c r="E614" s="73" t="s">
        <v>250</v>
      </c>
      <c r="F614" s="73" t="s">
        <v>251</v>
      </c>
      <c r="G614" s="73" t="s">
        <v>2091</v>
      </c>
      <c r="H614" s="73" t="s">
        <v>77</v>
      </c>
      <c r="I614" s="73" t="s">
        <v>54</v>
      </c>
      <c r="J614" s="114" t="s">
        <v>2689</v>
      </c>
      <c r="K614" s="71" t="s">
        <v>55</v>
      </c>
      <c r="L614" s="71">
        <v>80161500</v>
      </c>
      <c r="M614" s="57">
        <v>7000000</v>
      </c>
      <c r="N614" s="71">
        <v>5</v>
      </c>
      <c r="O614" s="57">
        <v>35000000</v>
      </c>
      <c r="P614" s="74" t="s">
        <v>56</v>
      </c>
      <c r="Q614" s="74" t="s">
        <v>56</v>
      </c>
      <c r="R614" s="71" t="s">
        <v>2093</v>
      </c>
      <c r="S614" s="71" t="s">
        <v>253</v>
      </c>
      <c r="T614" s="75" t="s">
        <v>2162</v>
      </c>
      <c r="U614" s="64">
        <v>45496</v>
      </c>
      <c r="V614" s="76" t="s">
        <v>2690</v>
      </c>
      <c r="W614" s="77" t="s">
        <v>302</v>
      </c>
      <c r="X614" s="94" t="s">
        <v>340</v>
      </c>
      <c r="Y614" s="85">
        <v>45496</v>
      </c>
      <c r="Z614" s="79" t="s">
        <v>2691</v>
      </c>
      <c r="AA614" s="85">
        <v>45506</v>
      </c>
      <c r="AB614" s="93">
        <v>35000000</v>
      </c>
      <c r="AC614" s="81">
        <v>0</v>
      </c>
      <c r="AD614" s="82">
        <v>1410</v>
      </c>
      <c r="AE614" s="86">
        <v>45507</v>
      </c>
      <c r="AF614" s="80">
        <v>35000000</v>
      </c>
      <c r="AG614" s="83">
        <f t="shared" si="51"/>
        <v>0</v>
      </c>
      <c r="AH614" s="82">
        <v>3470</v>
      </c>
      <c r="AI614" s="64">
        <v>45512</v>
      </c>
      <c r="AJ614" s="80">
        <v>35000000</v>
      </c>
      <c r="AK614" s="65">
        <f t="shared" si="47"/>
        <v>0</v>
      </c>
      <c r="AL614" s="80">
        <v>12366667</v>
      </c>
      <c r="AM614" s="65">
        <f t="shared" si="48"/>
        <v>22633333</v>
      </c>
      <c r="AN614" s="65">
        <f t="shared" si="49"/>
        <v>0</v>
      </c>
      <c r="AO614" s="71" t="s">
        <v>323</v>
      </c>
      <c r="AP614" s="71">
        <v>659</v>
      </c>
      <c r="AQ614" s="73" t="s">
        <v>2692</v>
      </c>
      <c r="AR614" s="73"/>
    </row>
    <row r="615" spans="1:44" s="39" customFormat="1" ht="18.75" customHeight="1">
      <c r="A615" s="71">
        <v>133</v>
      </c>
      <c r="B615" s="72" t="s">
        <v>2693</v>
      </c>
      <c r="C615" s="73" t="s">
        <v>248</v>
      </c>
      <c r="D615" s="73" t="s">
        <v>249</v>
      </c>
      <c r="E615" s="73" t="s">
        <v>250</v>
      </c>
      <c r="F615" s="73" t="s">
        <v>251</v>
      </c>
      <c r="G615" s="73" t="s">
        <v>2091</v>
      </c>
      <c r="H615" s="73" t="s">
        <v>77</v>
      </c>
      <c r="I615" s="73" t="s">
        <v>54</v>
      </c>
      <c r="J615" s="114" t="s">
        <v>2694</v>
      </c>
      <c r="K615" s="71" t="s">
        <v>64</v>
      </c>
      <c r="L615" s="71" t="s">
        <v>65</v>
      </c>
      <c r="M615" s="57">
        <v>0</v>
      </c>
      <c r="N615" s="74">
        <v>0</v>
      </c>
      <c r="O615" s="57">
        <f>298784738-298784738</f>
        <v>0</v>
      </c>
      <c r="P615" s="74" t="s">
        <v>78</v>
      </c>
      <c r="Q615" s="74" t="s">
        <v>78</v>
      </c>
      <c r="R615" s="71" t="s">
        <v>2093</v>
      </c>
      <c r="S615" s="71" t="s">
        <v>253</v>
      </c>
      <c r="T615" s="75" t="s">
        <v>2264</v>
      </c>
      <c r="U615" s="64">
        <v>45534</v>
      </c>
      <c r="V615" s="76">
        <v>202417000070453</v>
      </c>
      <c r="W615" s="77" t="s">
        <v>314</v>
      </c>
      <c r="X615" s="94" t="s">
        <v>2695</v>
      </c>
      <c r="Y615" s="85">
        <v>45534</v>
      </c>
      <c r="Z615" s="79"/>
      <c r="AA615" s="85"/>
      <c r="AB615" s="93"/>
      <c r="AC615" s="81">
        <v>0</v>
      </c>
      <c r="AD615" s="82"/>
      <c r="AE615" s="86"/>
      <c r="AF615" s="80"/>
      <c r="AG615" s="83">
        <f t="shared" si="51"/>
        <v>0</v>
      </c>
      <c r="AH615" s="82"/>
      <c r="AI615" s="64"/>
      <c r="AJ615" s="80"/>
      <c r="AK615" s="65">
        <f t="shared" si="47"/>
        <v>0</v>
      </c>
      <c r="AL615" s="80"/>
      <c r="AM615" s="65">
        <f t="shared" si="48"/>
        <v>0</v>
      </c>
      <c r="AN615" s="65">
        <f t="shared" si="49"/>
        <v>0</v>
      </c>
      <c r="AO615" s="82"/>
      <c r="AP615" s="82"/>
      <c r="AQ615" s="84"/>
      <c r="AR615" s="73"/>
    </row>
    <row r="616" spans="1:44" s="39" customFormat="1" ht="18.75" customHeight="1">
      <c r="A616" s="71">
        <v>134</v>
      </c>
      <c r="B616" s="72" t="s">
        <v>2696</v>
      </c>
      <c r="C616" s="73" t="s">
        <v>248</v>
      </c>
      <c r="D616" s="73" t="s">
        <v>249</v>
      </c>
      <c r="E616" s="73" t="s">
        <v>250</v>
      </c>
      <c r="F616" s="73" t="s">
        <v>259</v>
      </c>
      <c r="G616" s="73" t="s">
        <v>2289</v>
      </c>
      <c r="H616" s="73" t="s">
        <v>264</v>
      </c>
      <c r="I616" s="73" t="s">
        <v>282</v>
      </c>
      <c r="J616" s="114" t="s">
        <v>2697</v>
      </c>
      <c r="K616" s="71" t="s">
        <v>64</v>
      </c>
      <c r="L616" s="71" t="s">
        <v>65</v>
      </c>
      <c r="M616" s="57" t="s">
        <v>340</v>
      </c>
      <c r="N616" s="71" t="s">
        <v>65</v>
      </c>
      <c r="O616" s="57">
        <v>17821440</v>
      </c>
      <c r="P616" s="74" t="s">
        <v>66</v>
      </c>
      <c r="Q616" s="74" t="s">
        <v>66</v>
      </c>
      <c r="R616" s="71" t="s">
        <v>2262</v>
      </c>
      <c r="S616" s="71" t="s">
        <v>2263</v>
      </c>
      <c r="T616" s="75" t="s">
        <v>2291</v>
      </c>
      <c r="U616" s="64" t="s">
        <v>2698</v>
      </c>
      <c r="V616" s="76" t="s">
        <v>2699</v>
      </c>
      <c r="W616" s="77" t="s">
        <v>302</v>
      </c>
      <c r="X616" s="94" t="s">
        <v>340</v>
      </c>
      <c r="Y616" s="85" t="s">
        <v>2700</v>
      </c>
      <c r="Z616" s="79" t="s">
        <v>2701</v>
      </c>
      <c r="AA616" s="85">
        <v>45560</v>
      </c>
      <c r="AB616" s="93">
        <v>17821440</v>
      </c>
      <c r="AC616" s="81">
        <v>0</v>
      </c>
      <c r="AD616" s="82">
        <v>1546</v>
      </c>
      <c r="AE616" s="86">
        <v>45566</v>
      </c>
      <c r="AF616" s="80">
        <v>17821440</v>
      </c>
      <c r="AG616" s="83">
        <f t="shared" si="51"/>
        <v>0</v>
      </c>
      <c r="AH616" s="82" t="s">
        <v>2702</v>
      </c>
      <c r="AI616" s="64">
        <v>45580</v>
      </c>
      <c r="AJ616" s="80">
        <v>17821440</v>
      </c>
      <c r="AK616" s="65">
        <f t="shared" si="47"/>
        <v>0</v>
      </c>
      <c r="AL616" s="80">
        <v>17821440</v>
      </c>
      <c r="AM616" s="65">
        <f t="shared" si="48"/>
        <v>0</v>
      </c>
      <c r="AN616" s="65">
        <f t="shared" si="49"/>
        <v>0</v>
      </c>
      <c r="AO616" s="71" t="s">
        <v>531</v>
      </c>
      <c r="AP616" s="71">
        <v>1059</v>
      </c>
      <c r="AQ616" s="73" t="s">
        <v>2703</v>
      </c>
      <c r="AR616" s="73" t="s">
        <v>2704</v>
      </c>
    </row>
    <row r="617" spans="1:44" s="39" customFormat="1" ht="18.75" customHeight="1">
      <c r="A617" s="71">
        <v>135</v>
      </c>
      <c r="B617" s="72" t="s">
        <v>2705</v>
      </c>
      <c r="C617" s="73" t="s">
        <v>248</v>
      </c>
      <c r="D617" s="73" t="s">
        <v>249</v>
      </c>
      <c r="E617" s="73" t="s">
        <v>250</v>
      </c>
      <c r="F617" s="73" t="s">
        <v>251</v>
      </c>
      <c r="G617" s="73" t="s">
        <v>2091</v>
      </c>
      <c r="H617" s="73" t="s">
        <v>271</v>
      </c>
      <c r="I617" s="73" t="s">
        <v>54</v>
      </c>
      <c r="J617" s="114" t="s">
        <v>2409</v>
      </c>
      <c r="K617" s="71" t="s">
        <v>55</v>
      </c>
      <c r="L617" s="71">
        <v>81111500</v>
      </c>
      <c r="M617" s="57">
        <v>7068887</v>
      </c>
      <c r="N617" s="71">
        <v>4</v>
      </c>
      <c r="O617" s="57">
        <v>28275548</v>
      </c>
      <c r="P617" s="74" t="s">
        <v>56</v>
      </c>
      <c r="Q617" s="74" t="s">
        <v>56</v>
      </c>
      <c r="R617" s="71" t="s">
        <v>2262</v>
      </c>
      <c r="S617" s="71" t="s">
        <v>2263</v>
      </c>
      <c r="T617" s="75" t="s">
        <v>2291</v>
      </c>
      <c r="U617" s="64" t="s">
        <v>2706</v>
      </c>
      <c r="V617" s="76" t="s">
        <v>2707</v>
      </c>
      <c r="W617" s="77" t="s">
        <v>309</v>
      </c>
      <c r="X617" s="94" t="s">
        <v>2708</v>
      </c>
      <c r="Y617" s="85">
        <v>45525</v>
      </c>
      <c r="Z617" s="79" t="s">
        <v>2709</v>
      </c>
      <c r="AA617" s="85">
        <v>45533</v>
      </c>
      <c r="AB617" s="93">
        <v>27300000</v>
      </c>
      <c r="AC617" s="81">
        <v>975548</v>
      </c>
      <c r="AD617" s="82">
        <v>1464</v>
      </c>
      <c r="AE617" s="86">
        <v>45534</v>
      </c>
      <c r="AF617" s="80">
        <v>27300000</v>
      </c>
      <c r="AG617" s="83">
        <f t="shared" si="51"/>
        <v>0</v>
      </c>
      <c r="AH617" s="82">
        <v>4116</v>
      </c>
      <c r="AI617" s="64">
        <v>45538</v>
      </c>
      <c r="AJ617" s="80">
        <v>27300000</v>
      </c>
      <c r="AK617" s="65">
        <f t="shared" si="47"/>
        <v>0</v>
      </c>
      <c r="AL617" s="80">
        <v>6300000</v>
      </c>
      <c r="AM617" s="65">
        <f t="shared" si="48"/>
        <v>21000000</v>
      </c>
      <c r="AN617" s="65">
        <f t="shared" si="49"/>
        <v>975548</v>
      </c>
      <c r="AO617" s="71" t="s">
        <v>323</v>
      </c>
      <c r="AP617" s="71">
        <v>837</v>
      </c>
      <c r="AQ617" s="73" t="s">
        <v>2710</v>
      </c>
      <c r="AR617" s="73" t="s">
        <v>2711</v>
      </c>
    </row>
    <row r="618" spans="1:44" s="39" customFormat="1" ht="18.75" customHeight="1">
      <c r="A618" s="71">
        <v>136</v>
      </c>
      <c r="B618" s="72" t="s">
        <v>2712</v>
      </c>
      <c r="C618" s="73" t="s">
        <v>248</v>
      </c>
      <c r="D618" s="73" t="s">
        <v>249</v>
      </c>
      <c r="E618" s="73" t="s">
        <v>250</v>
      </c>
      <c r="F618" s="73" t="s">
        <v>259</v>
      </c>
      <c r="G618" s="73" t="s">
        <v>2289</v>
      </c>
      <c r="H618" s="73" t="s">
        <v>261</v>
      </c>
      <c r="I618" s="73" t="s">
        <v>54</v>
      </c>
      <c r="J618" s="114" t="s">
        <v>2713</v>
      </c>
      <c r="K618" s="71" t="s">
        <v>262</v>
      </c>
      <c r="L618" s="71">
        <v>43211500</v>
      </c>
      <c r="M618" s="57">
        <v>102526744.5</v>
      </c>
      <c r="N618" s="71">
        <v>2</v>
      </c>
      <c r="O618" s="57">
        <v>205053489</v>
      </c>
      <c r="P618" s="74" t="s">
        <v>614</v>
      </c>
      <c r="Q618" s="74" t="s">
        <v>614</v>
      </c>
      <c r="R618" s="71" t="s">
        <v>2262</v>
      </c>
      <c r="S618" s="71" t="s">
        <v>2263</v>
      </c>
      <c r="T618" s="75" t="s">
        <v>2291</v>
      </c>
      <c r="U618" s="64">
        <v>45520</v>
      </c>
      <c r="V618" s="76">
        <v>202417000068093</v>
      </c>
      <c r="W618" s="77" t="s">
        <v>307</v>
      </c>
      <c r="X618" s="94" t="s">
        <v>2714</v>
      </c>
      <c r="Y618" s="85">
        <v>45525</v>
      </c>
      <c r="Z618" s="79" t="s">
        <v>2715</v>
      </c>
      <c r="AA618" s="85" t="s">
        <v>2716</v>
      </c>
      <c r="AB618" s="93">
        <v>205053489</v>
      </c>
      <c r="AC618" s="81">
        <v>0</v>
      </c>
      <c r="AD618" s="82">
        <v>1558</v>
      </c>
      <c r="AE618" s="86">
        <v>45582</v>
      </c>
      <c r="AF618" s="80">
        <v>205053489</v>
      </c>
      <c r="AG618" s="83">
        <f t="shared" si="51"/>
        <v>0</v>
      </c>
      <c r="AH618" s="82"/>
      <c r="AI618" s="64"/>
      <c r="AJ618" s="80"/>
      <c r="AK618" s="65">
        <f t="shared" si="47"/>
        <v>205053489</v>
      </c>
      <c r="AL618" s="80"/>
      <c r="AM618" s="65">
        <f t="shared" si="48"/>
        <v>0</v>
      </c>
      <c r="AN618" s="65">
        <f t="shared" si="49"/>
        <v>205053489</v>
      </c>
      <c r="AO618" s="82"/>
      <c r="AP618" s="82"/>
      <c r="AQ618" s="84"/>
      <c r="AR618" s="73" t="s">
        <v>2717</v>
      </c>
    </row>
    <row r="619" spans="1:44" s="39" customFormat="1" ht="18.75" customHeight="1">
      <c r="A619" s="71">
        <v>137</v>
      </c>
      <c r="B619" s="72" t="s">
        <v>2718</v>
      </c>
      <c r="C619" s="73" t="s">
        <v>248</v>
      </c>
      <c r="D619" s="73" t="s">
        <v>249</v>
      </c>
      <c r="E619" s="73" t="s">
        <v>250</v>
      </c>
      <c r="F619" s="73" t="s">
        <v>251</v>
      </c>
      <c r="G619" s="73" t="s">
        <v>2091</v>
      </c>
      <c r="H619" s="73" t="s">
        <v>153</v>
      </c>
      <c r="I619" s="73" t="s">
        <v>54</v>
      </c>
      <c r="J619" s="114" t="s">
        <v>2137</v>
      </c>
      <c r="K619" s="71" t="s">
        <v>55</v>
      </c>
      <c r="L619" s="71">
        <v>80101504</v>
      </c>
      <c r="M619" s="57">
        <v>9000000</v>
      </c>
      <c r="N619" s="71">
        <v>4</v>
      </c>
      <c r="O619" s="57">
        <v>38400000</v>
      </c>
      <c r="P619" s="74" t="s">
        <v>66</v>
      </c>
      <c r="Q619" s="74" t="s">
        <v>66</v>
      </c>
      <c r="R619" s="71" t="s">
        <v>2093</v>
      </c>
      <c r="S619" s="71" t="s">
        <v>253</v>
      </c>
      <c r="T619" s="75" t="s">
        <v>2094</v>
      </c>
      <c r="U619" s="64" t="s">
        <v>2719</v>
      </c>
      <c r="V619" s="76" t="s">
        <v>2720</v>
      </c>
      <c r="W619" s="77" t="s">
        <v>309</v>
      </c>
      <c r="X619" s="94" t="s">
        <v>2721</v>
      </c>
      <c r="Y619" s="85">
        <v>45531</v>
      </c>
      <c r="Z619" s="79" t="s">
        <v>2722</v>
      </c>
      <c r="AA619" s="85">
        <v>45532</v>
      </c>
      <c r="AB619" s="93">
        <v>38400000</v>
      </c>
      <c r="AC619" s="81">
        <v>0</v>
      </c>
      <c r="AD619" s="82">
        <v>1474</v>
      </c>
      <c r="AE619" s="86">
        <v>45538</v>
      </c>
      <c r="AF619" s="80">
        <v>38400000</v>
      </c>
      <c r="AG619" s="83">
        <f t="shared" si="51"/>
        <v>0</v>
      </c>
      <c r="AH619" s="82">
        <v>4138</v>
      </c>
      <c r="AI619" s="64">
        <v>45545</v>
      </c>
      <c r="AJ619" s="80">
        <v>38400000</v>
      </c>
      <c r="AK619" s="65">
        <f t="shared" si="47"/>
        <v>0</v>
      </c>
      <c r="AL619" s="80">
        <v>6300000</v>
      </c>
      <c r="AM619" s="65">
        <f t="shared" si="48"/>
        <v>32100000</v>
      </c>
      <c r="AN619" s="65">
        <f t="shared" si="49"/>
        <v>0</v>
      </c>
      <c r="AO619" s="71" t="s">
        <v>323</v>
      </c>
      <c r="AP619" s="71">
        <v>858</v>
      </c>
      <c r="AQ619" s="73" t="s">
        <v>2723</v>
      </c>
      <c r="AR619" s="73" t="s">
        <v>2724</v>
      </c>
    </row>
    <row r="620" spans="1:44" s="39" customFormat="1" ht="18.75" customHeight="1">
      <c r="A620" s="71">
        <v>138</v>
      </c>
      <c r="B620" s="72" t="s">
        <v>2725</v>
      </c>
      <c r="C620" s="73" t="s">
        <v>248</v>
      </c>
      <c r="D620" s="73" t="s">
        <v>249</v>
      </c>
      <c r="E620" s="73" t="s">
        <v>250</v>
      </c>
      <c r="F620" s="73" t="s">
        <v>251</v>
      </c>
      <c r="G620" s="73" t="s">
        <v>2091</v>
      </c>
      <c r="H620" s="73" t="s">
        <v>77</v>
      </c>
      <c r="I620" s="73" t="s">
        <v>54</v>
      </c>
      <c r="J620" s="114" t="s">
        <v>2726</v>
      </c>
      <c r="K620" s="71" t="s">
        <v>55</v>
      </c>
      <c r="L620" s="71">
        <v>80161500</v>
      </c>
      <c r="M620" s="57">
        <v>3500000</v>
      </c>
      <c r="N620" s="71">
        <v>4</v>
      </c>
      <c r="O620" s="57">
        <v>13600000</v>
      </c>
      <c r="P620" s="74" t="s">
        <v>66</v>
      </c>
      <c r="Q620" s="74" t="s">
        <v>66</v>
      </c>
      <c r="R620" s="71" t="s">
        <v>2093</v>
      </c>
      <c r="S620" s="71" t="s">
        <v>253</v>
      </c>
      <c r="T620" s="75" t="s">
        <v>2264</v>
      </c>
      <c r="U620" s="64">
        <v>45534</v>
      </c>
      <c r="V620" s="76">
        <v>202417000070453</v>
      </c>
      <c r="W620" s="77" t="s">
        <v>307</v>
      </c>
      <c r="X620" s="94" t="s">
        <v>2727</v>
      </c>
      <c r="Y620" s="85">
        <v>45534</v>
      </c>
      <c r="Z620" s="79" t="s">
        <v>2728</v>
      </c>
      <c r="AA620" s="85">
        <v>45561</v>
      </c>
      <c r="AB620" s="93">
        <v>10500000</v>
      </c>
      <c r="AC620" s="81">
        <v>3100000</v>
      </c>
      <c r="AD620" s="82">
        <v>1534</v>
      </c>
      <c r="AE620" s="86">
        <v>45561</v>
      </c>
      <c r="AF620" s="80">
        <v>10500000</v>
      </c>
      <c r="AG620" s="83">
        <f t="shared" si="51"/>
        <v>0</v>
      </c>
      <c r="AH620" s="82" t="s">
        <v>2729</v>
      </c>
      <c r="AI620" s="64">
        <v>45574</v>
      </c>
      <c r="AJ620" s="80">
        <v>10500000</v>
      </c>
      <c r="AK620" s="65">
        <f t="shared" si="47"/>
        <v>0</v>
      </c>
      <c r="AL620" s="80">
        <v>0</v>
      </c>
      <c r="AM620" s="65">
        <f t="shared" si="48"/>
        <v>10500000</v>
      </c>
      <c r="AN620" s="65">
        <f t="shared" si="49"/>
        <v>3100000</v>
      </c>
      <c r="AO620" s="71" t="s">
        <v>320</v>
      </c>
      <c r="AP620" s="71">
        <v>910</v>
      </c>
      <c r="AQ620" s="73" t="s">
        <v>2730</v>
      </c>
      <c r="AR620" s="73"/>
    </row>
    <row r="621" spans="1:44" s="39" customFormat="1" ht="18.75" customHeight="1">
      <c r="A621" s="71">
        <v>139</v>
      </c>
      <c r="B621" s="72" t="s">
        <v>2731</v>
      </c>
      <c r="C621" s="73" t="s">
        <v>248</v>
      </c>
      <c r="D621" s="73" t="s">
        <v>249</v>
      </c>
      <c r="E621" s="73" t="s">
        <v>250</v>
      </c>
      <c r="F621" s="73" t="s">
        <v>251</v>
      </c>
      <c r="G621" s="73" t="s">
        <v>2091</v>
      </c>
      <c r="H621" s="73" t="s">
        <v>237</v>
      </c>
      <c r="I621" s="73" t="s">
        <v>54</v>
      </c>
      <c r="J621" s="114" t="s">
        <v>2732</v>
      </c>
      <c r="K621" s="71" t="s">
        <v>55</v>
      </c>
      <c r="L621" s="71">
        <v>80161500</v>
      </c>
      <c r="M621" s="57">
        <v>12000000</v>
      </c>
      <c r="N621" s="71">
        <v>4</v>
      </c>
      <c r="O621" s="57">
        <v>38172156</v>
      </c>
      <c r="P621" s="74" t="s">
        <v>66</v>
      </c>
      <c r="Q621" s="74" t="s">
        <v>66</v>
      </c>
      <c r="R621" s="71" t="s">
        <v>2093</v>
      </c>
      <c r="S621" s="71" t="s">
        <v>253</v>
      </c>
      <c r="T621" s="75" t="s">
        <v>2222</v>
      </c>
      <c r="U621" s="64">
        <v>45534</v>
      </c>
      <c r="V621" s="76" t="s">
        <v>2733</v>
      </c>
      <c r="W621" s="77" t="s">
        <v>307</v>
      </c>
      <c r="X621" s="94" t="s">
        <v>2734</v>
      </c>
      <c r="Y621" s="85">
        <v>45534</v>
      </c>
      <c r="Z621" s="79" t="s">
        <v>2735</v>
      </c>
      <c r="AA621" s="85">
        <v>45544</v>
      </c>
      <c r="AB621" s="93">
        <v>38133333</v>
      </c>
      <c r="AC621" s="81">
        <v>38823</v>
      </c>
      <c r="AD621" s="82">
        <v>1498</v>
      </c>
      <c r="AE621" s="86">
        <v>45545</v>
      </c>
      <c r="AF621" s="80">
        <v>38133333</v>
      </c>
      <c r="AG621" s="83">
        <f t="shared" si="51"/>
        <v>0</v>
      </c>
      <c r="AH621" s="82">
        <v>4323</v>
      </c>
      <c r="AI621" s="64">
        <v>45552</v>
      </c>
      <c r="AJ621" s="80">
        <v>38133333</v>
      </c>
      <c r="AK621" s="65">
        <f t="shared" si="47"/>
        <v>0</v>
      </c>
      <c r="AL621" s="80">
        <v>5133333</v>
      </c>
      <c r="AM621" s="65">
        <f t="shared" si="48"/>
        <v>33000000</v>
      </c>
      <c r="AN621" s="65">
        <f t="shared" si="49"/>
        <v>38823</v>
      </c>
      <c r="AO621" s="71" t="s">
        <v>323</v>
      </c>
      <c r="AP621" s="71">
        <v>881</v>
      </c>
      <c r="AQ621" s="73" t="s">
        <v>2736</v>
      </c>
      <c r="AR621" s="73" t="s">
        <v>2737</v>
      </c>
    </row>
    <row r="622" spans="1:44" s="39" customFormat="1" ht="18.75" customHeight="1">
      <c r="A622" s="71">
        <v>140</v>
      </c>
      <c r="B622" s="72" t="s">
        <v>2738</v>
      </c>
      <c r="C622" s="73" t="s">
        <v>248</v>
      </c>
      <c r="D622" s="73" t="s">
        <v>249</v>
      </c>
      <c r="E622" s="73" t="s">
        <v>250</v>
      </c>
      <c r="F622" s="73" t="s">
        <v>2155</v>
      </c>
      <c r="G622" s="73" t="s">
        <v>2149</v>
      </c>
      <c r="H622" s="73" t="s">
        <v>77</v>
      </c>
      <c r="I622" s="73" t="s">
        <v>54</v>
      </c>
      <c r="J622" s="114" t="s">
        <v>2739</v>
      </c>
      <c r="K622" s="71" t="s">
        <v>64</v>
      </c>
      <c r="L622" s="71" t="s">
        <v>65</v>
      </c>
      <c r="M622" s="57">
        <v>0</v>
      </c>
      <c r="N622" s="74">
        <v>0</v>
      </c>
      <c r="O622" s="57">
        <f>298784738-298784738</f>
        <v>0</v>
      </c>
      <c r="P622" s="74" t="s">
        <v>78</v>
      </c>
      <c r="Q622" s="74" t="s">
        <v>78</v>
      </c>
      <c r="R622" s="71" t="s">
        <v>2093</v>
      </c>
      <c r="S622" s="71" t="s">
        <v>253</v>
      </c>
      <c r="T622" s="75" t="s">
        <v>2740</v>
      </c>
      <c r="U622" s="64" t="s">
        <v>2741</v>
      </c>
      <c r="V622" s="76" t="s">
        <v>2742</v>
      </c>
      <c r="W622" s="77" t="s">
        <v>314</v>
      </c>
      <c r="X622" s="94" t="s">
        <v>2743</v>
      </c>
      <c r="Y622" s="85">
        <v>45576</v>
      </c>
      <c r="Z622" s="79"/>
      <c r="AA622" s="85"/>
      <c r="AB622" s="93"/>
      <c r="AC622" s="81">
        <v>0</v>
      </c>
      <c r="AD622" s="82"/>
      <c r="AE622" s="86"/>
      <c r="AF622" s="80"/>
      <c r="AG622" s="83">
        <f t="shared" si="51"/>
        <v>0</v>
      </c>
      <c r="AH622" s="82"/>
      <c r="AI622" s="64"/>
      <c r="AJ622" s="80"/>
      <c r="AK622" s="65">
        <f t="shared" si="47"/>
        <v>0</v>
      </c>
      <c r="AL622" s="80"/>
      <c r="AM622" s="65">
        <f t="shared" si="48"/>
        <v>0</v>
      </c>
      <c r="AN622" s="65">
        <f t="shared" si="49"/>
        <v>0</v>
      </c>
      <c r="AO622" s="82"/>
      <c r="AP622" s="82"/>
      <c r="AQ622" s="84"/>
      <c r="AR622" s="73"/>
    </row>
    <row r="623" spans="1:44" s="39" customFormat="1" ht="18.75" customHeight="1">
      <c r="A623" s="71">
        <v>141</v>
      </c>
      <c r="B623" s="72" t="s">
        <v>2744</v>
      </c>
      <c r="C623" s="73" t="s">
        <v>248</v>
      </c>
      <c r="D623" s="73" t="s">
        <v>249</v>
      </c>
      <c r="E623" s="73" t="s">
        <v>250</v>
      </c>
      <c r="F623" s="73" t="s">
        <v>259</v>
      </c>
      <c r="G623" s="73" t="s">
        <v>2289</v>
      </c>
      <c r="H623" s="73" t="s">
        <v>268</v>
      </c>
      <c r="I623" s="73" t="s">
        <v>54</v>
      </c>
      <c r="J623" s="114" t="s">
        <v>2745</v>
      </c>
      <c r="K623" s="71" t="s">
        <v>64</v>
      </c>
      <c r="L623" s="71" t="s">
        <v>65</v>
      </c>
      <c r="M623" s="57" t="s">
        <v>340</v>
      </c>
      <c r="N623" s="71" t="s">
        <v>65</v>
      </c>
      <c r="O623" s="57">
        <v>16641699</v>
      </c>
      <c r="P623" s="74" t="s">
        <v>78</v>
      </c>
      <c r="Q623" s="74" t="s">
        <v>78</v>
      </c>
      <c r="R623" s="71" t="s">
        <v>2262</v>
      </c>
      <c r="S623" s="71" t="s">
        <v>2263</v>
      </c>
      <c r="T623" s="75" t="s">
        <v>2291</v>
      </c>
      <c r="U623" s="64">
        <v>45551</v>
      </c>
      <c r="V623" s="76">
        <v>202417000073413</v>
      </c>
      <c r="W623" s="77" t="s">
        <v>307</v>
      </c>
      <c r="X623" s="94" t="s">
        <v>2746</v>
      </c>
      <c r="Y623" s="85">
        <v>45551</v>
      </c>
      <c r="Z623" s="79"/>
      <c r="AA623" s="85"/>
      <c r="AB623" s="93"/>
      <c r="AC623" s="81">
        <v>16641699</v>
      </c>
      <c r="AD623" s="82"/>
      <c r="AE623" s="86"/>
      <c r="AF623" s="80"/>
      <c r="AG623" s="83">
        <f t="shared" si="51"/>
        <v>0</v>
      </c>
      <c r="AH623" s="82"/>
      <c r="AI623" s="64"/>
      <c r="AJ623" s="80"/>
      <c r="AK623" s="65">
        <f t="shared" si="47"/>
        <v>0</v>
      </c>
      <c r="AL623" s="80"/>
      <c r="AM623" s="65">
        <f t="shared" si="48"/>
        <v>0</v>
      </c>
      <c r="AN623" s="65">
        <f t="shared" si="49"/>
        <v>16641699</v>
      </c>
      <c r="AO623" s="82"/>
      <c r="AP623" s="82"/>
      <c r="AQ623" s="84"/>
      <c r="AR623" s="73"/>
    </row>
    <row r="624" spans="1:44" s="39" customFormat="1" ht="18.75" customHeight="1">
      <c r="A624" s="71">
        <v>142</v>
      </c>
      <c r="B624" s="72" t="s">
        <v>2747</v>
      </c>
      <c r="C624" s="73" t="s">
        <v>248</v>
      </c>
      <c r="D624" s="73" t="s">
        <v>249</v>
      </c>
      <c r="E624" s="73" t="s">
        <v>250</v>
      </c>
      <c r="F624" s="73" t="s">
        <v>259</v>
      </c>
      <c r="G624" s="73" t="s">
        <v>2289</v>
      </c>
      <c r="H624" s="73" t="s">
        <v>265</v>
      </c>
      <c r="I624" s="73" t="s">
        <v>54</v>
      </c>
      <c r="J624" s="114" t="s">
        <v>2748</v>
      </c>
      <c r="K624" s="71" t="s">
        <v>64</v>
      </c>
      <c r="L624" s="71" t="s">
        <v>65</v>
      </c>
      <c r="M624" s="57" t="s">
        <v>340</v>
      </c>
      <c r="N624" s="71" t="s">
        <v>65</v>
      </c>
      <c r="O624" s="57">
        <v>10878000</v>
      </c>
      <c r="P624" s="74" t="s">
        <v>78</v>
      </c>
      <c r="Q624" s="74" t="s">
        <v>78</v>
      </c>
      <c r="R624" s="71" t="s">
        <v>2262</v>
      </c>
      <c r="S624" s="71" t="s">
        <v>2263</v>
      </c>
      <c r="T624" s="75" t="s">
        <v>2291</v>
      </c>
      <c r="U624" s="64">
        <v>45551</v>
      </c>
      <c r="V624" s="76">
        <v>202417000073413</v>
      </c>
      <c r="W624" s="77" t="s">
        <v>307</v>
      </c>
      <c r="X624" s="94" t="s">
        <v>2315</v>
      </c>
      <c r="Y624" s="85">
        <v>45551</v>
      </c>
      <c r="Z624" s="79"/>
      <c r="AA624" s="85"/>
      <c r="AB624" s="93"/>
      <c r="AC624" s="81">
        <v>10878000</v>
      </c>
      <c r="AD624" s="82"/>
      <c r="AE624" s="86"/>
      <c r="AF624" s="80"/>
      <c r="AG624" s="83">
        <f t="shared" si="51"/>
        <v>0</v>
      </c>
      <c r="AH624" s="82"/>
      <c r="AI624" s="64"/>
      <c r="AJ624" s="80"/>
      <c r="AK624" s="65">
        <f t="shared" si="47"/>
        <v>0</v>
      </c>
      <c r="AL624" s="80"/>
      <c r="AM624" s="65">
        <f t="shared" si="48"/>
        <v>0</v>
      </c>
      <c r="AN624" s="65">
        <f t="shared" si="49"/>
        <v>10878000</v>
      </c>
      <c r="AO624" s="82"/>
      <c r="AP624" s="82"/>
      <c r="AQ624" s="84"/>
      <c r="AR624" s="73"/>
    </row>
    <row r="625" spans="1:44" s="39" customFormat="1" ht="18.75" customHeight="1">
      <c r="A625" s="71">
        <v>143</v>
      </c>
      <c r="B625" s="72" t="s">
        <v>2749</v>
      </c>
      <c r="C625" s="73" t="s">
        <v>248</v>
      </c>
      <c r="D625" s="73" t="s">
        <v>249</v>
      </c>
      <c r="E625" s="73" t="s">
        <v>250</v>
      </c>
      <c r="F625" s="73" t="s">
        <v>2155</v>
      </c>
      <c r="G625" s="73" t="s">
        <v>2149</v>
      </c>
      <c r="H625" s="73" t="s">
        <v>2563</v>
      </c>
      <c r="I625" s="73" t="s">
        <v>54</v>
      </c>
      <c r="J625" s="114" t="s">
        <v>2750</v>
      </c>
      <c r="K625" s="71" t="s">
        <v>64</v>
      </c>
      <c r="L625" s="71" t="s">
        <v>65</v>
      </c>
      <c r="M625" s="57" t="s">
        <v>340</v>
      </c>
      <c r="N625" s="71" t="s">
        <v>65</v>
      </c>
      <c r="O625" s="57">
        <v>14500000</v>
      </c>
      <c r="P625" s="74" t="s">
        <v>78</v>
      </c>
      <c r="Q625" s="74" t="s">
        <v>78</v>
      </c>
      <c r="R625" s="71" t="s">
        <v>2093</v>
      </c>
      <c r="S625" s="71" t="s">
        <v>253</v>
      </c>
      <c r="T625" s="75" t="s">
        <v>2547</v>
      </c>
      <c r="U625" s="64">
        <v>45551</v>
      </c>
      <c r="V625" s="76">
        <v>202417000073423</v>
      </c>
      <c r="W625" s="77" t="s">
        <v>307</v>
      </c>
      <c r="X625" s="94" t="s">
        <v>2573</v>
      </c>
      <c r="Y625" s="85">
        <v>45551</v>
      </c>
      <c r="Z625" s="79"/>
      <c r="AA625" s="85"/>
      <c r="AB625" s="93"/>
      <c r="AC625" s="81">
        <v>14500000</v>
      </c>
      <c r="AD625" s="82"/>
      <c r="AE625" s="86"/>
      <c r="AF625" s="80"/>
      <c r="AG625" s="83">
        <f t="shared" si="51"/>
        <v>0</v>
      </c>
      <c r="AH625" s="82"/>
      <c r="AI625" s="64"/>
      <c r="AJ625" s="80"/>
      <c r="AK625" s="65">
        <f t="shared" si="47"/>
        <v>0</v>
      </c>
      <c r="AL625" s="80"/>
      <c r="AM625" s="65">
        <f t="shared" si="48"/>
        <v>0</v>
      </c>
      <c r="AN625" s="65">
        <f t="shared" si="49"/>
        <v>14500000</v>
      </c>
      <c r="AO625" s="82"/>
      <c r="AP625" s="82"/>
      <c r="AQ625" s="84"/>
      <c r="AR625" s="73"/>
    </row>
    <row r="626" spans="1:44" s="39" customFormat="1" ht="18.75" customHeight="1">
      <c r="A626" s="71">
        <v>144</v>
      </c>
      <c r="B626" s="72" t="s">
        <v>2751</v>
      </c>
      <c r="C626" s="73" t="s">
        <v>248</v>
      </c>
      <c r="D626" s="73" t="s">
        <v>249</v>
      </c>
      <c r="E626" s="73" t="s">
        <v>250</v>
      </c>
      <c r="F626" s="73" t="s">
        <v>251</v>
      </c>
      <c r="G626" s="73" t="s">
        <v>2091</v>
      </c>
      <c r="H626" s="73" t="s">
        <v>77</v>
      </c>
      <c r="I626" s="73" t="s">
        <v>54</v>
      </c>
      <c r="J626" s="114" t="s">
        <v>2694</v>
      </c>
      <c r="K626" s="71" t="s">
        <v>64</v>
      </c>
      <c r="L626" s="71" t="s">
        <v>65</v>
      </c>
      <c r="M626" s="57" t="s">
        <v>340</v>
      </c>
      <c r="N626" s="71" t="s">
        <v>65</v>
      </c>
      <c r="O626" s="57">
        <v>3500000</v>
      </c>
      <c r="P626" s="74" t="s">
        <v>78</v>
      </c>
      <c r="Q626" s="74" t="s">
        <v>78</v>
      </c>
      <c r="R626" s="71" t="s">
        <v>2093</v>
      </c>
      <c r="S626" s="71" t="s">
        <v>253</v>
      </c>
      <c r="T626" s="75" t="s">
        <v>2162</v>
      </c>
      <c r="U626" s="64" t="s">
        <v>2752</v>
      </c>
      <c r="V626" s="76" t="s">
        <v>2753</v>
      </c>
      <c r="W626" s="77" t="s">
        <v>309</v>
      </c>
      <c r="X626" s="94" t="s">
        <v>2754</v>
      </c>
      <c r="Y626" s="85" t="s">
        <v>2752</v>
      </c>
      <c r="Z626" s="79"/>
      <c r="AA626" s="85"/>
      <c r="AB626" s="93"/>
      <c r="AC626" s="81">
        <v>3500000</v>
      </c>
      <c r="AD626" s="82"/>
      <c r="AE626" s="86"/>
      <c r="AF626" s="80"/>
      <c r="AG626" s="83">
        <f t="shared" si="51"/>
        <v>0</v>
      </c>
      <c r="AH626" s="82"/>
      <c r="AI626" s="64"/>
      <c r="AJ626" s="80"/>
      <c r="AK626" s="65">
        <f t="shared" si="47"/>
        <v>0</v>
      </c>
      <c r="AL626" s="80"/>
      <c r="AM626" s="65">
        <f t="shared" si="48"/>
        <v>0</v>
      </c>
      <c r="AN626" s="65">
        <f t="shared" si="49"/>
        <v>3500000</v>
      </c>
      <c r="AO626" s="82"/>
      <c r="AP626" s="82"/>
      <c r="AQ626" s="84"/>
      <c r="AR626" s="73"/>
    </row>
    <row r="627" spans="1:44" s="39" customFormat="1" ht="18.75" customHeight="1">
      <c r="A627" s="71">
        <v>145</v>
      </c>
      <c r="B627" s="72" t="s">
        <v>2755</v>
      </c>
      <c r="C627" s="73" t="s">
        <v>248</v>
      </c>
      <c r="D627" s="73" t="s">
        <v>249</v>
      </c>
      <c r="E627" s="73" t="s">
        <v>250</v>
      </c>
      <c r="F627" s="73" t="s">
        <v>2155</v>
      </c>
      <c r="G627" s="73" t="s">
        <v>2149</v>
      </c>
      <c r="H627" s="73" t="s">
        <v>2756</v>
      </c>
      <c r="I627" s="73" t="s">
        <v>282</v>
      </c>
      <c r="J627" s="114" t="s">
        <v>2757</v>
      </c>
      <c r="K627" s="71" t="s">
        <v>64</v>
      </c>
      <c r="L627" s="71" t="s">
        <v>65</v>
      </c>
      <c r="M627" s="57" t="s">
        <v>340</v>
      </c>
      <c r="N627" s="71" t="s">
        <v>65</v>
      </c>
      <c r="O627" s="57">
        <v>9754000</v>
      </c>
      <c r="P627" s="74" t="s">
        <v>614</v>
      </c>
      <c r="Q627" s="74" t="s">
        <v>614</v>
      </c>
      <c r="R627" s="71" t="s">
        <v>2093</v>
      </c>
      <c r="S627" s="71" t="s">
        <v>253</v>
      </c>
      <c r="T627" s="75" t="s">
        <v>2547</v>
      </c>
      <c r="U627" s="64">
        <v>45551</v>
      </c>
      <c r="V627" s="76">
        <v>202417000074253</v>
      </c>
      <c r="W627" s="77" t="s">
        <v>307</v>
      </c>
      <c r="X627" s="94" t="s">
        <v>2743</v>
      </c>
      <c r="Y627" s="85">
        <v>45506</v>
      </c>
      <c r="Z627" s="79"/>
      <c r="AA627" s="85"/>
      <c r="AB627" s="93"/>
      <c r="AC627" s="81">
        <v>9754000</v>
      </c>
      <c r="AD627" s="82"/>
      <c r="AE627" s="86"/>
      <c r="AF627" s="80"/>
      <c r="AG627" s="83">
        <f t="shared" si="51"/>
        <v>0</v>
      </c>
      <c r="AH627" s="82"/>
      <c r="AI627" s="64"/>
      <c r="AJ627" s="80"/>
      <c r="AK627" s="65">
        <f t="shared" si="47"/>
        <v>0</v>
      </c>
      <c r="AL627" s="80"/>
      <c r="AM627" s="65">
        <f t="shared" si="48"/>
        <v>0</v>
      </c>
      <c r="AN627" s="65">
        <f t="shared" si="49"/>
        <v>9754000</v>
      </c>
      <c r="AO627" s="82"/>
      <c r="AP627" s="82"/>
      <c r="AQ627" s="84"/>
      <c r="AR627" s="73"/>
    </row>
    <row r="628" spans="1:44" s="39" customFormat="1" ht="18.75" customHeight="1">
      <c r="A628" s="71">
        <v>146</v>
      </c>
      <c r="B628" s="72" t="s">
        <v>2758</v>
      </c>
      <c r="C628" s="73" t="s">
        <v>248</v>
      </c>
      <c r="D628" s="73" t="s">
        <v>249</v>
      </c>
      <c r="E628" s="73" t="s">
        <v>250</v>
      </c>
      <c r="F628" s="73" t="s">
        <v>2155</v>
      </c>
      <c r="G628" s="73" t="s">
        <v>2149</v>
      </c>
      <c r="H628" s="73" t="s">
        <v>82</v>
      </c>
      <c r="I628" s="73" t="s">
        <v>54</v>
      </c>
      <c r="J628" s="114" t="s">
        <v>605</v>
      </c>
      <c r="K628" s="71" t="s">
        <v>55</v>
      </c>
      <c r="L628" s="71">
        <v>80131505</v>
      </c>
      <c r="M628" s="57">
        <v>10000000</v>
      </c>
      <c r="N628" s="71">
        <v>1</v>
      </c>
      <c r="O628" s="57">
        <v>10000000</v>
      </c>
      <c r="P628" s="74" t="s">
        <v>66</v>
      </c>
      <c r="Q628" s="74" t="s">
        <v>66</v>
      </c>
      <c r="R628" s="71" t="s">
        <v>2093</v>
      </c>
      <c r="S628" s="71" t="s">
        <v>253</v>
      </c>
      <c r="T628" s="75" t="s">
        <v>2162</v>
      </c>
      <c r="U628" s="64">
        <v>45559</v>
      </c>
      <c r="V628" s="76">
        <v>202417000075793</v>
      </c>
      <c r="W628" s="77" t="s">
        <v>307</v>
      </c>
      <c r="X628" s="94" t="s">
        <v>2759</v>
      </c>
      <c r="Y628" s="85">
        <v>45559</v>
      </c>
      <c r="Z628" s="79" t="s">
        <v>2760</v>
      </c>
      <c r="AA628" s="85">
        <v>45560</v>
      </c>
      <c r="AB628" s="93">
        <v>10000000</v>
      </c>
      <c r="AC628" s="81">
        <v>0</v>
      </c>
      <c r="AD628" s="82">
        <v>1528</v>
      </c>
      <c r="AE628" s="86">
        <v>45561</v>
      </c>
      <c r="AF628" s="80">
        <v>10000000</v>
      </c>
      <c r="AG628" s="83">
        <f t="shared" si="51"/>
        <v>0</v>
      </c>
      <c r="AH628" s="82">
        <v>4731</v>
      </c>
      <c r="AI628" s="64">
        <v>45588</v>
      </c>
      <c r="AJ628" s="80">
        <v>4327501</v>
      </c>
      <c r="AK628" s="65">
        <f t="shared" si="47"/>
        <v>5672499</v>
      </c>
      <c r="AL628" s="80">
        <v>0</v>
      </c>
      <c r="AM628" s="65">
        <f t="shared" si="48"/>
        <v>4327501</v>
      </c>
      <c r="AN628" s="65">
        <f t="shared" si="49"/>
        <v>5672499</v>
      </c>
      <c r="AO628" s="71" t="s">
        <v>303</v>
      </c>
      <c r="AP628" s="71">
        <v>926</v>
      </c>
      <c r="AQ628" s="73" t="s">
        <v>647</v>
      </c>
      <c r="AR628" s="73"/>
    </row>
    <row r="629" spans="1:44" s="39" customFormat="1" ht="18.75" customHeight="1">
      <c r="A629" s="71">
        <v>147</v>
      </c>
      <c r="B629" s="72" t="s">
        <v>2761</v>
      </c>
      <c r="C629" s="73" t="s">
        <v>248</v>
      </c>
      <c r="D629" s="73" t="s">
        <v>249</v>
      </c>
      <c r="E629" s="73" t="s">
        <v>250</v>
      </c>
      <c r="F629" s="73" t="s">
        <v>251</v>
      </c>
      <c r="G629" s="73" t="s">
        <v>2091</v>
      </c>
      <c r="H629" s="73" t="s">
        <v>237</v>
      </c>
      <c r="I629" s="73" t="s">
        <v>54</v>
      </c>
      <c r="J629" s="114" t="s">
        <v>2762</v>
      </c>
      <c r="K629" s="71" t="s">
        <v>64</v>
      </c>
      <c r="L629" s="71" t="s">
        <v>65</v>
      </c>
      <c r="M629" s="57" t="s">
        <v>340</v>
      </c>
      <c r="N629" s="71" t="s">
        <v>65</v>
      </c>
      <c r="O629" s="57">
        <v>312666</v>
      </c>
      <c r="P629" s="74" t="s">
        <v>78</v>
      </c>
      <c r="Q629" s="74" t="s">
        <v>78</v>
      </c>
      <c r="R629" s="71" t="s">
        <v>2093</v>
      </c>
      <c r="S629" s="71" t="s">
        <v>253</v>
      </c>
      <c r="T629" s="75" t="s">
        <v>2547</v>
      </c>
      <c r="U629" s="64">
        <v>45551</v>
      </c>
      <c r="V629" s="76">
        <v>202417000074253</v>
      </c>
      <c r="W629" s="77" t="s">
        <v>307</v>
      </c>
      <c r="X629" s="94" t="s">
        <v>2743</v>
      </c>
      <c r="Y629" s="85">
        <v>45506</v>
      </c>
      <c r="Z629" s="79"/>
      <c r="AA629" s="85"/>
      <c r="AB629" s="93"/>
      <c r="AC629" s="81">
        <v>312666</v>
      </c>
      <c r="AD629" s="82"/>
      <c r="AE629" s="86"/>
      <c r="AF629" s="80"/>
      <c r="AG629" s="83">
        <f t="shared" si="51"/>
        <v>0</v>
      </c>
      <c r="AH629" s="82"/>
      <c r="AI629" s="64"/>
      <c r="AJ629" s="80"/>
      <c r="AK629" s="65">
        <f t="shared" si="47"/>
        <v>0</v>
      </c>
      <c r="AL629" s="80"/>
      <c r="AM629" s="65">
        <f t="shared" si="48"/>
        <v>0</v>
      </c>
      <c r="AN629" s="65">
        <f t="shared" si="49"/>
        <v>312666</v>
      </c>
      <c r="AO629" s="82"/>
      <c r="AP629" s="82"/>
      <c r="AQ629" s="84"/>
      <c r="AR629" s="73"/>
    </row>
    <row r="630" spans="1:44" s="39" customFormat="1" ht="18.75" customHeight="1">
      <c r="A630" s="71">
        <v>148</v>
      </c>
      <c r="B630" s="72" t="s">
        <v>2763</v>
      </c>
      <c r="C630" s="73" t="s">
        <v>248</v>
      </c>
      <c r="D630" s="73" t="s">
        <v>249</v>
      </c>
      <c r="E630" s="73" t="s">
        <v>250</v>
      </c>
      <c r="F630" s="73" t="s">
        <v>251</v>
      </c>
      <c r="G630" s="73" t="s">
        <v>2091</v>
      </c>
      <c r="H630" s="73" t="s">
        <v>271</v>
      </c>
      <c r="I630" s="73" t="s">
        <v>54</v>
      </c>
      <c r="J630" s="114" t="s">
        <v>2764</v>
      </c>
      <c r="K630" s="71" t="s">
        <v>55</v>
      </c>
      <c r="L630" s="71">
        <v>81111500</v>
      </c>
      <c r="M630" s="57">
        <v>6000000</v>
      </c>
      <c r="N630" s="71">
        <v>3</v>
      </c>
      <c r="O630" s="57">
        <v>18000000</v>
      </c>
      <c r="P630" s="74" t="s">
        <v>614</v>
      </c>
      <c r="Q630" s="74" t="s">
        <v>614</v>
      </c>
      <c r="R630" s="71" t="s">
        <v>2093</v>
      </c>
      <c r="S630" s="71" t="s">
        <v>253</v>
      </c>
      <c r="T630" s="75" t="s">
        <v>2291</v>
      </c>
      <c r="U630" s="64">
        <v>45572</v>
      </c>
      <c r="V630" s="76" t="s">
        <v>2765</v>
      </c>
      <c r="W630" s="77" t="s">
        <v>307</v>
      </c>
      <c r="X630" s="94" t="s">
        <v>2766</v>
      </c>
      <c r="Y630" s="85">
        <v>45572</v>
      </c>
      <c r="Z630" s="79" t="s">
        <v>2767</v>
      </c>
      <c r="AA630" s="85">
        <v>45581</v>
      </c>
      <c r="AB630" s="93">
        <v>18000000</v>
      </c>
      <c r="AC630" s="81">
        <v>0</v>
      </c>
      <c r="AD630" s="82">
        <v>1559</v>
      </c>
      <c r="AE630" s="86">
        <v>45582</v>
      </c>
      <c r="AF630" s="80">
        <v>18000000</v>
      </c>
      <c r="AG630" s="83">
        <f t="shared" si="51"/>
        <v>0</v>
      </c>
      <c r="AH630" s="82">
        <v>4739</v>
      </c>
      <c r="AI630" s="64">
        <v>45594</v>
      </c>
      <c r="AJ630" s="80">
        <v>18000000</v>
      </c>
      <c r="AK630" s="65">
        <f t="shared" si="47"/>
        <v>0</v>
      </c>
      <c r="AL630" s="80">
        <v>0</v>
      </c>
      <c r="AM630" s="65">
        <f t="shared" si="48"/>
        <v>18000000</v>
      </c>
      <c r="AN630" s="65">
        <f t="shared" si="49"/>
        <v>0</v>
      </c>
      <c r="AO630" s="71" t="s">
        <v>323</v>
      </c>
      <c r="AP630" s="71">
        <v>927</v>
      </c>
      <c r="AQ630" s="73" t="s">
        <v>2768</v>
      </c>
      <c r="AR630" s="73"/>
    </row>
    <row r="631" spans="1:44" s="39" customFormat="1" ht="18.75" customHeight="1">
      <c r="A631" s="71">
        <v>149</v>
      </c>
      <c r="B631" s="72" t="s">
        <v>2769</v>
      </c>
      <c r="C631" s="73" t="s">
        <v>248</v>
      </c>
      <c r="D631" s="73" t="s">
        <v>249</v>
      </c>
      <c r="E631" s="73" t="s">
        <v>250</v>
      </c>
      <c r="F631" s="73" t="s">
        <v>251</v>
      </c>
      <c r="G631" s="73" t="s">
        <v>2091</v>
      </c>
      <c r="H631" s="73" t="s">
        <v>271</v>
      </c>
      <c r="I631" s="73" t="s">
        <v>54</v>
      </c>
      <c r="J631" s="114" t="s">
        <v>2770</v>
      </c>
      <c r="K631" s="71" t="s">
        <v>55</v>
      </c>
      <c r="L631" s="71">
        <v>81111500</v>
      </c>
      <c r="M631" s="57">
        <v>6000000</v>
      </c>
      <c r="N631" s="71">
        <v>3</v>
      </c>
      <c r="O631" s="57">
        <v>18000000</v>
      </c>
      <c r="P631" s="74" t="s">
        <v>614</v>
      </c>
      <c r="Q631" s="74" t="s">
        <v>614</v>
      </c>
      <c r="R631" s="71" t="s">
        <v>2262</v>
      </c>
      <c r="S631" s="71" t="s">
        <v>2263</v>
      </c>
      <c r="T631" s="75" t="s">
        <v>2291</v>
      </c>
      <c r="U631" s="64">
        <v>45572</v>
      </c>
      <c r="V631" s="76" t="s">
        <v>2765</v>
      </c>
      <c r="W631" s="77" t="s">
        <v>307</v>
      </c>
      <c r="X631" s="94" t="s">
        <v>2771</v>
      </c>
      <c r="Y631" s="85">
        <v>45572</v>
      </c>
      <c r="Z631" s="79" t="s">
        <v>2772</v>
      </c>
      <c r="AA631" s="85">
        <v>45581</v>
      </c>
      <c r="AB631" s="93">
        <v>18000000</v>
      </c>
      <c r="AC631" s="81">
        <v>0</v>
      </c>
      <c r="AD631" s="82">
        <v>1560</v>
      </c>
      <c r="AE631" s="86">
        <v>45582</v>
      </c>
      <c r="AF631" s="80">
        <v>18000000</v>
      </c>
      <c r="AG631" s="83">
        <f t="shared" si="51"/>
        <v>0</v>
      </c>
      <c r="AH631" s="82">
        <v>4738</v>
      </c>
      <c r="AI631" s="64">
        <v>45594</v>
      </c>
      <c r="AJ631" s="80">
        <v>18000000</v>
      </c>
      <c r="AK631" s="65">
        <f t="shared" si="47"/>
        <v>0</v>
      </c>
      <c r="AL631" s="80">
        <v>0</v>
      </c>
      <c r="AM631" s="65">
        <f t="shared" si="48"/>
        <v>18000000</v>
      </c>
      <c r="AN631" s="65">
        <f t="shared" si="49"/>
        <v>0</v>
      </c>
      <c r="AO631" s="71" t="s">
        <v>2850</v>
      </c>
      <c r="AP631" s="71">
        <v>928</v>
      </c>
      <c r="AQ631" s="73" t="s">
        <v>2773</v>
      </c>
      <c r="AR631" s="73"/>
    </row>
    <row r="632" spans="1:44" s="39" customFormat="1" ht="18.75" customHeight="1">
      <c r="A632" s="71">
        <v>150</v>
      </c>
      <c r="B632" s="72" t="s">
        <v>2774</v>
      </c>
      <c r="C632" s="73" t="s">
        <v>248</v>
      </c>
      <c r="D632" s="73" t="s">
        <v>249</v>
      </c>
      <c r="E632" s="73" t="s">
        <v>250</v>
      </c>
      <c r="F632" s="73" t="s">
        <v>259</v>
      </c>
      <c r="G632" s="73" t="s">
        <v>2289</v>
      </c>
      <c r="H632" s="73" t="s">
        <v>261</v>
      </c>
      <c r="I632" s="73" t="s">
        <v>54</v>
      </c>
      <c r="J632" s="114" t="s">
        <v>2775</v>
      </c>
      <c r="K632" s="71" t="s">
        <v>137</v>
      </c>
      <c r="L632" s="71">
        <v>43211600</v>
      </c>
      <c r="M632" s="57">
        <v>22500000</v>
      </c>
      <c r="N632" s="71">
        <v>1</v>
      </c>
      <c r="O632" s="57">
        <v>22500000</v>
      </c>
      <c r="P632" s="74" t="s">
        <v>614</v>
      </c>
      <c r="Q632" s="74" t="s">
        <v>614</v>
      </c>
      <c r="R632" s="71" t="s">
        <v>2262</v>
      </c>
      <c r="S632" s="71" t="s">
        <v>2263</v>
      </c>
      <c r="T632" s="75" t="s">
        <v>2291</v>
      </c>
      <c r="U632" s="64">
        <v>45572</v>
      </c>
      <c r="V632" s="76" t="s">
        <v>2765</v>
      </c>
      <c r="W632" s="77" t="s">
        <v>307</v>
      </c>
      <c r="X632" s="94" t="s">
        <v>2309</v>
      </c>
      <c r="Y632" s="85">
        <v>45572</v>
      </c>
      <c r="Z632" s="79" t="s">
        <v>2776</v>
      </c>
      <c r="AA632" s="85">
        <v>45581</v>
      </c>
      <c r="AB632" s="93">
        <v>22500000</v>
      </c>
      <c r="AC632" s="81">
        <v>0</v>
      </c>
      <c r="AD632" s="82">
        <v>1555</v>
      </c>
      <c r="AE632" s="86">
        <v>45582</v>
      </c>
      <c r="AF632" s="80">
        <v>22500000</v>
      </c>
      <c r="AG632" s="83">
        <f t="shared" si="51"/>
        <v>0</v>
      </c>
      <c r="AH632" s="82"/>
      <c r="AI632" s="64"/>
      <c r="AJ632" s="80"/>
      <c r="AK632" s="65">
        <f t="shared" si="47"/>
        <v>22500000</v>
      </c>
      <c r="AL632" s="80"/>
      <c r="AM632" s="65">
        <f t="shared" si="48"/>
        <v>0</v>
      </c>
      <c r="AN632" s="65">
        <f t="shared" si="49"/>
        <v>22500000</v>
      </c>
      <c r="AO632" s="82"/>
      <c r="AP632" s="82"/>
      <c r="AQ632" s="84"/>
      <c r="AR632" s="73"/>
    </row>
    <row r="633" spans="1:44" s="39" customFormat="1" ht="18.75" customHeight="1">
      <c r="A633" s="71">
        <v>151</v>
      </c>
      <c r="B633" s="72" t="s">
        <v>2777</v>
      </c>
      <c r="C633" s="73" t="s">
        <v>248</v>
      </c>
      <c r="D633" s="73" t="s">
        <v>249</v>
      </c>
      <c r="E633" s="73" t="s">
        <v>250</v>
      </c>
      <c r="F633" s="73" t="s">
        <v>259</v>
      </c>
      <c r="G633" s="73" t="s">
        <v>2289</v>
      </c>
      <c r="H633" s="73" t="s">
        <v>261</v>
      </c>
      <c r="I633" s="73" t="s">
        <v>54</v>
      </c>
      <c r="J633" s="114" t="s">
        <v>2778</v>
      </c>
      <c r="K633" s="71" t="s">
        <v>137</v>
      </c>
      <c r="L633" s="71">
        <v>43211600</v>
      </c>
      <c r="M633" s="57">
        <v>13000000</v>
      </c>
      <c r="N633" s="71">
        <v>1</v>
      </c>
      <c r="O633" s="57">
        <v>13000000</v>
      </c>
      <c r="P633" s="74" t="s">
        <v>614</v>
      </c>
      <c r="Q633" s="74" t="s">
        <v>614</v>
      </c>
      <c r="R633" s="71" t="s">
        <v>2262</v>
      </c>
      <c r="S633" s="71" t="s">
        <v>2263</v>
      </c>
      <c r="T633" s="75" t="s">
        <v>2291</v>
      </c>
      <c r="U633" s="64">
        <v>45572</v>
      </c>
      <c r="V633" s="76" t="s">
        <v>2765</v>
      </c>
      <c r="W633" s="77" t="s">
        <v>307</v>
      </c>
      <c r="X633" s="94" t="s">
        <v>2309</v>
      </c>
      <c r="Y633" s="85">
        <v>45572</v>
      </c>
      <c r="Z633" s="79" t="s">
        <v>2779</v>
      </c>
      <c r="AA633" s="85">
        <v>45581</v>
      </c>
      <c r="AB633" s="93">
        <v>13000000</v>
      </c>
      <c r="AC633" s="81">
        <v>0</v>
      </c>
      <c r="AD633" s="82">
        <v>1556</v>
      </c>
      <c r="AE633" s="86">
        <v>45582</v>
      </c>
      <c r="AF633" s="80">
        <v>13000000</v>
      </c>
      <c r="AG633" s="83">
        <f t="shared" si="51"/>
        <v>0</v>
      </c>
      <c r="AH633" s="82"/>
      <c r="AI633" s="64"/>
      <c r="AJ633" s="80"/>
      <c r="AK633" s="65">
        <f t="shared" si="47"/>
        <v>13000000</v>
      </c>
      <c r="AL633" s="80"/>
      <c r="AM633" s="65">
        <f t="shared" si="48"/>
        <v>0</v>
      </c>
      <c r="AN633" s="65">
        <f t="shared" si="49"/>
        <v>13000000</v>
      </c>
      <c r="AO633" s="82"/>
      <c r="AP633" s="82"/>
      <c r="AQ633" s="84"/>
      <c r="AR633" s="73"/>
    </row>
    <row r="634" spans="1:44" s="39" customFormat="1" ht="18.75" customHeight="1">
      <c r="A634" s="71">
        <v>152</v>
      </c>
      <c r="B634" s="72" t="s">
        <v>2780</v>
      </c>
      <c r="C634" s="73" t="s">
        <v>248</v>
      </c>
      <c r="D634" s="73" t="s">
        <v>249</v>
      </c>
      <c r="E634" s="73" t="s">
        <v>250</v>
      </c>
      <c r="F634" s="73" t="s">
        <v>259</v>
      </c>
      <c r="G634" s="73" t="s">
        <v>2289</v>
      </c>
      <c r="H634" s="73" t="s">
        <v>261</v>
      </c>
      <c r="I634" s="73" t="s">
        <v>54</v>
      </c>
      <c r="J634" s="114" t="s">
        <v>2781</v>
      </c>
      <c r="K634" s="71" t="s">
        <v>263</v>
      </c>
      <c r="L634" s="71">
        <v>81111500</v>
      </c>
      <c r="M634" s="57">
        <v>90000000</v>
      </c>
      <c r="N634" s="71">
        <v>1</v>
      </c>
      <c r="O634" s="57">
        <v>90000000</v>
      </c>
      <c r="P634" s="74" t="s">
        <v>614</v>
      </c>
      <c r="Q634" s="74" t="s">
        <v>614</v>
      </c>
      <c r="R634" s="71" t="s">
        <v>2262</v>
      </c>
      <c r="S634" s="71" t="s">
        <v>2263</v>
      </c>
      <c r="T634" s="75" t="s">
        <v>2291</v>
      </c>
      <c r="U634" s="64">
        <v>45574</v>
      </c>
      <c r="V634" s="76" t="s">
        <v>2782</v>
      </c>
      <c r="W634" s="77" t="s">
        <v>307</v>
      </c>
      <c r="X634" s="94" t="s">
        <v>2309</v>
      </c>
      <c r="Y634" s="85" t="s">
        <v>2783</v>
      </c>
      <c r="Z634" s="79" t="s">
        <v>2784</v>
      </c>
      <c r="AA634" s="85">
        <v>45581</v>
      </c>
      <c r="AB634" s="93">
        <v>90000000</v>
      </c>
      <c r="AC634" s="81">
        <v>0</v>
      </c>
      <c r="AD634" s="82">
        <v>1557</v>
      </c>
      <c r="AE634" s="86">
        <v>45582</v>
      </c>
      <c r="AF634" s="80">
        <v>90000000</v>
      </c>
      <c r="AG634" s="83">
        <f t="shared" si="51"/>
        <v>0</v>
      </c>
      <c r="AH634" s="82"/>
      <c r="AI634" s="64"/>
      <c r="AJ634" s="80"/>
      <c r="AK634" s="65">
        <f t="shared" si="47"/>
        <v>90000000</v>
      </c>
      <c r="AL634" s="80"/>
      <c r="AM634" s="65">
        <f t="shared" si="48"/>
        <v>0</v>
      </c>
      <c r="AN634" s="65">
        <f t="shared" si="49"/>
        <v>90000000</v>
      </c>
      <c r="AO634" s="82"/>
      <c r="AP634" s="82"/>
      <c r="AQ634" s="84"/>
      <c r="AR634" s="73"/>
    </row>
    <row r="635" spans="1:44" s="39" customFormat="1" ht="18.75" customHeight="1">
      <c r="A635" s="71">
        <v>153</v>
      </c>
      <c r="B635" s="72" t="s">
        <v>2785</v>
      </c>
      <c r="C635" s="73" t="s">
        <v>248</v>
      </c>
      <c r="D635" s="73" t="s">
        <v>249</v>
      </c>
      <c r="E635" s="73" t="s">
        <v>250</v>
      </c>
      <c r="F635" s="73" t="s">
        <v>251</v>
      </c>
      <c r="G635" s="73" t="s">
        <v>2091</v>
      </c>
      <c r="H635" s="73" t="s">
        <v>237</v>
      </c>
      <c r="I635" s="73" t="s">
        <v>54</v>
      </c>
      <c r="J635" s="114" t="s">
        <v>2786</v>
      </c>
      <c r="K635" s="71" t="s">
        <v>55</v>
      </c>
      <c r="L635" s="71">
        <v>80161500</v>
      </c>
      <c r="M635" s="57">
        <v>6500000</v>
      </c>
      <c r="N635" s="71">
        <v>3</v>
      </c>
      <c r="O635" s="57">
        <v>19500000</v>
      </c>
      <c r="P635" s="74" t="s">
        <v>614</v>
      </c>
      <c r="Q635" s="74" t="s">
        <v>614</v>
      </c>
      <c r="R635" s="71" t="s">
        <v>2093</v>
      </c>
      <c r="S635" s="71" t="s">
        <v>253</v>
      </c>
      <c r="T635" s="75" t="s">
        <v>2787</v>
      </c>
      <c r="U635" s="64" t="s">
        <v>2788</v>
      </c>
      <c r="V635" s="76" t="s">
        <v>2789</v>
      </c>
      <c r="W635" s="77" t="s">
        <v>302</v>
      </c>
      <c r="X635" s="94" t="s">
        <v>2790</v>
      </c>
      <c r="Y635" s="85" t="s">
        <v>2788</v>
      </c>
      <c r="Z635" s="79" t="s">
        <v>2791</v>
      </c>
      <c r="AA635" s="85">
        <v>45582</v>
      </c>
      <c r="AB635" s="93">
        <v>19500000</v>
      </c>
      <c r="AC635" s="81">
        <v>0</v>
      </c>
      <c r="AD635" s="82">
        <v>1565</v>
      </c>
      <c r="AE635" s="86">
        <v>45583</v>
      </c>
      <c r="AF635" s="80">
        <v>19500000</v>
      </c>
      <c r="AG635" s="83">
        <f t="shared" si="51"/>
        <v>0</v>
      </c>
      <c r="AH635" s="82">
        <v>4743</v>
      </c>
      <c r="AI635" s="64">
        <v>45594</v>
      </c>
      <c r="AJ635" s="80">
        <v>19500000</v>
      </c>
      <c r="AK635" s="65">
        <f t="shared" si="47"/>
        <v>0</v>
      </c>
      <c r="AL635" s="80">
        <v>0</v>
      </c>
      <c r="AM635" s="65">
        <f t="shared" si="48"/>
        <v>19500000</v>
      </c>
      <c r="AN635" s="65">
        <f t="shared" si="49"/>
        <v>0</v>
      </c>
      <c r="AO635" s="71" t="s">
        <v>323</v>
      </c>
      <c r="AP635" s="71">
        <v>931</v>
      </c>
      <c r="AQ635" s="73" t="s">
        <v>2792</v>
      </c>
      <c r="AR635" s="73"/>
    </row>
    <row r="636" spans="1:44" s="39" customFormat="1" ht="18.75" customHeight="1">
      <c r="A636" s="71">
        <v>154</v>
      </c>
      <c r="B636" s="72" t="s">
        <v>2793</v>
      </c>
      <c r="C636" s="73" t="s">
        <v>248</v>
      </c>
      <c r="D636" s="73" t="s">
        <v>249</v>
      </c>
      <c r="E636" s="73" t="s">
        <v>250</v>
      </c>
      <c r="F636" s="73" t="s">
        <v>251</v>
      </c>
      <c r="G636" s="73" t="s">
        <v>2091</v>
      </c>
      <c r="H636" s="73" t="s">
        <v>237</v>
      </c>
      <c r="I636" s="73" t="s">
        <v>54</v>
      </c>
      <c r="J636" s="114" t="s">
        <v>2794</v>
      </c>
      <c r="K636" s="71" t="s">
        <v>55</v>
      </c>
      <c r="L636" s="71">
        <v>80161500</v>
      </c>
      <c r="M636" s="57">
        <v>6000000</v>
      </c>
      <c r="N636" s="71" t="s">
        <v>2795</v>
      </c>
      <c r="O636" s="57">
        <v>14400000</v>
      </c>
      <c r="P636" s="74" t="s">
        <v>614</v>
      </c>
      <c r="Q636" s="74" t="s">
        <v>614</v>
      </c>
      <c r="R636" s="71" t="s">
        <v>2093</v>
      </c>
      <c r="S636" s="71" t="s">
        <v>253</v>
      </c>
      <c r="T636" s="75" t="s">
        <v>2787</v>
      </c>
      <c r="U636" s="64" t="s">
        <v>2788</v>
      </c>
      <c r="V636" s="76" t="s">
        <v>2796</v>
      </c>
      <c r="W636" s="77" t="s">
        <v>302</v>
      </c>
      <c r="X636" s="94" t="s">
        <v>2797</v>
      </c>
      <c r="Y636" s="85" t="s">
        <v>2788</v>
      </c>
      <c r="Z636" s="79" t="s">
        <v>2798</v>
      </c>
      <c r="AA636" s="85">
        <v>45582</v>
      </c>
      <c r="AB636" s="93">
        <v>14400000</v>
      </c>
      <c r="AC636" s="81">
        <v>0</v>
      </c>
      <c r="AD636" s="82">
        <v>1569</v>
      </c>
      <c r="AE636" s="86">
        <v>45586</v>
      </c>
      <c r="AF636" s="80">
        <v>14400000</v>
      </c>
      <c r="AG636" s="83">
        <f t="shared" si="51"/>
        <v>0</v>
      </c>
      <c r="AH636" s="82">
        <v>4740</v>
      </c>
      <c r="AI636" s="64">
        <v>45594</v>
      </c>
      <c r="AJ636" s="80">
        <v>14400000</v>
      </c>
      <c r="AK636" s="65">
        <f t="shared" si="47"/>
        <v>0</v>
      </c>
      <c r="AL636" s="80">
        <v>0</v>
      </c>
      <c r="AM636" s="65">
        <f t="shared" si="48"/>
        <v>14400000</v>
      </c>
      <c r="AN636" s="65">
        <f t="shared" si="49"/>
        <v>0</v>
      </c>
      <c r="AO636" s="71" t="s">
        <v>323</v>
      </c>
      <c r="AP636" s="71">
        <v>930</v>
      </c>
      <c r="AQ636" s="73" t="s">
        <v>2799</v>
      </c>
      <c r="AR636" s="73"/>
    </row>
    <row r="637" spans="1:44" s="39" customFormat="1" ht="18.75" customHeight="1">
      <c r="A637" s="71">
        <v>155</v>
      </c>
      <c r="B637" s="72" t="s">
        <v>2800</v>
      </c>
      <c r="C637" s="73" t="s">
        <v>248</v>
      </c>
      <c r="D637" s="73" t="s">
        <v>249</v>
      </c>
      <c r="E637" s="73" t="s">
        <v>250</v>
      </c>
      <c r="F637" s="73" t="s">
        <v>2155</v>
      </c>
      <c r="G637" s="73" t="s">
        <v>2149</v>
      </c>
      <c r="H637" s="73" t="s">
        <v>257</v>
      </c>
      <c r="I637" s="73" t="s">
        <v>54</v>
      </c>
      <c r="J637" s="114" t="s">
        <v>2801</v>
      </c>
      <c r="K637" s="71" t="s">
        <v>64</v>
      </c>
      <c r="L637" s="71" t="s">
        <v>65</v>
      </c>
      <c r="M637" s="57" t="s">
        <v>340</v>
      </c>
      <c r="N637" s="71" t="s">
        <v>65</v>
      </c>
      <c r="O637" s="57">
        <v>1300000</v>
      </c>
      <c r="P637" s="74" t="s">
        <v>78</v>
      </c>
      <c r="Q637" s="74" t="s">
        <v>78</v>
      </c>
      <c r="R637" s="71" t="s">
        <v>2093</v>
      </c>
      <c r="S637" s="71" t="s">
        <v>253</v>
      </c>
      <c r="T637" s="75" t="s">
        <v>2740</v>
      </c>
      <c r="U637" s="64" t="s">
        <v>2802</v>
      </c>
      <c r="V637" s="76" t="s">
        <v>2803</v>
      </c>
      <c r="W637" s="77" t="s">
        <v>302</v>
      </c>
      <c r="X637" s="94" t="s">
        <v>2804</v>
      </c>
      <c r="Y637" s="85" t="s">
        <v>2802</v>
      </c>
      <c r="Z637" s="79" t="s">
        <v>2805</v>
      </c>
      <c r="AA637" s="85">
        <v>45582</v>
      </c>
      <c r="AB637" s="93">
        <v>1300000</v>
      </c>
      <c r="AC637" s="81">
        <v>0</v>
      </c>
      <c r="AD637" s="82">
        <v>1561</v>
      </c>
      <c r="AE637" s="86">
        <v>45582</v>
      </c>
      <c r="AF637" s="80">
        <v>1300000</v>
      </c>
      <c r="AG637" s="83">
        <f t="shared" si="51"/>
        <v>0</v>
      </c>
      <c r="AH637" s="82">
        <v>4736</v>
      </c>
      <c r="AI637" s="64">
        <v>45594</v>
      </c>
      <c r="AJ637" s="80">
        <v>98460</v>
      </c>
      <c r="AK637" s="65">
        <f t="shared" si="47"/>
        <v>1201540</v>
      </c>
      <c r="AL637" s="80">
        <v>0</v>
      </c>
      <c r="AM637" s="65">
        <f t="shared" si="48"/>
        <v>98460</v>
      </c>
      <c r="AN637" s="65">
        <f t="shared" si="49"/>
        <v>1201540</v>
      </c>
      <c r="AO637" s="71" t="s">
        <v>329</v>
      </c>
      <c r="AP637" s="71" t="s">
        <v>2806</v>
      </c>
      <c r="AQ637" s="73" t="s">
        <v>526</v>
      </c>
      <c r="AR637" s="73"/>
    </row>
    <row r="638" spans="1:44" s="39" customFormat="1" ht="18.75" customHeight="1">
      <c r="A638" s="71">
        <v>156</v>
      </c>
      <c r="B638" s="72" t="s">
        <v>2807</v>
      </c>
      <c r="C638" s="73" t="s">
        <v>248</v>
      </c>
      <c r="D638" s="73" t="s">
        <v>249</v>
      </c>
      <c r="E638" s="73" t="s">
        <v>250</v>
      </c>
      <c r="F638" s="73" t="s">
        <v>2155</v>
      </c>
      <c r="G638" s="73" t="s">
        <v>2149</v>
      </c>
      <c r="H638" s="73" t="s">
        <v>113</v>
      </c>
      <c r="I638" s="73" t="s">
        <v>54</v>
      </c>
      <c r="J638" s="114" t="s">
        <v>2808</v>
      </c>
      <c r="K638" s="71" t="s">
        <v>64</v>
      </c>
      <c r="L638" s="71" t="s">
        <v>65</v>
      </c>
      <c r="M638" s="57" t="s">
        <v>340</v>
      </c>
      <c r="N638" s="71" t="s">
        <v>65</v>
      </c>
      <c r="O638" s="57">
        <v>800000</v>
      </c>
      <c r="P638" s="74" t="s">
        <v>78</v>
      </c>
      <c r="Q638" s="74" t="s">
        <v>78</v>
      </c>
      <c r="R638" s="71" t="s">
        <v>2093</v>
      </c>
      <c r="S638" s="71" t="s">
        <v>253</v>
      </c>
      <c r="T638" s="75" t="s">
        <v>2740</v>
      </c>
      <c r="U638" s="64" t="s">
        <v>2802</v>
      </c>
      <c r="V638" s="76" t="s">
        <v>2803</v>
      </c>
      <c r="W638" s="77" t="s">
        <v>302</v>
      </c>
      <c r="X638" s="94" t="s">
        <v>2804</v>
      </c>
      <c r="Y638" s="85" t="s">
        <v>2802</v>
      </c>
      <c r="Z638" s="79" t="s">
        <v>2809</v>
      </c>
      <c r="AA638" s="85">
        <v>45582</v>
      </c>
      <c r="AB638" s="93">
        <v>800000</v>
      </c>
      <c r="AC638" s="81">
        <v>0</v>
      </c>
      <c r="AD638" s="82">
        <v>1562</v>
      </c>
      <c r="AE638" s="86">
        <v>45583</v>
      </c>
      <c r="AF638" s="80">
        <v>800000</v>
      </c>
      <c r="AG638" s="83">
        <f t="shared" si="51"/>
        <v>0</v>
      </c>
      <c r="AH638" s="82" t="s">
        <v>2810</v>
      </c>
      <c r="AI638" s="64">
        <v>45583</v>
      </c>
      <c r="AJ638" s="80">
        <v>139470</v>
      </c>
      <c r="AK638" s="65">
        <f t="shared" si="47"/>
        <v>660530</v>
      </c>
      <c r="AL638" s="80">
        <v>139470</v>
      </c>
      <c r="AM638" s="65">
        <f t="shared" si="48"/>
        <v>0</v>
      </c>
      <c r="AN638" s="65">
        <f t="shared" si="49"/>
        <v>660530</v>
      </c>
      <c r="AO638" s="71" t="s">
        <v>329</v>
      </c>
      <c r="AP638" s="71">
        <v>28</v>
      </c>
      <c r="AQ638" s="73" t="s">
        <v>2811</v>
      </c>
      <c r="AR638" s="73"/>
    </row>
    <row r="639" spans="1:44" s="39" customFormat="1" ht="18.75" customHeight="1">
      <c r="A639" s="71">
        <v>157</v>
      </c>
      <c r="B639" s="72" t="s">
        <v>2812</v>
      </c>
      <c r="C639" s="73" t="s">
        <v>248</v>
      </c>
      <c r="D639" s="73" t="s">
        <v>249</v>
      </c>
      <c r="E639" s="73" t="s">
        <v>250</v>
      </c>
      <c r="F639" s="73" t="s">
        <v>251</v>
      </c>
      <c r="G639" s="73" t="s">
        <v>2091</v>
      </c>
      <c r="H639" s="73" t="s">
        <v>77</v>
      </c>
      <c r="I639" s="73" t="s">
        <v>54</v>
      </c>
      <c r="J639" s="114" t="s">
        <v>2813</v>
      </c>
      <c r="K639" s="71" t="s">
        <v>55</v>
      </c>
      <c r="L639" s="71">
        <v>80161500</v>
      </c>
      <c r="M639" s="57">
        <v>2900000</v>
      </c>
      <c r="N639" s="71" t="s">
        <v>2814</v>
      </c>
      <c r="O639" s="57">
        <v>7443333</v>
      </c>
      <c r="P639" s="74" t="s">
        <v>2815</v>
      </c>
      <c r="Q639" s="74" t="s">
        <v>2815</v>
      </c>
      <c r="R639" s="71" t="s">
        <v>2093</v>
      </c>
      <c r="S639" s="71" t="s">
        <v>253</v>
      </c>
      <c r="T639" s="75" t="s">
        <v>2162</v>
      </c>
      <c r="U639" s="64">
        <v>45586</v>
      </c>
      <c r="V639" s="76">
        <v>202417000082503</v>
      </c>
      <c r="W639" s="77" t="s">
        <v>307</v>
      </c>
      <c r="X639" s="94" t="s">
        <v>2816</v>
      </c>
      <c r="Y639" s="85"/>
      <c r="Z639" s="79" t="s">
        <v>2817</v>
      </c>
      <c r="AA639" s="85">
        <v>45593</v>
      </c>
      <c r="AB639" s="93">
        <v>7443333</v>
      </c>
      <c r="AC639" s="81">
        <v>0</v>
      </c>
      <c r="AD639" s="82">
        <v>1576</v>
      </c>
      <c r="AE639" s="86"/>
      <c r="AF639" s="80">
        <v>7443333</v>
      </c>
      <c r="AG639" s="83">
        <f t="shared" si="51"/>
        <v>0</v>
      </c>
      <c r="AH639" s="82"/>
      <c r="AI639" s="64"/>
      <c r="AJ639" s="80"/>
      <c r="AK639" s="65">
        <f t="shared" si="47"/>
        <v>7443333</v>
      </c>
      <c r="AL639" s="80"/>
      <c r="AM639" s="65">
        <f t="shared" si="48"/>
        <v>0</v>
      </c>
      <c r="AN639" s="65">
        <f t="shared" si="49"/>
        <v>7443333</v>
      </c>
      <c r="AO639" s="82"/>
      <c r="AP639" s="82"/>
      <c r="AQ639" s="84"/>
      <c r="AR639" s="73"/>
    </row>
    <row r="640" spans="1:44" s="39" customFormat="1" ht="18.75" customHeight="1">
      <c r="A640" s="71">
        <v>158</v>
      </c>
      <c r="B640" s="72" t="s">
        <v>2818</v>
      </c>
      <c r="C640" s="73" t="s">
        <v>248</v>
      </c>
      <c r="D640" s="73" t="s">
        <v>249</v>
      </c>
      <c r="E640" s="73" t="s">
        <v>250</v>
      </c>
      <c r="F640" s="73" t="s">
        <v>251</v>
      </c>
      <c r="G640" s="73" t="s">
        <v>2091</v>
      </c>
      <c r="H640" s="73" t="s">
        <v>237</v>
      </c>
      <c r="I640" s="73" t="s">
        <v>54</v>
      </c>
      <c r="J640" s="114" t="s">
        <v>2819</v>
      </c>
      <c r="K640" s="71" t="s">
        <v>55</v>
      </c>
      <c r="L640" s="71">
        <v>80121700</v>
      </c>
      <c r="M640" s="57">
        <v>11900000</v>
      </c>
      <c r="N640" s="71">
        <v>2</v>
      </c>
      <c r="O640" s="57">
        <v>23800000</v>
      </c>
      <c r="P640" s="74" t="s">
        <v>2815</v>
      </c>
      <c r="Q640" s="74" t="s">
        <v>2815</v>
      </c>
      <c r="R640" s="71" t="s">
        <v>2093</v>
      </c>
      <c r="S640" s="71" t="s">
        <v>253</v>
      </c>
      <c r="T640" s="75" t="s">
        <v>2222</v>
      </c>
      <c r="U640" s="64">
        <v>45586</v>
      </c>
      <c r="V640" s="76">
        <v>202417000082483</v>
      </c>
      <c r="W640" s="77" t="s">
        <v>307</v>
      </c>
      <c r="X640" s="94" t="s">
        <v>2820</v>
      </c>
      <c r="Y640" s="85"/>
      <c r="Z640" s="79" t="s">
        <v>2821</v>
      </c>
      <c r="AA640" s="85">
        <v>45593</v>
      </c>
      <c r="AB640" s="93">
        <v>23800000</v>
      </c>
      <c r="AC640" s="81">
        <v>0</v>
      </c>
      <c r="AD640" s="82">
        <v>1577</v>
      </c>
      <c r="AE640" s="86"/>
      <c r="AF640" s="80">
        <v>23800000</v>
      </c>
      <c r="AG640" s="83">
        <f t="shared" si="51"/>
        <v>0</v>
      </c>
      <c r="AH640" s="82"/>
      <c r="AI640" s="64"/>
      <c r="AJ640" s="80"/>
      <c r="AK640" s="65">
        <f t="shared" si="47"/>
        <v>23800000</v>
      </c>
      <c r="AL640" s="80"/>
      <c r="AM640" s="65">
        <f t="shared" si="48"/>
        <v>0</v>
      </c>
      <c r="AN640" s="65">
        <f t="shared" si="49"/>
        <v>23800000</v>
      </c>
      <c r="AO640" s="82"/>
      <c r="AP640" s="82"/>
      <c r="AQ640" s="84"/>
      <c r="AR640" s="73"/>
    </row>
    <row r="641" spans="1:44" s="39" customFormat="1" ht="18.75" customHeight="1">
      <c r="A641" s="71">
        <v>159</v>
      </c>
      <c r="B641" s="72" t="s">
        <v>2822</v>
      </c>
      <c r="C641" s="73" t="s">
        <v>248</v>
      </c>
      <c r="D641" s="73" t="s">
        <v>249</v>
      </c>
      <c r="E641" s="73" t="s">
        <v>250</v>
      </c>
      <c r="F641" s="73" t="s">
        <v>251</v>
      </c>
      <c r="G641" s="73" t="s">
        <v>2091</v>
      </c>
      <c r="H641" s="73" t="s">
        <v>153</v>
      </c>
      <c r="I641" s="73" t="s">
        <v>54</v>
      </c>
      <c r="J641" s="114" t="s">
        <v>2823</v>
      </c>
      <c r="K641" s="71" t="s">
        <v>55</v>
      </c>
      <c r="L641" s="71">
        <v>84111603</v>
      </c>
      <c r="M641" s="57">
        <v>7338666</v>
      </c>
      <c r="N641" s="71">
        <v>3</v>
      </c>
      <c r="O641" s="57">
        <v>22015998</v>
      </c>
      <c r="P641" s="74" t="s">
        <v>2824</v>
      </c>
      <c r="Q641" s="74" t="s">
        <v>2824</v>
      </c>
      <c r="R641" s="71" t="s">
        <v>2093</v>
      </c>
      <c r="S641" s="71" t="s">
        <v>253</v>
      </c>
      <c r="T641" s="75" t="s">
        <v>2472</v>
      </c>
      <c r="U641" s="64">
        <v>45588</v>
      </c>
      <c r="V641" s="76">
        <v>202417000083533</v>
      </c>
      <c r="W641" s="77" t="s">
        <v>307</v>
      </c>
      <c r="X641" s="94">
        <v>84</v>
      </c>
      <c r="Y641" s="85"/>
      <c r="Z641" s="79" t="s">
        <v>2825</v>
      </c>
      <c r="AA641" s="85">
        <v>45593</v>
      </c>
      <c r="AB641" s="93">
        <v>22015998</v>
      </c>
      <c r="AC641" s="81">
        <v>0</v>
      </c>
      <c r="AD641" s="82">
        <v>1578</v>
      </c>
      <c r="AE641" s="86"/>
      <c r="AF641" s="80">
        <v>22015998</v>
      </c>
      <c r="AG641" s="83">
        <f t="shared" si="51"/>
        <v>0</v>
      </c>
      <c r="AH641" s="82"/>
      <c r="AI641" s="64"/>
      <c r="AJ641" s="80"/>
      <c r="AK641" s="65">
        <f t="shared" si="47"/>
        <v>22015998</v>
      </c>
      <c r="AL641" s="80"/>
      <c r="AM641" s="65">
        <f t="shared" si="48"/>
        <v>0</v>
      </c>
      <c r="AN641" s="65">
        <f t="shared" si="49"/>
        <v>22015998</v>
      </c>
      <c r="AO641" s="82"/>
      <c r="AP641" s="82"/>
      <c r="AQ641" s="84"/>
      <c r="AR641" s="73"/>
    </row>
  </sheetData>
  <autoFilter ref="A7:AR7"/>
  <mergeCells count="8">
    <mergeCell ref="A5:S5"/>
    <mergeCell ref="U5:AR5"/>
    <mergeCell ref="A1:B3"/>
    <mergeCell ref="C1:AP3"/>
    <mergeCell ref="AQ1:AR1"/>
    <mergeCell ref="AQ2:AR2"/>
    <mergeCell ref="AQ3:AR3"/>
    <mergeCell ref="A4:AR4"/>
  </mergeCells>
  <phoneticPr fontId="39" type="noConversion"/>
  <conditionalFormatting sqref="Z8:Z103">
    <cfRule type="duplicateValues" dxfId="61" priority="19"/>
  </conditionalFormatting>
  <conditionalFormatting sqref="Z104:Z244">
    <cfRule type="duplicateValues" dxfId="60" priority="9"/>
  </conditionalFormatting>
  <conditionalFormatting sqref="AD8:AD75 AD77:AD103">
    <cfRule type="duplicateValues" dxfId="59" priority="20"/>
  </conditionalFormatting>
  <conditionalFormatting sqref="AD104:AD244">
    <cfRule type="duplicateValues" dxfId="58" priority="10"/>
  </conditionalFormatting>
  <conditionalFormatting sqref="AQ84:AR84">
    <cfRule type="duplicateValues" dxfId="57" priority="13"/>
  </conditionalFormatting>
  <conditionalFormatting sqref="AR31">
    <cfRule type="duplicateValues" dxfId="56" priority="14"/>
  </conditionalFormatting>
  <conditionalFormatting sqref="AR38">
    <cfRule type="duplicateValues" dxfId="55" priority="11"/>
  </conditionalFormatting>
  <conditionalFormatting sqref="AR42">
    <cfRule type="duplicateValues" dxfId="54" priority="16"/>
  </conditionalFormatting>
  <conditionalFormatting sqref="AR63">
    <cfRule type="duplicateValues" dxfId="53" priority="12"/>
  </conditionalFormatting>
  <conditionalFormatting sqref="AR65">
    <cfRule type="duplicateValues" dxfId="52" priority="15"/>
  </conditionalFormatting>
  <conditionalFormatting sqref="Z245:Z339">
    <cfRule type="duplicateValues" dxfId="51" priority="7"/>
  </conditionalFormatting>
  <conditionalFormatting sqref="AD245:AD339">
    <cfRule type="duplicateValues" dxfId="50" priority="8"/>
  </conditionalFormatting>
  <conditionalFormatting sqref="Z340:Z466">
    <cfRule type="duplicateValues" dxfId="49" priority="5"/>
  </conditionalFormatting>
  <conditionalFormatting sqref="AD340:AD466">
    <cfRule type="duplicateValues" dxfId="48" priority="6"/>
  </conditionalFormatting>
  <conditionalFormatting sqref="Z467:Z482">
    <cfRule type="duplicateValues" dxfId="47" priority="3"/>
  </conditionalFormatting>
  <conditionalFormatting sqref="AD467:AD482">
    <cfRule type="duplicateValues" dxfId="46" priority="4"/>
  </conditionalFormatting>
  <conditionalFormatting sqref="Z483:Z641">
    <cfRule type="duplicateValues" dxfId="45" priority="1"/>
  </conditionalFormatting>
  <conditionalFormatting sqref="AD483:AD641">
    <cfRule type="duplicateValues" dxfId="44" priority="2"/>
  </conditionalFormatting>
  <dataValidations disablePrompts="1" count="1">
    <dataValidation allowBlank="1" showErrorMessage="1" sqref="AC8:AC103 AK8:AK641 AG8:AG641 AM8:AN641"/>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Listas!$K$2:$K$5</xm:f>
          </x14:formula1>
          <xm:sqref>W8 W77:W92 W22:W38 W40:W47 W49 W58 W10:W19 W51:W56 W63:W75 W99:W102</xm:sqref>
        </x14:dataValidation>
        <x14:dataValidation type="list" allowBlank="1" showInputMessage="1" showErrorMessage="1">
          <x14:formula1>
            <xm:f>Listas!#REF!</xm:f>
          </x14:formula1>
          <xm:sqref>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G52"/>
  <sheetViews>
    <sheetView zoomScale="85" zoomScaleNormal="85" workbookViewId="0">
      <selection activeCell="L7" sqref="L7"/>
    </sheetView>
  </sheetViews>
  <sheetFormatPr baseColWidth="10" defaultColWidth="11" defaultRowHeight="15"/>
  <cols>
    <col min="1" max="1" width="53.5" style="61" customWidth="1"/>
    <col min="2" max="2" width="20.625" style="60" customWidth="1"/>
    <col min="3" max="3" width="18.125" style="61" bestFit="1" customWidth="1"/>
    <col min="4" max="4" width="15.375" style="61" customWidth="1"/>
    <col min="5" max="5" width="18.125" style="61" bestFit="1" customWidth="1"/>
    <col min="6" max="6" width="17.25" style="61" customWidth="1"/>
    <col min="7" max="10" width="13.375" style="61" bestFit="1" customWidth="1"/>
    <col min="11" max="16384" width="11" style="61"/>
  </cols>
  <sheetData>
    <row r="3" spans="1:6" s="59" customFormat="1" ht="40.5" customHeight="1">
      <c r="A3" s="96" t="s">
        <v>291</v>
      </c>
      <c r="B3" s="97" t="s">
        <v>473</v>
      </c>
      <c r="C3" s="97" t="s">
        <v>486</v>
      </c>
      <c r="D3" s="97" t="s">
        <v>487</v>
      </c>
      <c r="E3" s="97" t="s">
        <v>488</v>
      </c>
      <c r="F3" s="97" t="s">
        <v>489</v>
      </c>
    </row>
    <row r="4" spans="1:6">
      <c r="A4" s="2" t="s">
        <v>48</v>
      </c>
      <c r="B4" s="70">
        <v>470460481</v>
      </c>
      <c r="C4" s="70">
        <v>470460481</v>
      </c>
      <c r="D4" s="70">
        <v>405721567</v>
      </c>
      <c r="E4" s="70">
        <v>103152866</v>
      </c>
      <c r="F4" s="70">
        <v>302568701</v>
      </c>
    </row>
    <row r="5" spans="1:6">
      <c r="A5" s="30" t="s">
        <v>2030</v>
      </c>
      <c r="B5" s="70">
        <v>470460481</v>
      </c>
      <c r="C5" s="70">
        <v>470460481</v>
      </c>
      <c r="D5" s="70">
        <v>405721567</v>
      </c>
      <c r="E5" s="70">
        <v>103152866</v>
      </c>
      <c r="F5" s="70">
        <v>302568701</v>
      </c>
    </row>
    <row r="6" spans="1:6">
      <c r="A6" s="95" t="s">
        <v>51</v>
      </c>
      <c r="B6" s="70">
        <v>470460481</v>
      </c>
      <c r="C6" s="70">
        <v>470460481</v>
      </c>
      <c r="D6" s="70">
        <v>405721567</v>
      </c>
      <c r="E6" s="70">
        <v>103152866</v>
      </c>
      <c r="F6" s="70">
        <v>302568701</v>
      </c>
    </row>
    <row r="7" spans="1:6">
      <c r="A7" s="2" t="s">
        <v>67</v>
      </c>
      <c r="B7" s="70">
        <v>6934375997</v>
      </c>
      <c r="C7" s="70">
        <v>6605597273</v>
      </c>
      <c r="D7" s="70">
        <v>2383418214</v>
      </c>
      <c r="E7" s="70">
        <v>829160187</v>
      </c>
      <c r="F7" s="70">
        <v>1554258027</v>
      </c>
    </row>
    <row r="8" spans="1:6">
      <c r="A8" s="30" t="s">
        <v>68</v>
      </c>
      <c r="B8" s="70">
        <v>6934375997</v>
      </c>
      <c r="C8" s="70">
        <v>6605597273</v>
      </c>
      <c r="D8" s="70">
        <v>2383418214</v>
      </c>
      <c r="E8" s="70">
        <v>829160187</v>
      </c>
      <c r="F8" s="70">
        <v>1554258027</v>
      </c>
    </row>
    <row r="9" spans="1:6">
      <c r="A9" s="95" t="s">
        <v>338</v>
      </c>
      <c r="B9" s="70">
        <v>6934375997</v>
      </c>
      <c r="C9" s="70">
        <v>6605597273</v>
      </c>
      <c r="D9" s="70">
        <v>2383418214</v>
      </c>
      <c r="E9" s="70">
        <v>829160187</v>
      </c>
      <c r="F9" s="70">
        <v>1554258027</v>
      </c>
    </row>
    <row r="10" spans="1:6">
      <c r="A10" s="2" t="s">
        <v>101</v>
      </c>
      <c r="B10" s="70">
        <v>4272836387</v>
      </c>
      <c r="C10" s="70">
        <v>4242104992</v>
      </c>
      <c r="D10" s="70">
        <v>4129550205</v>
      </c>
      <c r="E10" s="70">
        <v>2840181685</v>
      </c>
      <c r="F10" s="70">
        <v>1289368520</v>
      </c>
    </row>
    <row r="11" spans="1:6">
      <c r="A11" s="30" t="s">
        <v>102</v>
      </c>
      <c r="B11" s="70">
        <v>4272836387</v>
      </c>
      <c r="C11" s="70">
        <v>4242104992</v>
      </c>
      <c r="D11" s="70">
        <v>4129550205</v>
      </c>
      <c r="E11" s="70">
        <v>2840181685</v>
      </c>
      <c r="F11" s="70">
        <v>1289368520</v>
      </c>
    </row>
    <row r="12" spans="1:6">
      <c r="A12" s="95" t="s">
        <v>471</v>
      </c>
      <c r="B12" s="70">
        <v>4032836387</v>
      </c>
      <c r="C12" s="70">
        <v>4004104992</v>
      </c>
      <c r="D12" s="70">
        <v>3891550205</v>
      </c>
      <c r="E12" s="70">
        <v>2755758352</v>
      </c>
      <c r="F12" s="70">
        <v>1135791853</v>
      </c>
    </row>
    <row r="13" spans="1:6">
      <c r="A13" s="95" t="s">
        <v>224</v>
      </c>
      <c r="B13" s="70">
        <v>240000000</v>
      </c>
      <c r="C13" s="70">
        <v>238000000</v>
      </c>
      <c r="D13" s="70">
        <v>238000000</v>
      </c>
      <c r="E13" s="70">
        <v>84423333</v>
      </c>
      <c r="F13" s="70">
        <v>153576667</v>
      </c>
    </row>
    <row r="14" spans="1:6">
      <c r="A14" s="2" t="s">
        <v>86</v>
      </c>
      <c r="B14" s="70">
        <v>11696165536</v>
      </c>
      <c r="C14" s="70">
        <v>5854754137</v>
      </c>
      <c r="D14" s="70">
        <v>4549815382</v>
      </c>
      <c r="E14" s="70">
        <v>2729428469</v>
      </c>
      <c r="F14" s="70">
        <v>1820386913</v>
      </c>
    </row>
    <row r="15" spans="1:6">
      <c r="A15" s="30" t="s">
        <v>87</v>
      </c>
      <c r="B15" s="70">
        <v>11696165536</v>
      </c>
      <c r="C15" s="70">
        <v>5854754137</v>
      </c>
      <c r="D15" s="70">
        <v>4549815382</v>
      </c>
      <c r="E15" s="70">
        <v>2729428469</v>
      </c>
      <c r="F15" s="70">
        <v>1820386913</v>
      </c>
    </row>
    <row r="16" spans="1:6">
      <c r="A16" s="95" t="s">
        <v>89</v>
      </c>
      <c r="B16" s="70">
        <v>11696165536</v>
      </c>
      <c r="C16" s="70">
        <v>5854754137</v>
      </c>
      <c r="D16" s="70">
        <v>4549815382</v>
      </c>
      <c r="E16" s="70">
        <v>2729428469</v>
      </c>
      <c r="F16" s="70">
        <v>1820386913</v>
      </c>
    </row>
    <row r="17" spans="1:6">
      <c r="A17" s="2" t="s">
        <v>272</v>
      </c>
      <c r="B17" s="70">
        <v>6013210448</v>
      </c>
      <c r="C17" s="70">
        <v>5603650114</v>
      </c>
      <c r="D17" s="70">
        <v>5287930282</v>
      </c>
      <c r="E17" s="70">
        <v>2786295873</v>
      </c>
      <c r="F17" s="70">
        <v>2501634409</v>
      </c>
    </row>
    <row r="18" spans="1:6">
      <c r="A18" s="30" t="s">
        <v>273</v>
      </c>
      <c r="B18" s="70">
        <v>6013210448</v>
      </c>
      <c r="C18" s="70">
        <v>5603650114</v>
      </c>
      <c r="D18" s="70">
        <v>5287930282</v>
      </c>
      <c r="E18" s="70">
        <v>2786295873</v>
      </c>
      <c r="F18" s="70">
        <v>2501634409</v>
      </c>
    </row>
    <row r="19" spans="1:6">
      <c r="A19" s="95" t="s">
        <v>278</v>
      </c>
      <c r="B19" s="70">
        <v>321098333</v>
      </c>
      <c r="C19" s="70">
        <v>294948333</v>
      </c>
      <c r="D19" s="70">
        <v>294948333</v>
      </c>
      <c r="E19" s="70">
        <v>95614332</v>
      </c>
      <c r="F19" s="70">
        <v>199334001</v>
      </c>
    </row>
    <row r="20" spans="1:6">
      <c r="A20" s="95" t="s">
        <v>279</v>
      </c>
      <c r="B20" s="70">
        <v>803578338</v>
      </c>
      <c r="C20" s="70">
        <v>641883970</v>
      </c>
      <c r="D20" s="70">
        <v>641883970</v>
      </c>
      <c r="E20" s="70">
        <v>476929670</v>
      </c>
      <c r="F20" s="70">
        <v>164954300</v>
      </c>
    </row>
    <row r="21" spans="1:6">
      <c r="A21" s="95" t="s">
        <v>280</v>
      </c>
      <c r="B21" s="70">
        <v>354329292</v>
      </c>
      <c r="C21" s="70">
        <v>352590917</v>
      </c>
      <c r="D21" s="70">
        <v>352590917</v>
      </c>
      <c r="E21" s="70">
        <v>61950132</v>
      </c>
      <c r="F21" s="70">
        <v>290640785</v>
      </c>
    </row>
    <row r="22" spans="1:6">
      <c r="A22" s="95" t="s">
        <v>275</v>
      </c>
      <c r="B22" s="70">
        <v>3097716583</v>
      </c>
      <c r="C22" s="70">
        <v>2879220582</v>
      </c>
      <c r="D22" s="70">
        <v>2741220582</v>
      </c>
      <c r="E22" s="70">
        <v>901015267</v>
      </c>
      <c r="F22" s="70">
        <v>1840205315</v>
      </c>
    </row>
    <row r="23" spans="1:6">
      <c r="A23" s="95" t="s">
        <v>288</v>
      </c>
      <c r="B23" s="70">
        <v>110344139</v>
      </c>
      <c r="C23" s="70">
        <v>110000000</v>
      </c>
      <c r="D23" s="70">
        <v>67460000</v>
      </c>
      <c r="E23" s="70">
        <v>67459992</v>
      </c>
      <c r="F23" s="70">
        <v>8</v>
      </c>
    </row>
    <row r="24" spans="1:6">
      <c r="A24" s="95" t="s">
        <v>286</v>
      </c>
      <c r="B24" s="70">
        <v>1231615083</v>
      </c>
      <c r="C24" s="70">
        <v>1231517835</v>
      </c>
      <c r="D24" s="70">
        <v>1096338003</v>
      </c>
      <c r="E24" s="70">
        <v>1089838003</v>
      </c>
      <c r="F24" s="70">
        <v>6500000</v>
      </c>
    </row>
    <row r="25" spans="1:6">
      <c r="A25" s="95" t="s">
        <v>289</v>
      </c>
      <c r="B25" s="70">
        <v>94528680</v>
      </c>
      <c r="C25" s="70">
        <v>93488477</v>
      </c>
      <c r="D25" s="70">
        <v>93488477</v>
      </c>
      <c r="E25" s="70">
        <v>93488477</v>
      </c>
      <c r="F25" s="70">
        <v>0</v>
      </c>
    </row>
    <row r="26" spans="1:6">
      <c r="A26" s="2" t="s">
        <v>248</v>
      </c>
      <c r="B26" s="70">
        <v>7101798646</v>
      </c>
      <c r="C26" s="70">
        <v>6937752738</v>
      </c>
      <c r="D26" s="70">
        <v>5858905698</v>
      </c>
      <c r="E26" s="70">
        <v>1300499837</v>
      </c>
      <c r="F26" s="70">
        <v>4558405861</v>
      </c>
    </row>
    <row r="27" spans="1:6">
      <c r="A27" s="30" t="s">
        <v>249</v>
      </c>
      <c r="B27" s="70">
        <v>7101798646</v>
      </c>
      <c r="C27" s="70">
        <v>6937752738</v>
      </c>
      <c r="D27" s="70">
        <v>5858905698</v>
      </c>
      <c r="E27" s="70">
        <v>1300499837</v>
      </c>
      <c r="F27" s="70">
        <v>4558405861</v>
      </c>
    </row>
    <row r="28" spans="1:6">
      <c r="A28" s="95" t="s">
        <v>251</v>
      </c>
      <c r="B28" s="70">
        <v>4047646000</v>
      </c>
      <c r="C28" s="70">
        <v>3980408743</v>
      </c>
      <c r="D28" s="70">
        <v>3907655242</v>
      </c>
      <c r="E28" s="70">
        <v>1243509902</v>
      </c>
      <c r="F28" s="70">
        <v>2664145340</v>
      </c>
    </row>
    <row r="29" spans="1:6">
      <c r="A29" s="95" t="s">
        <v>254</v>
      </c>
      <c r="B29" s="70">
        <v>714354000</v>
      </c>
      <c r="C29" s="70">
        <v>690100000</v>
      </c>
      <c r="D29" s="70">
        <v>581910430</v>
      </c>
      <c r="E29" s="70">
        <v>139470</v>
      </c>
      <c r="F29" s="70">
        <v>581770960</v>
      </c>
    </row>
    <row r="30" spans="1:6">
      <c r="A30" s="95" t="s">
        <v>259</v>
      </c>
      <c r="B30" s="70">
        <v>2339798646</v>
      </c>
      <c r="C30" s="70">
        <v>2267243995</v>
      </c>
      <c r="D30" s="70">
        <v>1369340026</v>
      </c>
      <c r="E30" s="70">
        <v>56850465</v>
      </c>
      <c r="F30" s="70">
        <v>1312489561</v>
      </c>
    </row>
    <row r="31" spans="1:6">
      <c r="A31" s="2" t="s">
        <v>292</v>
      </c>
      <c r="B31" s="70">
        <v>36488847495</v>
      </c>
      <c r="C31" s="70">
        <v>29714319735</v>
      </c>
      <c r="D31" s="70">
        <v>22615341348</v>
      </c>
      <c r="E31" s="70">
        <v>10588718917</v>
      </c>
      <c r="F31" s="70">
        <v>12026622431</v>
      </c>
    </row>
    <row r="36" spans="1:7" ht="15.75">
      <c r="A36" s="101" t="s">
        <v>490</v>
      </c>
      <c r="B36" s="101" t="s">
        <v>491</v>
      </c>
      <c r="C36" s="101" t="s">
        <v>492</v>
      </c>
      <c r="D36" s="101" t="s">
        <v>493</v>
      </c>
      <c r="E36" s="101" t="s">
        <v>494</v>
      </c>
      <c r="F36" s="101" t="s">
        <v>495</v>
      </c>
      <c r="G36" s="101"/>
    </row>
    <row r="37" spans="1:7">
      <c r="A37" s="61" t="s">
        <v>2845</v>
      </c>
      <c r="B37" s="102">
        <v>470460481</v>
      </c>
      <c r="C37" s="102">
        <v>470460481</v>
      </c>
      <c r="D37" s="102">
        <v>405721567</v>
      </c>
      <c r="E37" s="102">
        <v>103152866</v>
      </c>
      <c r="F37" s="102">
        <v>302568701</v>
      </c>
    </row>
    <row r="38" spans="1:7">
      <c r="A38" s="61" t="s">
        <v>2846</v>
      </c>
      <c r="B38" s="102">
        <v>6934375997</v>
      </c>
      <c r="C38" s="102">
        <v>6605597273</v>
      </c>
      <c r="D38" s="102">
        <v>2383418214</v>
      </c>
      <c r="E38" s="102">
        <v>829160187</v>
      </c>
      <c r="F38" s="102">
        <v>1554258027</v>
      </c>
    </row>
    <row r="39" spans="1:7">
      <c r="A39" s="61" t="s">
        <v>624</v>
      </c>
      <c r="B39" s="102">
        <v>4272836387</v>
      </c>
      <c r="C39" s="102">
        <v>4242104992</v>
      </c>
      <c r="D39" s="102">
        <v>4129550205</v>
      </c>
      <c r="E39" s="102">
        <v>2840181685</v>
      </c>
      <c r="F39" s="102">
        <v>1289368520</v>
      </c>
    </row>
    <row r="40" spans="1:7">
      <c r="A40" s="61" t="s">
        <v>2847</v>
      </c>
      <c r="B40" s="102">
        <v>11696165536</v>
      </c>
      <c r="C40" s="102">
        <v>5854754137</v>
      </c>
      <c r="D40" s="102">
        <v>4549815382</v>
      </c>
      <c r="E40" s="102">
        <v>2729428469</v>
      </c>
      <c r="F40" s="102">
        <v>1820386913</v>
      </c>
    </row>
    <row r="41" spans="1:7">
      <c r="A41" s="61" t="s">
        <v>2848</v>
      </c>
      <c r="B41" s="102">
        <v>6013210448</v>
      </c>
      <c r="C41" s="102">
        <v>5603650114</v>
      </c>
      <c r="D41" s="102">
        <v>5287930282</v>
      </c>
      <c r="E41" s="102">
        <v>2786295873</v>
      </c>
      <c r="F41" s="102">
        <v>2501634409</v>
      </c>
    </row>
    <row r="42" spans="1:7">
      <c r="A42" s="61" t="s">
        <v>2849</v>
      </c>
      <c r="B42" s="102">
        <v>7101798646</v>
      </c>
      <c r="C42" s="102">
        <v>6937752738</v>
      </c>
      <c r="D42" s="102">
        <v>5858905698</v>
      </c>
      <c r="E42" s="102">
        <v>1300499837</v>
      </c>
      <c r="F42" s="102">
        <v>4558405861</v>
      </c>
    </row>
    <row r="43" spans="1:7" ht="15.75">
      <c r="A43" s="103" t="s">
        <v>458</v>
      </c>
      <c r="B43" s="104">
        <v>36488847495</v>
      </c>
      <c r="C43" s="104">
        <v>29714319735</v>
      </c>
      <c r="D43" s="104">
        <v>22615341348</v>
      </c>
      <c r="E43" s="104">
        <v>10588718917</v>
      </c>
      <c r="F43" s="104">
        <v>12026622431</v>
      </c>
    </row>
    <row r="46" spans="1:7">
      <c r="B46" s="60">
        <f>+B4-B37</f>
        <v>0</v>
      </c>
      <c r="C46" s="60">
        <f t="shared" ref="C46:F46" si="0">+C4-C37</f>
        <v>0</v>
      </c>
      <c r="D46" s="60">
        <f t="shared" si="0"/>
        <v>0</v>
      </c>
      <c r="E46" s="60">
        <f t="shared" si="0"/>
        <v>0</v>
      </c>
      <c r="F46" s="60">
        <f t="shared" si="0"/>
        <v>0</v>
      </c>
    </row>
    <row r="47" spans="1:7">
      <c r="B47" s="60">
        <f>+B38-B7</f>
        <v>0</v>
      </c>
      <c r="C47" s="60">
        <f t="shared" ref="C47:F47" si="1">+C38-C7</f>
        <v>0</v>
      </c>
      <c r="D47" s="60">
        <f t="shared" si="1"/>
        <v>0</v>
      </c>
      <c r="E47" s="60">
        <f t="shared" si="1"/>
        <v>0</v>
      </c>
      <c r="F47" s="60">
        <f t="shared" si="1"/>
        <v>0</v>
      </c>
    </row>
    <row r="48" spans="1:7">
      <c r="B48" s="60">
        <f>+B39-B10</f>
        <v>0</v>
      </c>
      <c r="C48" s="60">
        <f t="shared" ref="C48:F48" si="2">+C39-C10</f>
        <v>0</v>
      </c>
      <c r="D48" s="60">
        <f t="shared" si="2"/>
        <v>0</v>
      </c>
      <c r="E48" s="60">
        <f t="shared" si="2"/>
        <v>0</v>
      </c>
      <c r="F48" s="60">
        <f t="shared" si="2"/>
        <v>0</v>
      </c>
    </row>
    <row r="49" spans="2:6">
      <c r="B49" s="60">
        <f>+B40-B14</f>
        <v>0</v>
      </c>
      <c r="C49" s="60">
        <f t="shared" ref="C49:F49" si="3">+C40-C14</f>
        <v>0</v>
      </c>
      <c r="D49" s="60">
        <f t="shared" si="3"/>
        <v>0</v>
      </c>
      <c r="E49" s="60">
        <f t="shared" si="3"/>
        <v>0</v>
      </c>
      <c r="F49" s="60">
        <f t="shared" si="3"/>
        <v>0</v>
      </c>
    </row>
    <row r="50" spans="2:6">
      <c r="B50" s="60">
        <f>+B41-B17</f>
        <v>0</v>
      </c>
      <c r="C50" s="60">
        <f t="shared" ref="C50:F50" si="4">+C41-C17</f>
        <v>0</v>
      </c>
      <c r="D50" s="60">
        <f t="shared" si="4"/>
        <v>0</v>
      </c>
      <c r="E50" s="60">
        <f t="shared" si="4"/>
        <v>0</v>
      </c>
      <c r="F50" s="60">
        <f t="shared" si="4"/>
        <v>0</v>
      </c>
    </row>
    <row r="51" spans="2:6">
      <c r="B51" s="60">
        <f>+B42-B26</f>
        <v>0</v>
      </c>
      <c r="C51" s="60">
        <f>+C42-C26</f>
        <v>0</v>
      </c>
      <c r="D51" s="60">
        <f t="shared" ref="D51:F51" si="5">+D42-D26</f>
        <v>0</v>
      </c>
      <c r="E51" s="60">
        <f t="shared" si="5"/>
        <v>0</v>
      </c>
      <c r="F51" s="60">
        <f t="shared" si="5"/>
        <v>0</v>
      </c>
    </row>
    <row r="52" spans="2:6" ht="15.75">
      <c r="B52" s="105">
        <f>+B43-B31</f>
        <v>0</v>
      </c>
      <c r="C52" s="105">
        <f t="shared" ref="C52:F52" si="6">+C43-C31</f>
        <v>0</v>
      </c>
      <c r="D52" s="105">
        <f t="shared" si="6"/>
        <v>0</v>
      </c>
      <c r="E52" s="105">
        <f t="shared" si="6"/>
        <v>0</v>
      </c>
      <c r="F52" s="105">
        <f t="shared" si="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456"/>
  <sheetViews>
    <sheetView topLeftCell="A15" zoomScale="85" zoomScaleNormal="85" workbookViewId="0">
      <selection activeCell="L7" sqref="L7"/>
    </sheetView>
  </sheetViews>
  <sheetFormatPr baseColWidth="10" defaultColWidth="11.25" defaultRowHeight="14.25"/>
  <cols>
    <col min="1" max="1" width="36.5" style="36" customWidth="1"/>
    <col min="2" max="2" width="13.75" style="38" bestFit="1" customWidth="1"/>
    <col min="3" max="3" width="12" style="38" bestFit="1" customWidth="1"/>
    <col min="4" max="4" width="15" style="38" bestFit="1" customWidth="1"/>
    <col min="5" max="5" width="12" style="38" bestFit="1" customWidth="1"/>
    <col min="6" max="6" width="15.625" style="38" bestFit="1" customWidth="1"/>
    <col min="7" max="7" width="6.5" style="38" customWidth="1"/>
    <col min="8" max="8" width="60.875" style="36" bestFit="1" customWidth="1"/>
    <col min="9" max="9" width="15.5" style="36" bestFit="1" customWidth="1"/>
    <col min="10" max="10" width="14.875" style="36" bestFit="1" customWidth="1"/>
    <col min="11" max="11" width="22.25" style="36" bestFit="1" customWidth="1"/>
    <col min="12" max="12" width="20.625" style="36" bestFit="1" customWidth="1"/>
    <col min="13" max="13" width="14.625" style="36" bestFit="1" customWidth="1"/>
    <col min="14" max="14" width="23.875" style="37" customWidth="1"/>
    <col min="15" max="15" width="12.375" style="36" bestFit="1" customWidth="1"/>
    <col min="16" max="19" width="11.625" style="36" customWidth="1"/>
    <col min="20" max="20" width="11.625" style="36" bestFit="1" customWidth="1"/>
    <col min="21" max="22" width="11.25" style="36"/>
    <col min="23" max="23" width="48.25" style="36" bestFit="1" customWidth="1"/>
    <col min="24" max="24" width="14" style="36" bestFit="1" customWidth="1"/>
    <col min="25" max="25" width="11.25" style="36"/>
    <col min="26" max="29" width="11.625" style="36" bestFit="1" customWidth="1"/>
    <col min="30" max="16384" width="11.25" style="36"/>
  </cols>
  <sheetData>
    <row r="1" spans="1:22">
      <c r="B1" s="36"/>
      <c r="C1" s="36"/>
      <c r="D1" s="36"/>
      <c r="E1" s="36"/>
      <c r="F1" s="36"/>
      <c r="G1" s="36"/>
    </row>
    <row r="2" spans="1:22" ht="15">
      <c r="H2" s="53" t="s">
        <v>408</v>
      </c>
      <c r="I2" s="53" t="s">
        <v>475</v>
      </c>
      <c r="J2" s="53" t="s">
        <v>476</v>
      </c>
      <c r="K2" s="53" t="s">
        <v>577</v>
      </c>
      <c r="L2" s="53" t="s">
        <v>578</v>
      </c>
      <c r="M2" s="53" t="s">
        <v>579</v>
      </c>
    </row>
    <row r="3" spans="1:22" s="56" customFormat="1" ht="57">
      <c r="A3" s="111" t="s">
        <v>291</v>
      </c>
      <c r="B3" s="112" t="s">
        <v>473</v>
      </c>
      <c r="C3" s="112" t="s">
        <v>474</v>
      </c>
      <c r="D3" s="112" t="s">
        <v>497</v>
      </c>
      <c r="E3" s="112" t="s">
        <v>498</v>
      </c>
      <c r="F3" s="112" t="s">
        <v>499</v>
      </c>
      <c r="G3" s="55"/>
      <c r="H3" s="33" t="s">
        <v>2826</v>
      </c>
      <c r="I3" s="33" t="s">
        <v>491</v>
      </c>
      <c r="J3" s="58" t="s">
        <v>492</v>
      </c>
      <c r="K3" s="58" t="s">
        <v>493</v>
      </c>
      <c r="L3" s="58" t="s">
        <v>494</v>
      </c>
      <c r="M3" s="58" t="s">
        <v>495</v>
      </c>
      <c r="N3" s="54"/>
      <c r="O3" s="63" t="s">
        <v>425</v>
      </c>
      <c r="P3" s="63"/>
      <c r="Q3" s="63"/>
      <c r="R3" s="63"/>
      <c r="S3" s="63"/>
      <c r="T3" s="53"/>
      <c r="U3" s="53"/>
      <c r="V3" s="53"/>
    </row>
    <row r="4" spans="1:22" ht="15">
      <c r="A4" s="107" t="s">
        <v>48</v>
      </c>
      <c r="B4" s="110">
        <v>470460481</v>
      </c>
      <c r="C4" s="110">
        <v>470460481</v>
      </c>
      <c r="D4" s="110">
        <v>405721567</v>
      </c>
      <c r="E4" s="110">
        <v>103152866</v>
      </c>
      <c r="F4" s="110">
        <v>302568701</v>
      </c>
      <c r="G4" s="52"/>
      <c r="H4" s="99" t="s">
        <v>2842</v>
      </c>
      <c r="I4" s="100">
        <v>470460481</v>
      </c>
      <c r="J4" s="100">
        <v>470460481</v>
      </c>
      <c r="K4" s="100">
        <v>405721567</v>
      </c>
      <c r="L4" s="100">
        <v>103152866</v>
      </c>
      <c r="M4" s="100">
        <v>302568701</v>
      </c>
      <c r="O4" s="37">
        <f>+B4-I4</f>
        <v>0</v>
      </c>
      <c r="P4" s="37">
        <f t="shared" ref="P4:S4" si="0">+C4-J4</f>
        <v>0</v>
      </c>
      <c r="Q4" s="37">
        <f t="shared" si="0"/>
        <v>0</v>
      </c>
      <c r="R4" s="37">
        <f t="shared" si="0"/>
        <v>0</v>
      </c>
      <c r="S4" s="37">
        <f t="shared" si="0"/>
        <v>0</v>
      </c>
    </row>
    <row r="5" spans="1:22">
      <c r="A5" s="108" t="s">
        <v>62</v>
      </c>
      <c r="B5" s="110">
        <v>1416908</v>
      </c>
      <c r="C5" s="110">
        <v>1416908</v>
      </c>
      <c r="D5" s="110"/>
      <c r="E5" s="110"/>
      <c r="F5" s="110">
        <v>0</v>
      </c>
      <c r="G5" s="52"/>
      <c r="H5" s="36" t="s">
        <v>392</v>
      </c>
      <c r="I5" s="98">
        <v>1416908</v>
      </c>
      <c r="J5" s="98">
        <v>1416908</v>
      </c>
      <c r="K5" s="98">
        <v>0</v>
      </c>
      <c r="L5" s="98">
        <v>0</v>
      </c>
      <c r="M5" s="98">
        <v>0</v>
      </c>
      <c r="O5" s="37">
        <f t="shared" ref="O5:O68" si="1">+B5-I5</f>
        <v>0</v>
      </c>
      <c r="P5" s="37">
        <f t="shared" ref="P5:P68" si="2">+C5-J5</f>
        <v>0</v>
      </c>
      <c r="Q5" s="37">
        <f t="shared" ref="Q5:Q68" si="3">+D5-K5</f>
        <v>0</v>
      </c>
      <c r="R5" s="37">
        <f t="shared" ref="R5:R68" si="4">+E5-L5</f>
        <v>0</v>
      </c>
      <c r="S5" s="37">
        <f t="shared" ref="S5:S68" si="5">+F5-M5</f>
        <v>0</v>
      </c>
    </row>
    <row r="6" spans="1:22">
      <c r="A6" s="109" t="s">
        <v>63</v>
      </c>
      <c r="B6" s="110">
        <v>1416908</v>
      </c>
      <c r="C6" s="110">
        <v>1416908</v>
      </c>
      <c r="D6" s="110"/>
      <c r="E6" s="110"/>
      <c r="F6" s="110">
        <v>0</v>
      </c>
      <c r="G6" s="52"/>
      <c r="H6" s="36" t="s">
        <v>63</v>
      </c>
      <c r="I6" s="98">
        <v>1416908</v>
      </c>
      <c r="J6" s="98">
        <v>1416908</v>
      </c>
      <c r="K6" s="98">
        <v>0</v>
      </c>
      <c r="L6" s="98">
        <v>0</v>
      </c>
      <c r="M6" s="98">
        <v>0</v>
      </c>
      <c r="O6" s="37">
        <f t="shared" si="1"/>
        <v>0</v>
      </c>
      <c r="P6" s="37">
        <f t="shared" si="2"/>
        <v>0</v>
      </c>
      <c r="Q6" s="37">
        <f t="shared" si="3"/>
        <v>0</v>
      </c>
      <c r="R6" s="37">
        <f t="shared" si="4"/>
        <v>0</v>
      </c>
      <c r="S6" s="37">
        <f t="shared" si="5"/>
        <v>0</v>
      </c>
    </row>
    <row r="7" spans="1:22">
      <c r="A7" s="108" t="s">
        <v>71</v>
      </c>
      <c r="B7" s="110">
        <v>25148633</v>
      </c>
      <c r="C7" s="110">
        <v>25148633</v>
      </c>
      <c r="D7" s="110">
        <v>19274500</v>
      </c>
      <c r="E7" s="110">
        <v>0</v>
      </c>
      <c r="F7" s="110">
        <v>19274500</v>
      </c>
      <c r="G7" s="52"/>
      <c r="H7" s="36" t="s">
        <v>394</v>
      </c>
      <c r="I7" s="98">
        <v>25148633</v>
      </c>
      <c r="J7" s="98">
        <v>25148633</v>
      </c>
      <c r="K7" s="98">
        <v>19274500</v>
      </c>
      <c r="L7" s="98">
        <v>0</v>
      </c>
      <c r="M7" s="98">
        <v>19274500</v>
      </c>
      <c r="O7" s="37">
        <f t="shared" si="1"/>
        <v>0</v>
      </c>
      <c r="P7" s="37">
        <f t="shared" si="2"/>
        <v>0</v>
      </c>
      <c r="Q7" s="37">
        <f t="shared" si="3"/>
        <v>0</v>
      </c>
      <c r="R7" s="37">
        <f t="shared" si="4"/>
        <v>0</v>
      </c>
      <c r="S7" s="37">
        <f t="shared" si="5"/>
        <v>0</v>
      </c>
    </row>
    <row r="8" spans="1:22">
      <c r="A8" s="109" t="s">
        <v>299</v>
      </c>
      <c r="B8" s="110">
        <v>25148633</v>
      </c>
      <c r="C8" s="110">
        <v>25148633</v>
      </c>
      <c r="D8" s="110">
        <v>19274500</v>
      </c>
      <c r="E8" s="110">
        <v>0</v>
      </c>
      <c r="F8" s="110">
        <v>19274500</v>
      </c>
      <c r="G8" s="52"/>
      <c r="H8" s="36" t="s">
        <v>299</v>
      </c>
      <c r="I8" s="98">
        <v>25148633</v>
      </c>
      <c r="J8" s="98">
        <v>25148633</v>
      </c>
      <c r="K8" s="98">
        <v>19274500</v>
      </c>
      <c r="L8" s="98">
        <v>0</v>
      </c>
      <c r="M8" s="98">
        <v>19274500</v>
      </c>
      <c r="O8" s="37">
        <f t="shared" si="1"/>
        <v>0</v>
      </c>
      <c r="P8" s="37">
        <f t="shared" si="2"/>
        <v>0</v>
      </c>
      <c r="Q8" s="37">
        <f t="shared" si="3"/>
        <v>0</v>
      </c>
      <c r="R8" s="37">
        <f t="shared" si="4"/>
        <v>0</v>
      </c>
      <c r="S8" s="37">
        <f t="shared" si="5"/>
        <v>0</v>
      </c>
    </row>
    <row r="9" spans="1:22">
      <c r="A9" s="108" t="s">
        <v>53</v>
      </c>
      <c r="B9" s="110">
        <v>135287239</v>
      </c>
      <c r="C9" s="110">
        <v>135287239</v>
      </c>
      <c r="D9" s="110">
        <v>122224367</v>
      </c>
      <c r="E9" s="110">
        <v>34815500</v>
      </c>
      <c r="F9" s="110">
        <v>87408867</v>
      </c>
      <c r="G9" s="52"/>
      <c r="H9" s="36" t="s">
        <v>397</v>
      </c>
      <c r="I9" s="98">
        <v>135287239</v>
      </c>
      <c r="J9" s="98">
        <v>135287239</v>
      </c>
      <c r="K9" s="98">
        <v>122224367</v>
      </c>
      <c r="L9" s="98">
        <v>34815500</v>
      </c>
      <c r="M9" s="98">
        <v>87408867</v>
      </c>
      <c r="O9" s="37">
        <f t="shared" si="1"/>
        <v>0</v>
      </c>
      <c r="P9" s="37">
        <f t="shared" si="2"/>
        <v>0</v>
      </c>
      <c r="Q9" s="37">
        <f t="shared" si="3"/>
        <v>0</v>
      </c>
      <c r="R9" s="37">
        <f t="shared" si="4"/>
        <v>0</v>
      </c>
      <c r="S9" s="37">
        <f t="shared" si="5"/>
        <v>0</v>
      </c>
    </row>
    <row r="10" spans="1:22">
      <c r="A10" s="109" t="s">
        <v>299</v>
      </c>
      <c r="B10" s="110">
        <v>135287239</v>
      </c>
      <c r="C10" s="110">
        <v>135287239</v>
      </c>
      <c r="D10" s="110">
        <v>122224367</v>
      </c>
      <c r="E10" s="110">
        <v>34815500</v>
      </c>
      <c r="F10" s="110">
        <v>87408867</v>
      </c>
      <c r="G10" s="52"/>
      <c r="H10" s="36" t="s">
        <v>299</v>
      </c>
      <c r="I10" s="98">
        <v>135287239</v>
      </c>
      <c r="J10" s="98">
        <v>135287239</v>
      </c>
      <c r="K10" s="98">
        <v>122224367</v>
      </c>
      <c r="L10" s="98">
        <v>34815500</v>
      </c>
      <c r="M10" s="98">
        <v>87408867</v>
      </c>
      <c r="O10" s="37">
        <f t="shared" si="1"/>
        <v>0</v>
      </c>
      <c r="P10" s="37">
        <f t="shared" si="2"/>
        <v>0</v>
      </c>
      <c r="Q10" s="37">
        <f t="shared" si="3"/>
        <v>0</v>
      </c>
      <c r="R10" s="37">
        <f t="shared" si="4"/>
        <v>0</v>
      </c>
      <c r="S10" s="37">
        <f t="shared" si="5"/>
        <v>0</v>
      </c>
    </row>
    <row r="11" spans="1:22">
      <c r="A11" s="108" t="s">
        <v>58</v>
      </c>
      <c r="B11" s="110">
        <v>127972568</v>
      </c>
      <c r="C11" s="110">
        <v>127972568</v>
      </c>
      <c r="D11" s="110">
        <v>116467200</v>
      </c>
      <c r="E11" s="110">
        <v>28521333</v>
      </c>
      <c r="F11" s="110">
        <v>87945867</v>
      </c>
      <c r="G11" s="52"/>
      <c r="H11" s="36" t="s">
        <v>399</v>
      </c>
      <c r="I11" s="98">
        <v>127972568</v>
      </c>
      <c r="J11" s="98">
        <v>127972568</v>
      </c>
      <c r="K11" s="98">
        <v>116467200</v>
      </c>
      <c r="L11" s="98">
        <v>28521333</v>
      </c>
      <c r="M11" s="98">
        <v>87945867</v>
      </c>
      <c r="O11" s="37">
        <f t="shared" si="1"/>
        <v>0</v>
      </c>
      <c r="P11" s="37">
        <f t="shared" si="2"/>
        <v>0</v>
      </c>
      <c r="Q11" s="37">
        <f t="shared" si="3"/>
        <v>0</v>
      </c>
      <c r="R11" s="37">
        <f t="shared" si="4"/>
        <v>0</v>
      </c>
      <c r="S11" s="37">
        <f t="shared" si="5"/>
        <v>0</v>
      </c>
    </row>
    <row r="12" spans="1:22">
      <c r="A12" s="109" t="s">
        <v>299</v>
      </c>
      <c r="B12" s="110">
        <v>127972568</v>
      </c>
      <c r="C12" s="110">
        <v>127972568</v>
      </c>
      <c r="D12" s="110">
        <v>116467200</v>
      </c>
      <c r="E12" s="110">
        <v>28521333</v>
      </c>
      <c r="F12" s="110">
        <v>87945867</v>
      </c>
      <c r="G12" s="52"/>
      <c r="H12" s="36" t="s">
        <v>299</v>
      </c>
      <c r="I12" s="98">
        <v>127972568</v>
      </c>
      <c r="J12" s="98">
        <v>127972568</v>
      </c>
      <c r="K12" s="98">
        <v>116467200</v>
      </c>
      <c r="L12" s="98">
        <v>28521333</v>
      </c>
      <c r="M12" s="98">
        <v>87945867</v>
      </c>
      <c r="O12" s="37">
        <f t="shared" si="1"/>
        <v>0</v>
      </c>
      <c r="P12" s="37">
        <f t="shared" si="2"/>
        <v>0</v>
      </c>
      <c r="Q12" s="37">
        <f t="shared" si="3"/>
        <v>0</v>
      </c>
      <c r="R12" s="37">
        <f t="shared" si="4"/>
        <v>0</v>
      </c>
      <c r="S12" s="37">
        <f t="shared" si="5"/>
        <v>0</v>
      </c>
    </row>
    <row r="13" spans="1:22">
      <c r="A13" s="108" t="s">
        <v>59</v>
      </c>
      <c r="B13" s="110">
        <v>152182300</v>
      </c>
      <c r="C13" s="110">
        <v>152182300</v>
      </c>
      <c r="D13" s="110">
        <v>122974000</v>
      </c>
      <c r="E13" s="110">
        <v>32289800</v>
      </c>
      <c r="F13" s="110">
        <v>90684200</v>
      </c>
      <c r="G13" s="52"/>
      <c r="H13" s="36" t="s">
        <v>2831</v>
      </c>
      <c r="I13" s="98">
        <v>152182300</v>
      </c>
      <c r="J13" s="98">
        <v>152182300</v>
      </c>
      <c r="K13" s="98">
        <v>122974000</v>
      </c>
      <c r="L13" s="98">
        <v>32289800</v>
      </c>
      <c r="M13" s="98">
        <v>90684200</v>
      </c>
      <c r="O13" s="37">
        <f t="shared" si="1"/>
        <v>0</v>
      </c>
      <c r="P13" s="37">
        <f t="shared" si="2"/>
        <v>0</v>
      </c>
      <c r="Q13" s="37">
        <f t="shared" si="3"/>
        <v>0</v>
      </c>
      <c r="R13" s="37">
        <f t="shared" si="4"/>
        <v>0</v>
      </c>
      <c r="S13" s="37">
        <f t="shared" si="5"/>
        <v>0</v>
      </c>
    </row>
    <row r="14" spans="1:22">
      <c r="A14" s="109" t="s">
        <v>299</v>
      </c>
      <c r="B14" s="110">
        <v>152182300</v>
      </c>
      <c r="C14" s="110">
        <v>152182300</v>
      </c>
      <c r="D14" s="110">
        <v>122974000</v>
      </c>
      <c r="E14" s="110">
        <v>32289800</v>
      </c>
      <c r="F14" s="110">
        <v>90684200</v>
      </c>
      <c r="G14" s="52"/>
      <c r="H14" s="36" t="s">
        <v>299</v>
      </c>
      <c r="I14" s="98">
        <v>152182300</v>
      </c>
      <c r="J14" s="98">
        <v>152182300</v>
      </c>
      <c r="K14" s="98">
        <v>122974000</v>
      </c>
      <c r="L14" s="98">
        <v>32289800</v>
      </c>
      <c r="M14" s="98">
        <v>90684200</v>
      </c>
      <c r="O14" s="37">
        <f t="shared" si="1"/>
        <v>0</v>
      </c>
      <c r="P14" s="37">
        <f t="shared" si="2"/>
        <v>0</v>
      </c>
      <c r="Q14" s="37">
        <f t="shared" si="3"/>
        <v>0</v>
      </c>
      <c r="R14" s="37">
        <f t="shared" si="4"/>
        <v>0</v>
      </c>
      <c r="S14" s="37">
        <f t="shared" si="5"/>
        <v>0</v>
      </c>
    </row>
    <row r="15" spans="1:22">
      <c r="A15" s="108" t="s">
        <v>60</v>
      </c>
      <c r="B15" s="110">
        <v>28452833</v>
      </c>
      <c r="C15" s="110">
        <v>28452833</v>
      </c>
      <c r="D15" s="110">
        <v>24781500</v>
      </c>
      <c r="E15" s="110">
        <v>7526233</v>
      </c>
      <c r="F15" s="110">
        <v>17255267</v>
      </c>
      <c r="G15" s="52"/>
      <c r="H15" s="36" t="s">
        <v>405</v>
      </c>
      <c r="I15" s="98">
        <v>28452833</v>
      </c>
      <c r="J15" s="98">
        <v>28452833</v>
      </c>
      <c r="K15" s="98">
        <v>24781500</v>
      </c>
      <c r="L15" s="98">
        <v>7526233</v>
      </c>
      <c r="M15" s="98">
        <v>17255267</v>
      </c>
      <c r="O15" s="37">
        <f t="shared" si="1"/>
        <v>0</v>
      </c>
      <c r="P15" s="37">
        <f t="shared" si="2"/>
        <v>0</v>
      </c>
      <c r="Q15" s="37">
        <f t="shared" si="3"/>
        <v>0</v>
      </c>
      <c r="R15" s="37">
        <f t="shared" si="4"/>
        <v>0</v>
      </c>
      <c r="S15" s="37">
        <f t="shared" si="5"/>
        <v>0</v>
      </c>
    </row>
    <row r="16" spans="1:22">
      <c r="A16" s="109" t="s">
        <v>299</v>
      </c>
      <c r="B16" s="110">
        <v>28452833</v>
      </c>
      <c r="C16" s="110">
        <v>28452833</v>
      </c>
      <c r="D16" s="110">
        <v>24781500</v>
      </c>
      <c r="E16" s="110">
        <v>7526233</v>
      </c>
      <c r="F16" s="110">
        <v>17255267</v>
      </c>
      <c r="G16" s="52"/>
      <c r="H16" s="36" t="s">
        <v>299</v>
      </c>
      <c r="I16" s="98">
        <v>28452833</v>
      </c>
      <c r="J16" s="98">
        <v>28452833</v>
      </c>
      <c r="K16" s="98">
        <v>24781500</v>
      </c>
      <c r="L16" s="98">
        <v>7526233</v>
      </c>
      <c r="M16" s="98">
        <v>17255267</v>
      </c>
      <c r="O16" s="37">
        <f t="shared" si="1"/>
        <v>0</v>
      </c>
      <c r="P16" s="37">
        <f t="shared" si="2"/>
        <v>0</v>
      </c>
      <c r="Q16" s="37">
        <f t="shared" si="3"/>
        <v>0</v>
      </c>
      <c r="R16" s="37">
        <f t="shared" si="4"/>
        <v>0</v>
      </c>
      <c r="S16" s="37">
        <f t="shared" si="5"/>
        <v>0</v>
      </c>
    </row>
    <row r="17" spans="1:19">
      <c r="A17" s="107" t="s">
        <v>67</v>
      </c>
      <c r="B17" s="110">
        <v>6934375997</v>
      </c>
      <c r="C17" s="110">
        <v>6605597273</v>
      </c>
      <c r="D17" s="110">
        <v>2383418214</v>
      </c>
      <c r="E17" s="110">
        <v>829160187</v>
      </c>
      <c r="F17" s="110">
        <v>1554258027</v>
      </c>
      <c r="G17" s="52"/>
      <c r="H17" s="36" t="s">
        <v>2843</v>
      </c>
      <c r="I17" s="98">
        <v>6934375997</v>
      </c>
      <c r="J17" s="98">
        <v>6605597273</v>
      </c>
      <c r="K17" s="98">
        <v>2383418214</v>
      </c>
      <c r="L17" s="98">
        <v>829160187</v>
      </c>
      <c r="M17" s="98">
        <v>1554258027</v>
      </c>
      <c r="O17" s="37">
        <f t="shared" si="1"/>
        <v>0</v>
      </c>
      <c r="P17" s="37">
        <f t="shared" si="2"/>
        <v>0</v>
      </c>
      <c r="Q17" s="37">
        <f t="shared" si="3"/>
        <v>0</v>
      </c>
      <c r="R17" s="37">
        <f t="shared" si="4"/>
        <v>0</v>
      </c>
      <c r="S17" s="37">
        <f t="shared" si="5"/>
        <v>0</v>
      </c>
    </row>
    <row r="18" spans="1:19">
      <c r="A18" s="108" t="s">
        <v>79</v>
      </c>
      <c r="B18" s="110">
        <v>33957267</v>
      </c>
      <c r="C18" s="110">
        <v>33957267</v>
      </c>
      <c r="D18" s="110">
        <v>19704300</v>
      </c>
      <c r="E18" s="110">
        <v>19704300</v>
      </c>
      <c r="F18" s="110">
        <v>0</v>
      </c>
      <c r="G18" s="52"/>
      <c r="H18" s="36" t="s">
        <v>2827</v>
      </c>
      <c r="I18" s="98">
        <v>33957267</v>
      </c>
      <c r="J18" s="98">
        <v>33957267</v>
      </c>
      <c r="K18" s="98">
        <v>19704300</v>
      </c>
      <c r="L18" s="98">
        <v>19704300</v>
      </c>
      <c r="M18" s="98">
        <v>0</v>
      </c>
      <c r="O18" s="37">
        <f t="shared" si="1"/>
        <v>0</v>
      </c>
      <c r="P18" s="37">
        <f t="shared" si="2"/>
        <v>0</v>
      </c>
      <c r="Q18" s="37">
        <f t="shared" si="3"/>
        <v>0</v>
      </c>
      <c r="R18" s="37">
        <f t="shared" si="4"/>
        <v>0</v>
      </c>
      <c r="S18" s="37">
        <f t="shared" si="5"/>
        <v>0</v>
      </c>
    </row>
    <row r="19" spans="1:19">
      <c r="A19" s="109" t="s">
        <v>299</v>
      </c>
      <c r="B19" s="110">
        <v>13879071</v>
      </c>
      <c r="C19" s="110">
        <v>13879071</v>
      </c>
      <c r="D19" s="110">
        <v>13879071</v>
      </c>
      <c r="E19" s="110">
        <v>13879071</v>
      </c>
      <c r="F19" s="110">
        <v>0</v>
      </c>
      <c r="G19" s="52"/>
      <c r="H19" s="36" t="s">
        <v>299</v>
      </c>
      <c r="I19" s="98">
        <v>13879071</v>
      </c>
      <c r="J19" s="98">
        <v>13879071</v>
      </c>
      <c r="K19" s="98">
        <v>13879071</v>
      </c>
      <c r="L19" s="98">
        <v>13879071</v>
      </c>
      <c r="M19" s="98">
        <v>0</v>
      </c>
      <c r="O19" s="37">
        <f t="shared" si="1"/>
        <v>0</v>
      </c>
      <c r="P19" s="37">
        <f t="shared" si="2"/>
        <v>0</v>
      </c>
      <c r="Q19" s="37">
        <f t="shared" si="3"/>
        <v>0</v>
      </c>
      <c r="R19" s="37">
        <f t="shared" si="4"/>
        <v>0</v>
      </c>
      <c r="S19" s="37">
        <f t="shared" si="5"/>
        <v>0</v>
      </c>
    </row>
    <row r="20" spans="1:19">
      <c r="A20" s="109" t="s">
        <v>75</v>
      </c>
      <c r="B20" s="110">
        <v>20078196</v>
      </c>
      <c r="C20" s="110">
        <v>20078196</v>
      </c>
      <c r="D20" s="110">
        <v>5825229</v>
      </c>
      <c r="E20" s="110">
        <v>5825229</v>
      </c>
      <c r="F20" s="110">
        <v>0</v>
      </c>
      <c r="G20" s="52"/>
      <c r="H20" s="36" t="s">
        <v>75</v>
      </c>
      <c r="I20" s="98">
        <v>20078196</v>
      </c>
      <c r="J20" s="98">
        <v>20078196</v>
      </c>
      <c r="K20" s="98">
        <v>5825229</v>
      </c>
      <c r="L20" s="98">
        <v>5825229</v>
      </c>
      <c r="M20" s="98">
        <v>0</v>
      </c>
      <c r="O20" s="37">
        <f t="shared" si="1"/>
        <v>0</v>
      </c>
      <c r="P20" s="37">
        <f t="shared" si="2"/>
        <v>0</v>
      </c>
      <c r="Q20" s="37">
        <f t="shared" si="3"/>
        <v>0</v>
      </c>
      <c r="R20" s="37">
        <f t="shared" si="4"/>
        <v>0</v>
      </c>
      <c r="S20" s="37">
        <f t="shared" si="5"/>
        <v>0</v>
      </c>
    </row>
    <row r="21" spans="1:19">
      <c r="A21" s="108" t="s">
        <v>73</v>
      </c>
      <c r="B21" s="110">
        <v>106910767</v>
      </c>
      <c r="C21" s="110">
        <v>106910767</v>
      </c>
      <c r="D21" s="110">
        <v>50029600</v>
      </c>
      <c r="E21" s="110">
        <v>18423600</v>
      </c>
      <c r="F21" s="110">
        <v>31606000</v>
      </c>
      <c r="G21" s="52"/>
      <c r="H21" s="36" t="s">
        <v>2828</v>
      </c>
      <c r="I21" s="98">
        <v>106910767</v>
      </c>
      <c r="J21" s="98">
        <v>106910767</v>
      </c>
      <c r="K21" s="98">
        <v>50029600</v>
      </c>
      <c r="L21" s="98">
        <v>18423600</v>
      </c>
      <c r="M21" s="98">
        <v>31606000</v>
      </c>
      <c r="O21" s="37">
        <f t="shared" si="1"/>
        <v>0</v>
      </c>
      <c r="P21" s="37">
        <f t="shared" si="2"/>
        <v>0</v>
      </c>
      <c r="Q21" s="37">
        <f t="shared" si="3"/>
        <v>0</v>
      </c>
      <c r="R21" s="37">
        <f t="shared" si="4"/>
        <v>0</v>
      </c>
      <c r="S21" s="37">
        <f t="shared" si="5"/>
        <v>0</v>
      </c>
    </row>
    <row r="22" spans="1:19">
      <c r="A22" s="109" t="s">
        <v>299</v>
      </c>
      <c r="B22" s="110">
        <v>106910767</v>
      </c>
      <c r="C22" s="110">
        <v>106910767</v>
      </c>
      <c r="D22" s="110">
        <v>50029600</v>
      </c>
      <c r="E22" s="110">
        <v>18423600</v>
      </c>
      <c r="F22" s="110">
        <v>31606000</v>
      </c>
      <c r="G22" s="52"/>
      <c r="H22" s="36" t="s">
        <v>299</v>
      </c>
      <c r="I22" s="98">
        <v>106910767</v>
      </c>
      <c r="J22" s="98">
        <v>106910767</v>
      </c>
      <c r="K22" s="98">
        <v>50029600</v>
      </c>
      <c r="L22" s="98">
        <v>18423600</v>
      </c>
      <c r="M22" s="98">
        <v>31606000</v>
      </c>
      <c r="O22" s="37">
        <f t="shared" si="1"/>
        <v>0</v>
      </c>
      <c r="P22" s="37">
        <f t="shared" si="2"/>
        <v>0</v>
      </c>
      <c r="Q22" s="37">
        <f t="shared" si="3"/>
        <v>0</v>
      </c>
      <c r="R22" s="37">
        <f t="shared" si="4"/>
        <v>0</v>
      </c>
      <c r="S22" s="37">
        <f t="shared" si="5"/>
        <v>0</v>
      </c>
    </row>
    <row r="23" spans="1:19">
      <c r="A23" s="108" t="s">
        <v>80</v>
      </c>
      <c r="B23" s="110">
        <v>200000000</v>
      </c>
      <c r="C23" s="110">
        <v>200000000</v>
      </c>
      <c r="D23" s="110">
        <v>40000000</v>
      </c>
      <c r="E23" s="110"/>
      <c r="F23" s="110">
        <v>40000000</v>
      </c>
      <c r="G23" s="52"/>
      <c r="H23" s="36" t="s">
        <v>2829</v>
      </c>
      <c r="I23" s="98">
        <v>200000000</v>
      </c>
      <c r="J23" s="98">
        <v>200000000</v>
      </c>
      <c r="K23" s="98">
        <v>40000000</v>
      </c>
      <c r="L23" s="98">
        <v>0</v>
      </c>
      <c r="M23" s="98">
        <v>40000000</v>
      </c>
      <c r="O23" s="37">
        <f t="shared" si="1"/>
        <v>0</v>
      </c>
      <c r="P23" s="37">
        <f t="shared" si="2"/>
        <v>0</v>
      </c>
      <c r="Q23" s="37">
        <f t="shared" si="3"/>
        <v>0</v>
      </c>
      <c r="R23" s="37">
        <f t="shared" si="4"/>
        <v>0</v>
      </c>
      <c r="S23" s="37">
        <f t="shared" si="5"/>
        <v>0</v>
      </c>
    </row>
    <row r="24" spans="1:19">
      <c r="A24" s="109" t="s">
        <v>299</v>
      </c>
      <c r="B24" s="110">
        <v>200000000</v>
      </c>
      <c r="C24" s="110">
        <v>200000000</v>
      </c>
      <c r="D24" s="110">
        <v>40000000</v>
      </c>
      <c r="E24" s="110"/>
      <c r="F24" s="110">
        <v>40000000</v>
      </c>
      <c r="G24" s="52"/>
      <c r="H24" s="36" t="s">
        <v>299</v>
      </c>
      <c r="I24" s="98">
        <v>200000000</v>
      </c>
      <c r="J24" s="98">
        <v>200000000</v>
      </c>
      <c r="K24" s="98">
        <v>40000000</v>
      </c>
      <c r="L24" s="98">
        <v>0</v>
      </c>
      <c r="M24" s="98">
        <v>40000000</v>
      </c>
      <c r="O24" s="37">
        <f t="shared" si="1"/>
        <v>0</v>
      </c>
      <c r="P24" s="37">
        <f t="shared" si="2"/>
        <v>0</v>
      </c>
      <c r="Q24" s="37">
        <f t="shared" si="3"/>
        <v>0</v>
      </c>
      <c r="R24" s="37">
        <f t="shared" si="4"/>
        <v>0</v>
      </c>
      <c r="S24" s="37">
        <f t="shared" si="5"/>
        <v>0</v>
      </c>
    </row>
    <row r="25" spans="1:19">
      <c r="A25" s="108" t="s">
        <v>62</v>
      </c>
      <c r="B25" s="110">
        <v>3234354628</v>
      </c>
      <c r="C25" s="110">
        <v>3234354628</v>
      </c>
      <c r="D25" s="110">
        <v>25561126</v>
      </c>
      <c r="E25" s="110">
        <v>25561126</v>
      </c>
      <c r="F25" s="110">
        <v>0</v>
      </c>
      <c r="G25" s="52"/>
      <c r="H25" s="36" t="s">
        <v>392</v>
      </c>
      <c r="I25" s="98">
        <v>3234354628</v>
      </c>
      <c r="J25" s="98">
        <v>3234354628</v>
      </c>
      <c r="K25" s="98">
        <v>25561126</v>
      </c>
      <c r="L25" s="98">
        <v>25561126</v>
      </c>
      <c r="M25" s="98">
        <v>0</v>
      </c>
      <c r="O25" s="37">
        <f t="shared" si="1"/>
        <v>0</v>
      </c>
      <c r="P25" s="37">
        <f t="shared" si="2"/>
        <v>0</v>
      </c>
      <c r="Q25" s="37">
        <f t="shared" si="3"/>
        <v>0</v>
      </c>
      <c r="R25" s="37">
        <f t="shared" si="4"/>
        <v>0</v>
      </c>
      <c r="S25" s="37">
        <f t="shared" si="5"/>
        <v>0</v>
      </c>
    </row>
    <row r="26" spans="1:19">
      <c r="A26" s="109" t="s">
        <v>299</v>
      </c>
      <c r="B26" s="110">
        <v>91253086</v>
      </c>
      <c r="C26" s="110">
        <v>91253086</v>
      </c>
      <c r="D26" s="110">
        <v>25561126</v>
      </c>
      <c r="E26" s="110">
        <v>25561126</v>
      </c>
      <c r="F26" s="110">
        <v>0</v>
      </c>
      <c r="G26" s="52"/>
      <c r="H26" s="36" t="s">
        <v>299</v>
      </c>
      <c r="I26" s="98">
        <v>91253086</v>
      </c>
      <c r="J26" s="98">
        <v>91253086</v>
      </c>
      <c r="K26" s="98">
        <v>25561126</v>
      </c>
      <c r="L26" s="98">
        <v>25561126</v>
      </c>
      <c r="M26" s="98">
        <v>0</v>
      </c>
      <c r="O26" s="37">
        <f t="shared" si="1"/>
        <v>0</v>
      </c>
      <c r="P26" s="37">
        <f t="shared" si="2"/>
        <v>0</v>
      </c>
      <c r="Q26" s="37">
        <f t="shared" si="3"/>
        <v>0</v>
      </c>
      <c r="R26" s="37">
        <f t="shared" si="4"/>
        <v>0</v>
      </c>
      <c r="S26" s="37">
        <f t="shared" si="5"/>
        <v>0</v>
      </c>
    </row>
    <row r="27" spans="1:19">
      <c r="A27" s="109" t="s">
        <v>63</v>
      </c>
      <c r="B27" s="110">
        <v>3143101542</v>
      </c>
      <c r="C27" s="110">
        <v>3143101542</v>
      </c>
      <c r="D27" s="110"/>
      <c r="E27" s="110"/>
      <c r="F27" s="110">
        <v>0</v>
      </c>
      <c r="G27" s="52"/>
      <c r="H27" s="36" t="s">
        <v>63</v>
      </c>
      <c r="I27" s="98">
        <v>3143101542</v>
      </c>
      <c r="J27" s="98">
        <v>3143101542</v>
      </c>
      <c r="K27" s="98">
        <v>0</v>
      </c>
      <c r="L27" s="98">
        <v>0</v>
      </c>
      <c r="M27" s="98">
        <v>0</v>
      </c>
      <c r="O27" s="37">
        <f t="shared" si="1"/>
        <v>0</v>
      </c>
      <c r="P27" s="37">
        <f t="shared" si="2"/>
        <v>0</v>
      </c>
      <c r="Q27" s="37">
        <f t="shared" si="3"/>
        <v>0</v>
      </c>
      <c r="R27" s="37">
        <f t="shared" si="4"/>
        <v>0</v>
      </c>
      <c r="S27" s="37">
        <f t="shared" si="5"/>
        <v>0</v>
      </c>
    </row>
    <row r="28" spans="1:19">
      <c r="A28" s="108" t="s">
        <v>71</v>
      </c>
      <c r="B28" s="110">
        <v>395337934</v>
      </c>
      <c r="C28" s="110">
        <v>395337934</v>
      </c>
      <c r="D28" s="110">
        <v>371110734</v>
      </c>
      <c r="E28" s="110">
        <v>100047532</v>
      </c>
      <c r="F28" s="110">
        <v>271063202</v>
      </c>
      <c r="G28" s="52"/>
      <c r="H28" s="36" t="s">
        <v>394</v>
      </c>
      <c r="I28" s="98">
        <v>395337934</v>
      </c>
      <c r="J28" s="98">
        <v>395337934</v>
      </c>
      <c r="K28" s="98">
        <v>371110734</v>
      </c>
      <c r="L28" s="98">
        <v>100047532</v>
      </c>
      <c r="M28" s="98">
        <v>271063202</v>
      </c>
      <c r="O28" s="37">
        <f t="shared" si="1"/>
        <v>0</v>
      </c>
      <c r="P28" s="37">
        <f t="shared" si="2"/>
        <v>0</v>
      </c>
      <c r="Q28" s="37">
        <f t="shared" si="3"/>
        <v>0</v>
      </c>
      <c r="R28" s="37">
        <f t="shared" si="4"/>
        <v>0</v>
      </c>
      <c r="S28" s="37">
        <f t="shared" si="5"/>
        <v>0</v>
      </c>
    </row>
    <row r="29" spans="1:19">
      <c r="A29" s="109" t="s">
        <v>299</v>
      </c>
      <c r="B29" s="110">
        <v>115095167</v>
      </c>
      <c r="C29" s="110">
        <v>115095167</v>
      </c>
      <c r="D29" s="110">
        <v>90867967</v>
      </c>
      <c r="E29" s="110">
        <v>18329333</v>
      </c>
      <c r="F29" s="110">
        <v>72538634</v>
      </c>
      <c r="G29" s="52"/>
      <c r="H29" s="36" t="s">
        <v>299</v>
      </c>
      <c r="I29" s="98">
        <v>115095167</v>
      </c>
      <c r="J29" s="98">
        <v>115095167</v>
      </c>
      <c r="K29" s="98">
        <v>90867967</v>
      </c>
      <c r="L29" s="98">
        <v>18329333</v>
      </c>
      <c r="M29" s="98">
        <v>72538634</v>
      </c>
      <c r="O29" s="37">
        <f t="shared" si="1"/>
        <v>0</v>
      </c>
      <c r="P29" s="37">
        <f t="shared" si="2"/>
        <v>0</v>
      </c>
      <c r="Q29" s="37">
        <f t="shared" si="3"/>
        <v>0</v>
      </c>
      <c r="R29" s="37">
        <f t="shared" si="4"/>
        <v>0</v>
      </c>
      <c r="S29" s="37">
        <f t="shared" si="5"/>
        <v>0</v>
      </c>
    </row>
    <row r="30" spans="1:19">
      <c r="A30" s="109" t="s">
        <v>75</v>
      </c>
      <c r="B30" s="110">
        <v>280242767</v>
      </c>
      <c r="C30" s="110">
        <v>280242767</v>
      </c>
      <c r="D30" s="110">
        <v>280242767</v>
      </c>
      <c r="E30" s="110">
        <v>81718199</v>
      </c>
      <c r="F30" s="110">
        <v>198524568</v>
      </c>
      <c r="G30" s="52"/>
      <c r="H30" s="36" t="s">
        <v>75</v>
      </c>
      <c r="I30" s="98">
        <v>280242767</v>
      </c>
      <c r="J30" s="98">
        <v>280242767</v>
      </c>
      <c r="K30" s="98">
        <v>280242767</v>
      </c>
      <c r="L30" s="98">
        <v>81718199</v>
      </c>
      <c r="M30" s="98">
        <v>198524568</v>
      </c>
      <c r="O30" s="37">
        <f t="shared" si="1"/>
        <v>0</v>
      </c>
      <c r="P30" s="37">
        <f t="shared" si="2"/>
        <v>0</v>
      </c>
      <c r="Q30" s="37">
        <f t="shared" si="3"/>
        <v>0</v>
      </c>
      <c r="R30" s="37">
        <f t="shared" si="4"/>
        <v>0</v>
      </c>
      <c r="S30" s="37">
        <f t="shared" si="5"/>
        <v>0</v>
      </c>
    </row>
    <row r="31" spans="1:19">
      <c r="A31" s="108" t="s">
        <v>53</v>
      </c>
      <c r="B31" s="110">
        <v>679368082</v>
      </c>
      <c r="C31" s="110">
        <v>679368082</v>
      </c>
      <c r="D31" s="110">
        <v>439617863</v>
      </c>
      <c r="E31" s="110">
        <v>105721898</v>
      </c>
      <c r="F31" s="110">
        <v>333895965</v>
      </c>
      <c r="G31" s="52"/>
      <c r="H31" s="36" t="s">
        <v>397</v>
      </c>
      <c r="I31" s="98">
        <v>679368082</v>
      </c>
      <c r="J31" s="98">
        <v>679368082</v>
      </c>
      <c r="K31" s="98">
        <v>439617863</v>
      </c>
      <c r="L31" s="98">
        <v>105721898</v>
      </c>
      <c r="M31" s="98">
        <v>333895965</v>
      </c>
      <c r="O31" s="37">
        <f t="shared" si="1"/>
        <v>0</v>
      </c>
      <c r="P31" s="37">
        <f t="shared" si="2"/>
        <v>0</v>
      </c>
      <c r="Q31" s="37">
        <f t="shared" si="3"/>
        <v>0</v>
      </c>
      <c r="R31" s="37">
        <f t="shared" si="4"/>
        <v>0</v>
      </c>
      <c r="S31" s="37">
        <f t="shared" si="5"/>
        <v>0</v>
      </c>
    </row>
    <row r="32" spans="1:19">
      <c r="A32" s="109" t="s">
        <v>299</v>
      </c>
      <c r="B32" s="110">
        <v>355164314</v>
      </c>
      <c r="C32" s="110">
        <v>355164314</v>
      </c>
      <c r="D32" s="110">
        <v>188519162</v>
      </c>
      <c r="E32" s="110">
        <v>7663333</v>
      </c>
      <c r="F32" s="110">
        <v>180855829</v>
      </c>
      <c r="G32" s="52"/>
      <c r="H32" s="36" t="s">
        <v>299</v>
      </c>
      <c r="I32" s="98">
        <v>355164314</v>
      </c>
      <c r="J32" s="98">
        <v>355164314</v>
      </c>
      <c r="K32" s="98">
        <v>188519162</v>
      </c>
      <c r="L32" s="98">
        <v>7663333</v>
      </c>
      <c r="M32" s="98">
        <v>180855829</v>
      </c>
      <c r="O32" s="37">
        <f t="shared" si="1"/>
        <v>0</v>
      </c>
      <c r="P32" s="37">
        <f t="shared" si="2"/>
        <v>0</v>
      </c>
      <c r="Q32" s="37">
        <f t="shared" si="3"/>
        <v>0</v>
      </c>
      <c r="R32" s="37">
        <f t="shared" si="4"/>
        <v>0</v>
      </c>
      <c r="S32" s="37">
        <f t="shared" si="5"/>
        <v>0</v>
      </c>
    </row>
    <row r="33" spans="1:19">
      <c r="A33" s="109" t="s">
        <v>75</v>
      </c>
      <c r="B33" s="110">
        <v>324203768</v>
      </c>
      <c r="C33" s="110">
        <v>324203768</v>
      </c>
      <c r="D33" s="110">
        <v>251098701</v>
      </c>
      <c r="E33" s="110">
        <v>98058565</v>
      </c>
      <c r="F33" s="110">
        <v>153040136</v>
      </c>
      <c r="G33" s="52"/>
      <c r="H33" s="36" t="s">
        <v>75</v>
      </c>
      <c r="I33" s="98">
        <v>324203768</v>
      </c>
      <c r="J33" s="98">
        <v>324203768</v>
      </c>
      <c r="K33" s="98">
        <v>251098701</v>
      </c>
      <c r="L33" s="98">
        <v>98058565</v>
      </c>
      <c r="M33" s="98">
        <v>153040136</v>
      </c>
      <c r="O33" s="37">
        <f t="shared" si="1"/>
        <v>0</v>
      </c>
      <c r="P33" s="37">
        <f t="shared" si="2"/>
        <v>0</v>
      </c>
      <c r="Q33" s="37">
        <f t="shared" si="3"/>
        <v>0</v>
      </c>
      <c r="R33" s="37">
        <f t="shared" si="4"/>
        <v>0</v>
      </c>
      <c r="S33" s="37">
        <f t="shared" si="5"/>
        <v>0</v>
      </c>
    </row>
    <row r="34" spans="1:19">
      <c r="A34" s="108" t="s">
        <v>82</v>
      </c>
      <c r="B34" s="110">
        <v>110000000</v>
      </c>
      <c r="C34" s="110">
        <v>110000000</v>
      </c>
      <c r="D34" s="110">
        <v>110000000</v>
      </c>
      <c r="E34" s="110"/>
      <c r="F34" s="110">
        <v>110000000</v>
      </c>
      <c r="G34" s="52"/>
      <c r="H34" s="36" t="s">
        <v>611</v>
      </c>
      <c r="I34" s="98">
        <v>110000000</v>
      </c>
      <c r="J34" s="98">
        <v>110000000</v>
      </c>
      <c r="K34" s="98">
        <v>110000000</v>
      </c>
      <c r="L34" s="98">
        <v>0</v>
      </c>
      <c r="M34" s="98">
        <v>110000000</v>
      </c>
      <c r="O34" s="37">
        <f t="shared" si="1"/>
        <v>0</v>
      </c>
      <c r="P34" s="37">
        <f t="shared" si="2"/>
        <v>0</v>
      </c>
      <c r="Q34" s="37">
        <f t="shared" si="3"/>
        <v>0</v>
      </c>
      <c r="R34" s="37">
        <f t="shared" si="4"/>
        <v>0</v>
      </c>
      <c r="S34" s="37">
        <f t="shared" si="5"/>
        <v>0</v>
      </c>
    </row>
    <row r="35" spans="1:19">
      <c r="A35" s="109" t="s">
        <v>299</v>
      </c>
      <c r="B35" s="110">
        <v>110000000</v>
      </c>
      <c r="C35" s="110">
        <v>110000000</v>
      </c>
      <c r="D35" s="110">
        <v>110000000</v>
      </c>
      <c r="E35" s="110"/>
      <c r="F35" s="110">
        <v>110000000</v>
      </c>
      <c r="G35" s="52"/>
      <c r="H35" s="36" t="s">
        <v>299</v>
      </c>
      <c r="I35" s="98">
        <v>110000000</v>
      </c>
      <c r="J35" s="98">
        <v>110000000</v>
      </c>
      <c r="K35" s="98">
        <v>110000000</v>
      </c>
      <c r="L35" s="98">
        <v>0</v>
      </c>
      <c r="M35" s="98">
        <v>110000000</v>
      </c>
      <c r="O35" s="37">
        <f t="shared" si="1"/>
        <v>0</v>
      </c>
      <c r="P35" s="37">
        <f t="shared" si="2"/>
        <v>0</v>
      </c>
      <c r="Q35" s="37">
        <f t="shared" si="3"/>
        <v>0</v>
      </c>
      <c r="R35" s="37">
        <f t="shared" si="4"/>
        <v>0</v>
      </c>
      <c r="S35" s="37">
        <f t="shared" si="5"/>
        <v>0</v>
      </c>
    </row>
    <row r="36" spans="1:19">
      <c r="A36" s="108" t="s">
        <v>84</v>
      </c>
      <c r="B36" s="110">
        <v>200000000</v>
      </c>
      <c r="C36" s="110">
        <v>200000000</v>
      </c>
      <c r="D36" s="110"/>
      <c r="E36" s="110"/>
      <c r="F36" s="110">
        <v>0</v>
      </c>
      <c r="G36" s="52"/>
      <c r="H36" s="36" t="s">
        <v>2830</v>
      </c>
      <c r="I36" s="98">
        <v>200000000</v>
      </c>
      <c r="J36" s="98">
        <v>200000000</v>
      </c>
      <c r="K36" s="98">
        <v>0</v>
      </c>
      <c r="L36" s="98">
        <v>0</v>
      </c>
      <c r="M36" s="98">
        <v>0</v>
      </c>
      <c r="O36" s="37">
        <f t="shared" si="1"/>
        <v>0</v>
      </c>
      <c r="P36" s="37">
        <f t="shared" si="2"/>
        <v>0</v>
      </c>
      <c r="Q36" s="37">
        <f t="shared" si="3"/>
        <v>0</v>
      </c>
      <c r="R36" s="37">
        <f t="shared" si="4"/>
        <v>0</v>
      </c>
      <c r="S36" s="37">
        <f t="shared" si="5"/>
        <v>0</v>
      </c>
    </row>
    <row r="37" spans="1:19">
      <c r="A37" s="109" t="s">
        <v>299</v>
      </c>
      <c r="B37" s="110">
        <v>200000000</v>
      </c>
      <c r="C37" s="110">
        <v>200000000</v>
      </c>
      <c r="D37" s="110"/>
      <c r="E37" s="110"/>
      <c r="F37" s="110">
        <v>0</v>
      </c>
      <c r="G37" s="52"/>
      <c r="H37" s="36" t="s">
        <v>299</v>
      </c>
      <c r="I37" s="98">
        <v>200000000</v>
      </c>
      <c r="J37" s="98">
        <v>200000000</v>
      </c>
      <c r="K37" s="98">
        <v>0</v>
      </c>
      <c r="L37" s="98">
        <v>0</v>
      </c>
      <c r="M37" s="98">
        <v>0</v>
      </c>
      <c r="O37" s="37">
        <f t="shared" si="1"/>
        <v>0</v>
      </c>
      <c r="P37" s="37">
        <f t="shared" si="2"/>
        <v>0</v>
      </c>
      <c r="Q37" s="37">
        <f t="shared" si="3"/>
        <v>0</v>
      </c>
      <c r="R37" s="37">
        <f t="shared" si="4"/>
        <v>0</v>
      </c>
      <c r="S37" s="37">
        <f t="shared" si="5"/>
        <v>0</v>
      </c>
    </row>
    <row r="38" spans="1:19">
      <c r="A38" s="108" t="s">
        <v>58</v>
      </c>
      <c r="B38" s="110">
        <v>605215980</v>
      </c>
      <c r="C38" s="110">
        <v>470346801</v>
      </c>
      <c r="D38" s="110">
        <v>299455467</v>
      </c>
      <c r="E38" s="110">
        <v>75533267</v>
      </c>
      <c r="F38" s="110">
        <v>223922200</v>
      </c>
      <c r="G38" s="52"/>
      <c r="H38" s="36" t="s">
        <v>399</v>
      </c>
      <c r="I38" s="98">
        <v>605215980</v>
      </c>
      <c r="J38" s="98">
        <v>470346801</v>
      </c>
      <c r="K38" s="98">
        <v>299455467</v>
      </c>
      <c r="L38" s="98">
        <v>75533267</v>
      </c>
      <c r="M38" s="98">
        <v>223922200</v>
      </c>
      <c r="O38" s="37">
        <f t="shared" si="1"/>
        <v>0</v>
      </c>
      <c r="P38" s="37">
        <f t="shared" si="2"/>
        <v>0</v>
      </c>
      <c r="Q38" s="37">
        <f t="shared" si="3"/>
        <v>0</v>
      </c>
      <c r="R38" s="37">
        <f t="shared" si="4"/>
        <v>0</v>
      </c>
      <c r="S38" s="37">
        <f t="shared" si="5"/>
        <v>0</v>
      </c>
    </row>
    <row r="39" spans="1:19">
      <c r="A39" s="109" t="s">
        <v>299</v>
      </c>
      <c r="B39" s="110">
        <v>428684513</v>
      </c>
      <c r="C39" s="110">
        <v>293815334</v>
      </c>
      <c r="D39" s="110">
        <v>122924000</v>
      </c>
      <c r="E39" s="110">
        <v>35809667</v>
      </c>
      <c r="F39" s="110">
        <v>87114333</v>
      </c>
      <c r="G39" s="52"/>
      <c r="H39" s="36" t="s">
        <v>299</v>
      </c>
      <c r="I39" s="98">
        <v>428684513</v>
      </c>
      <c r="J39" s="98">
        <v>293815334</v>
      </c>
      <c r="K39" s="98">
        <v>122924000</v>
      </c>
      <c r="L39" s="98">
        <v>35809667</v>
      </c>
      <c r="M39" s="98">
        <v>87114333</v>
      </c>
      <c r="O39" s="37">
        <f t="shared" si="1"/>
        <v>0</v>
      </c>
      <c r="P39" s="37">
        <f t="shared" si="2"/>
        <v>0</v>
      </c>
      <c r="Q39" s="37">
        <f t="shared" si="3"/>
        <v>0</v>
      </c>
      <c r="R39" s="37">
        <f t="shared" si="4"/>
        <v>0</v>
      </c>
      <c r="S39" s="37">
        <f t="shared" si="5"/>
        <v>0</v>
      </c>
    </row>
    <row r="40" spans="1:19">
      <c r="A40" s="109" t="s">
        <v>75</v>
      </c>
      <c r="B40" s="110">
        <v>176531467</v>
      </c>
      <c r="C40" s="110">
        <v>176531467</v>
      </c>
      <c r="D40" s="110">
        <v>176531467</v>
      </c>
      <c r="E40" s="110">
        <v>39723600</v>
      </c>
      <c r="F40" s="110">
        <v>136807867</v>
      </c>
      <c r="G40" s="52"/>
      <c r="H40" s="36" t="s">
        <v>75</v>
      </c>
      <c r="I40" s="98">
        <v>176531467</v>
      </c>
      <c r="J40" s="98">
        <v>176531467</v>
      </c>
      <c r="K40" s="98">
        <v>176531467</v>
      </c>
      <c r="L40" s="98">
        <v>39723600</v>
      </c>
      <c r="M40" s="98">
        <v>136807867</v>
      </c>
      <c r="O40" s="37">
        <f t="shared" si="1"/>
        <v>0</v>
      </c>
      <c r="P40" s="37">
        <f t="shared" si="2"/>
        <v>0</v>
      </c>
      <c r="Q40" s="37">
        <f t="shared" si="3"/>
        <v>0</v>
      </c>
      <c r="R40" s="37">
        <f t="shared" si="4"/>
        <v>0</v>
      </c>
      <c r="S40" s="37">
        <f t="shared" si="5"/>
        <v>0</v>
      </c>
    </row>
    <row r="41" spans="1:19">
      <c r="A41" s="108" t="s">
        <v>59</v>
      </c>
      <c r="B41" s="110">
        <v>417251566</v>
      </c>
      <c r="C41" s="110">
        <v>358179800</v>
      </c>
      <c r="D41" s="110">
        <v>279997933</v>
      </c>
      <c r="E41" s="110">
        <v>59263567</v>
      </c>
      <c r="F41" s="110">
        <v>220734366</v>
      </c>
      <c r="G41" s="52"/>
      <c r="H41" s="36" t="s">
        <v>2831</v>
      </c>
      <c r="I41" s="98">
        <v>417251566</v>
      </c>
      <c r="J41" s="98">
        <v>358179800</v>
      </c>
      <c r="K41" s="98">
        <v>279997933</v>
      </c>
      <c r="L41" s="98">
        <v>59263567</v>
      </c>
      <c r="M41" s="98">
        <v>220734366</v>
      </c>
      <c r="O41" s="37">
        <f t="shared" si="1"/>
        <v>0</v>
      </c>
      <c r="P41" s="37">
        <f t="shared" si="2"/>
        <v>0</v>
      </c>
      <c r="Q41" s="37">
        <f t="shared" si="3"/>
        <v>0</v>
      </c>
      <c r="R41" s="37">
        <f t="shared" si="4"/>
        <v>0</v>
      </c>
      <c r="S41" s="37">
        <f t="shared" si="5"/>
        <v>0</v>
      </c>
    </row>
    <row r="42" spans="1:19">
      <c r="A42" s="109" t="s">
        <v>299</v>
      </c>
      <c r="B42" s="110">
        <v>232281833</v>
      </c>
      <c r="C42" s="110">
        <v>173210067</v>
      </c>
      <c r="D42" s="110">
        <v>95028200</v>
      </c>
      <c r="E42" s="110">
        <v>22964067</v>
      </c>
      <c r="F42" s="110">
        <v>72064133</v>
      </c>
      <c r="G42" s="52"/>
      <c r="H42" s="36" t="s">
        <v>299</v>
      </c>
      <c r="I42" s="98">
        <v>232281833</v>
      </c>
      <c r="J42" s="98">
        <v>173210067</v>
      </c>
      <c r="K42" s="98">
        <v>95028200</v>
      </c>
      <c r="L42" s="98">
        <v>22964067</v>
      </c>
      <c r="M42" s="98">
        <v>72064133</v>
      </c>
      <c r="O42" s="37">
        <f t="shared" si="1"/>
        <v>0</v>
      </c>
      <c r="P42" s="37">
        <f t="shared" si="2"/>
        <v>0</v>
      </c>
      <c r="Q42" s="37">
        <f t="shared" si="3"/>
        <v>0</v>
      </c>
      <c r="R42" s="37">
        <f t="shared" si="4"/>
        <v>0</v>
      </c>
      <c r="S42" s="37">
        <f t="shared" si="5"/>
        <v>0</v>
      </c>
    </row>
    <row r="43" spans="1:19">
      <c r="A43" s="109" t="s">
        <v>75</v>
      </c>
      <c r="B43" s="110">
        <v>184969733</v>
      </c>
      <c r="C43" s="110">
        <v>184969733</v>
      </c>
      <c r="D43" s="110">
        <v>184969733</v>
      </c>
      <c r="E43" s="110">
        <v>36299500</v>
      </c>
      <c r="F43" s="110">
        <v>148670233</v>
      </c>
      <c r="G43" s="52"/>
      <c r="H43" s="36" t="s">
        <v>75</v>
      </c>
      <c r="I43" s="98">
        <v>184969733</v>
      </c>
      <c r="J43" s="98">
        <v>184969733</v>
      </c>
      <c r="K43" s="98">
        <v>184969733</v>
      </c>
      <c r="L43" s="98">
        <v>36299500</v>
      </c>
      <c r="M43" s="98">
        <v>148670233</v>
      </c>
      <c r="O43" s="37">
        <f t="shared" si="1"/>
        <v>0</v>
      </c>
      <c r="P43" s="37">
        <f t="shared" si="2"/>
        <v>0</v>
      </c>
      <c r="Q43" s="37">
        <f t="shared" si="3"/>
        <v>0</v>
      </c>
      <c r="R43" s="37">
        <f t="shared" si="4"/>
        <v>0</v>
      </c>
      <c r="S43" s="37">
        <f t="shared" si="5"/>
        <v>0</v>
      </c>
    </row>
    <row r="44" spans="1:19">
      <c r="A44" s="108" t="s">
        <v>76</v>
      </c>
      <c r="B44" s="110">
        <v>20375900</v>
      </c>
      <c r="C44" s="110">
        <v>20375900</v>
      </c>
      <c r="D44" s="110">
        <v>20375900</v>
      </c>
      <c r="E44" s="110">
        <v>2569933</v>
      </c>
      <c r="F44" s="110">
        <v>17805967</v>
      </c>
      <c r="G44" s="52"/>
      <c r="H44" s="36" t="s">
        <v>401</v>
      </c>
      <c r="I44" s="98">
        <v>20375900</v>
      </c>
      <c r="J44" s="98">
        <v>20375900</v>
      </c>
      <c r="K44" s="98">
        <v>20375900</v>
      </c>
      <c r="L44" s="98">
        <v>2569933</v>
      </c>
      <c r="M44" s="98">
        <v>17805967</v>
      </c>
      <c r="O44" s="37">
        <f t="shared" si="1"/>
        <v>0</v>
      </c>
      <c r="P44" s="37">
        <f t="shared" si="2"/>
        <v>0</v>
      </c>
      <c r="Q44" s="37">
        <f t="shared" si="3"/>
        <v>0</v>
      </c>
      <c r="R44" s="37">
        <f t="shared" si="4"/>
        <v>0</v>
      </c>
      <c r="S44" s="37">
        <f t="shared" si="5"/>
        <v>0</v>
      </c>
    </row>
    <row r="45" spans="1:19">
      <c r="A45" s="109" t="s">
        <v>75</v>
      </c>
      <c r="B45" s="110">
        <v>20375900</v>
      </c>
      <c r="C45" s="110">
        <v>20375900</v>
      </c>
      <c r="D45" s="110">
        <v>20375900</v>
      </c>
      <c r="E45" s="110">
        <v>2569933</v>
      </c>
      <c r="F45" s="110">
        <v>17805967</v>
      </c>
      <c r="G45" s="52"/>
      <c r="H45" s="36" t="s">
        <v>75</v>
      </c>
      <c r="I45" s="98">
        <v>20375900</v>
      </c>
      <c r="J45" s="98">
        <v>20375900</v>
      </c>
      <c r="K45" s="98">
        <v>20375900</v>
      </c>
      <c r="L45" s="98">
        <v>2569933</v>
      </c>
      <c r="M45" s="98">
        <v>17805967</v>
      </c>
      <c r="O45" s="37">
        <f t="shared" si="1"/>
        <v>0</v>
      </c>
      <c r="P45" s="37">
        <f t="shared" si="2"/>
        <v>0</v>
      </c>
      <c r="Q45" s="37">
        <f t="shared" si="3"/>
        <v>0</v>
      </c>
      <c r="R45" s="37">
        <f t="shared" si="4"/>
        <v>0</v>
      </c>
      <c r="S45" s="37">
        <f t="shared" si="5"/>
        <v>0</v>
      </c>
    </row>
    <row r="46" spans="1:19">
      <c r="A46" s="108" t="s">
        <v>60</v>
      </c>
      <c r="B46" s="110">
        <v>53828167</v>
      </c>
      <c r="C46" s="110">
        <v>53828167</v>
      </c>
      <c r="D46" s="110">
        <v>50818367</v>
      </c>
      <c r="E46" s="110">
        <v>11420766</v>
      </c>
      <c r="F46" s="110">
        <v>39397601</v>
      </c>
      <c r="G46" s="52"/>
      <c r="H46" s="36" t="s">
        <v>405</v>
      </c>
      <c r="I46" s="98">
        <v>53828167</v>
      </c>
      <c r="J46" s="98">
        <v>53828167</v>
      </c>
      <c r="K46" s="98">
        <v>50818367</v>
      </c>
      <c r="L46" s="98">
        <v>11420766</v>
      </c>
      <c r="M46" s="98">
        <v>39397601</v>
      </c>
      <c r="O46" s="37">
        <f t="shared" si="1"/>
        <v>0</v>
      </c>
      <c r="P46" s="37">
        <f t="shared" si="2"/>
        <v>0</v>
      </c>
      <c r="Q46" s="37">
        <f t="shared" si="3"/>
        <v>0</v>
      </c>
      <c r="R46" s="37">
        <f t="shared" si="4"/>
        <v>0</v>
      </c>
      <c r="S46" s="37">
        <f t="shared" si="5"/>
        <v>0</v>
      </c>
    </row>
    <row r="47" spans="1:19">
      <c r="A47" s="109" t="s">
        <v>299</v>
      </c>
      <c r="B47" s="110">
        <v>44228167</v>
      </c>
      <c r="C47" s="110">
        <v>44228167</v>
      </c>
      <c r="D47" s="110">
        <v>41218367</v>
      </c>
      <c r="E47" s="110">
        <v>9180766</v>
      </c>
      <c r="F47" s="110">
        <v>32037601</v>
      </c>
      <c r="G47" s="52"/>
      <c r="H47" s="36" t="s">
        <v>299</v>
      </c>
      <c r="I47" s="98">
        <v>44228167</v>
      </c>
      <c r="J47" s="98">
        <v>44228167</v>
      </c>
      <c r="K47" s="98">
        <v>41218367</v>
      </c>
      <c r="L47" s="98">
        <v>9180766</v>
      </c>
      <c r="M47" s="98">
        <v>32037601</v>
      </c>
      <c r="O47" s="37">
        <f t="shared" si="1"/>
        <v>0</v>
      </c>
      <c r="P47" s="37">
        <f t="shared" si="2"/>
        <v>0</v>
      </c>
      <c r="Q47" s="37">
        <f t="shared" si="3"/>
        <v>0</v>
      </c>
      <c r="R47" s="37">
        <f t="shared" si="4"/>
        <v>0</v>
      </c>
      <c r="S47" s="37">
        <f t="shared" si="5"/>
        <v>0</v>
      </c>
    </row>
    <row r="48" spans="1:19">
      <c r="A48" s="109" t="s">
        <v>75</v>
      </c>
      <c r="B48" s="110">
        <v>9600000</v>
      </c>
      <c r="C48" s="110">
        <v>9600000</v>
      </c>
      <c r="D48" s="110">
        <v>9600000</v>
      </c>
      <c r="E48" s="110">
        <v>2240000</v>
      </c>
      <c r="F48" s="110">
        <v>7360000</v>
      </c>
      <c r="G48" s="52"/>
      <c r="H48" s="36" t="s">
        <v>75</v>
      </c>
      <c r="I48" s="98">
        <v>9600000</v>
      </c>
      <c r="J48" s="98">
        <v>9600000</v>
      </c>
      <c r="K48" s="98">
        <v>9600000</v>
      </c>
      <c r="L48" s="98">
        <v>2240000</v>
      </c>
      <c r="M48" s="98">
        <v>7360000</v>
      </c>
      <c r="O48" s="37">
        <f t="shared" si="1"/>
        <v>0</v>
      </c>
      <c r="P48" s="37">
        <f t="shared" si="2"/>
        <v>0</v>
      </c>
      <c r="Q48" s="37">
        <f t="shared" si="3"/>
        <v>0</v>
      </c>
      <c r="R48" s="37">
        <f t="shared" si="4"/>
        <v>0</v>
      </c>
      <c r="S48" s="37">
        <f t="shared" si="5"/>
        <v>0</v>
      </c>
    </row>
    <row r="49" spans="1:19">
      <c r="A49" s="108" t="s">
        <v>72</v>
      </c>
      <c r="B49" s="110">
        <v>454350176</v>
      </c>
      <c r="C49" s="110">
        <v>324986493</v>
      </c>
      <c r="D49" s="110">
        <v>282218467</v>
      </c>
      <c r="E49" s="110">
        <v>71139134</v>
      </c>
      <c r="F49" s="110">
        <v>211079333</v>
      </c>
      <c r="G49" s="52"/>
      <c r="H49" s="36" t="s">
        <v>406</v>
      </c>
      <c r="I49" s="98">
        <v>454350176</v>
      </c>
      <c r="J49" s="98">
        <v>324986493</v>
      </c>
      <c r="K49" s="98">
        <v>282218467</v>
      </c>
      <c r="L49" s="98">
        <v>71139134</v>
      </c>
      <c r="M49" s="98">
        <v>211079333</v>
      </c>
      <c r="O49" s="37">
        <f t="shared" si="1"/>
        <v>0</v>
      </c>
      <c r="P49" s="37">
        <f t="shared" si="2"/>
        <v>0</v>
      </c>
      <c r="Q49" s="37">
        <f t="shared" si="3"/>
        <v>0</v>
      </c>
      <c r="R49" s="37">
        <f t="shared" si="4"/>
        <v>0</v>
      </c>
      <c r="S49" s="37">
        <f t="shared" si="5"/>
        <v>0</v>
      </c>
    </row>
    <row r="50" spans="1:19">
      <c r="A50" s="109" t="s">
        <v>299</v>
      </c>
      <c r="B50" s="110">
        <v>301100376</v>
      </c>
      <c r="C50" s="110">
        <v>171736693</v>
      </c>
      <c r="D50" s="110">
        <v>128968667</v>
      </c>
      <c r="E50" s="110">
        <v>19193400</v>
      </c>
      <c r="F50" s="110">
        <v>109775267</v>
      </c>
      <c r="G50" s="52"/>
      <c r="H50" s="36" t="s">
        <v>299</v>
      </c>
      <c r="I50" s="98">
        <v>301100376</v>
      </c>
      <c r="J50" s="98">
        <v>171736693</v>
      </c>
      <c r="K50" s="98">
        <v>128968667</v>
      </c>
      <c r="L50" s="98">
        <v>19193400</v>
      </c>
      <c r="M50" s="98">
        <v>109775267</v>
      </c>
      <c r="O50" s="37">
        <f t="shared" si="1"/>
        <v>0</v>
      </c>
      <c r="P50" s="37">
        <f t="shared" si="2"/>
        <v>0</v>
      </c>
      <c r="Q50" s="37">
        <f t="shared" si="3"/>
        <v>0</v>
      </c>
      <c r="R50" s="37">
        <f t="shared" si="4"/>
        <v>0</v>
      </c>
      <c r="S50" s="37">
        <f t="shared" si="5"/>
        <v>0</v>
      </c>
    </row>
    <row r="51" spans="1:19">
      <c r="A51" s="109" t="s">
        <v>75</v>
      </c>
      <c r="B51" s="110">
        <v>153249800</v>
      </c>
      <c r="C51" s="110">
        <v>153249800</v>
      </c>
      <c r="D51" s="110">
        <v>153249800</v>
      </c>
      <c r="E51" s="110">
        <v>51945734</v>
      </c>
      <c r="F51" s="110">
        <v>101304066</v>
      </c>
      <c r="G51" s="52"/>
      <c r="H51" s="36" t="s">
        <v>75</v>
      </c>
      <c r="I51" s="98">
        <v>153249800</v>
      </c>
      <c r="J51" s="98">
        <v>153249800</v>
      </c>
      <c r="K51" s="98">
        <v>153249800</v>
      </c>
      <c r="L51" s="98">
        <v>51945734</v>
      </c>
      <c r="M51" s="98">
        <v>101304066</v>
      </c>
      <c r="O51" s="37">
        <f t="shared" si="1"/>
        <v>0</v>
      </c>
      <c r="P51" s="37">
        <f t="shared" si="2"/>
        <v>0</v>
      </c>
      <c r="Q51" s="37">
        <f t="shared" si="3"/>
        <v>0</v>
      </c>
      <c r="R51" s="37">
        <f t="shared" si="4"/>
        <v>0</v>
      </c>
      <c r="S51" s="37">
        <f t="shared" si="5"/>
        <v>0</v>
      </c>
    </row>
    <row r="52" spans="1:19">
      <c r="A52" s="108" t="s">
        <v>74</v>
      </c>
      <c r="B52" s="110">
        <v>72869767</v>
      </c>
      <c r="C52" s="110">
        <v>72869767</v>
      </c>
      <c r="D52" s="110">
        <v>54899300</v>
      </c>
      <c r="E52" s="110">
        <v>15553500</v>
      </c>
      <c r="F52" s="110">
        <v>39345800</v>
      </c>
      <c r="G52" s="52"/>
      <c r="H52" s="36" t="s">
        <v>2832</v>
      </c>
      <c r="I52" s="98">
        <v>72869767</v>
      </c>
      <c r="J52" s="98">
        <v>72869767</v>
      </c>
      <c r="K52" s="98">
        <v>54899300</v>
      </c>
      <c r="L52" s="98">
        <v>15553500</v>
      </c>
      <c r="M52" s="98">
        <v>39345800</v>
      </c>
      <c r="O52" s="37">
        <f t="shared" si="1"/>
        <v>0</v>
      </c>
      <c r="P52" s="37">
        <f t="shared" si="2"/>
        <v>0</v>
      </c>
      <c r="Q52" s="37">
        <f t="shared" si="3"/>
        <v>0</v>
      </c>
      <c r="R52" s="37">
        <f t="shared" si="4"/>
        <v>0</v>
      </c>
      <c r="S52" s="37">
        <f t="shared" si="5"/>
        <v>0</v>
      </c>
    </row>
    <row r="53" spans="1:19">
      <c r="A53" s="109" t="s">
        <v>299</v>
      </c>
      <c r="B53" s="110">
        <v>17970467</v>
      </c>
      <c r="C53" s="110">
        <v>17970467</v>
      </c>
      <c r="D53" s="110"/>
      <c r="E53" s="110"/>
      <c r="F53" s="110">
        <v>0</v>
      </c>
      <c r="G53" s="52"/>
      <c r="H53" s="36" t="s">
        <v>299</v>
      </c>
      <c r="I53" s="98">
        <v>17970467</v>
      </c>
      <c r="J53" s="98">
        <v>17970467</v>
      </c>
      <c r="K53" s="98">
        <v>0</v>
      </c>
      <c r="L53" s="98">
        <v>0</v>
      </c>
      <c r="M53" s="98">
        <v>0</v>
      </c>
      <c r="O53" s="37">
        <f t="shared" si="1"/>
        <v>0</v>
      </c>
      <c r="P53" s="37">
        <f t="shared" si="2"/>
        <v>0</v>
      </c>
      <c r="Q53" s="37">
        <f t="shared" si="3"/>
        <v>0</v>
      </c>
      <c r="R53" s="37">
        <f t="shared" si="4"/>
        <v>0</v>
      </c>
      <c r="S53" s="37">
        <f t="shared" si="5"/>
        <v>0</v>
      </c>
    </row>
    <row r="54" spans="1:19">
      <c r="A54" s="109" t="s">
        <v>75</v>
      </c>
      <c r="B54" s="110">
        <v>54899300</v>
      </c>
      <c r="C54" s="110">
        <v>54899300</v>
      </c>
      <c r="D54" s="110">
        <v>54899300</v>
      </c>
      <c r="E54" s="110">
        <v>15553500</v>
      </c>
      <c r="F54" s="110">
        <v>39345800</v>
      </c>
      <c r="G54" s="52"/>
      <c r="H54" s="36" t="s">
        <v>75</v>
      </c>
      <c r="I54" s="98">
        <v>54899300</v>
      </c>
      <c r="J54" s="98">
        <v>54899300</v>
      </c>
      <c r="K54" s="98">
        <v>54899300</v>
      </c>
      <c r="L54" s="98">
        <v>15553500</v>
      </c>
      <c r="M54" s="98">
        <v>39345800</v>
      </c>
      <c r="O54" s="37">
        <f t="shared" si="1"/>
        <v>0</v>
      </c>
      <c r="P54" s="37">
        <f t="shared" si="2"/>
        <v>0</v>
      </c>
      <c r="Q54" s="37">
        <f t="shared" si="3"/>
        <v>0</v>
      </c>
      <c r="R54" s="37">
        <f t="shared" si="4"/>
        <v>0</v>
      </c>
      <c r="S54" s="37">
        <f t="shared" si="5"/>
        <v>0</v>
      </c>
    </row>
    <row r="55" spans="1:19">
      <c r="A55" s="108" t="s">
        <v>77</v>
      </c>
      <c r="B55" s="110">
        <v>0</v>
      </c>
      <c r="C55" s="110">
        <v>0</v>
      </c>
      <c r="D55" s="110"/>
      <c r="E55" s="110"/>
      <c r="F55" s="110">
        <v>0</v>
      </c>
      <c r="G55" s="52"/>
      <c r="H55" s="36" t="s">
        <v>2841</v>
      </c>
      <c r="I55" s="98">
        <v>0</v>
      </c>
      <c r="J55" s="98">
        <v>0</v>
      </c>
      <c r="K55" s="98">
        <v>0</v>
      </c>
      <c r="L55" s="98">
        <v>0</v>
      </c>
      <c r="M55" s="98">
        <v>0</v>
      </c>
      <c r="O55" s="37">
        <f t="shared" si="1"/>
        <v>0</v>
      </c>
      <c r="P55" s="37">
        <f t="shared" si="2"/>
        <v>0</v>
      </c>
      <c r="Q55" s="37">
        <f t="shared" si="3"/>
        <v>0</v>
      </c>
      <c r="R55" s="37">
        <f t="shared" si="4"/>
        <v>0</v>
      </c>
      <c r="S55" s="37">
        <f t="shared" si="5"/>
        <v>0</v>
      </c>
    </row>
    <row r="56" spans="1:19">
      <c r="A56" s="109" t="s">
        <v>299</v>
      </c>
      <c r="B56" s="110">
        <v>0</v>
      </c>
      <c r="C56" s="110">
        <v>0</v>
      </c>
      <c r="D56" s="110"/>
      <c r="E56" s="110"/>
      <c r="F56" s="110">
        <v>0</v>
      </c>
      <c r="H56" s="36" t="s">
        <v>299</v>
      </c>
      <c r="I56" s="98">
        <v>0</v>
      </c>
      <c r="J56" s="98">
        <v>0</v>
      </c>
      <c r="K56" s="98">
        <v>0</v>
      </c>
      <c r="L56" s="98">
        <v>0</v>
      </c>
      <c r="M56" s="98">
        <v>0</v>
      </c>
      <c r="O56" s="37">
        <f t="shared" si="1"/>
        <v>0</v>
      </c>
      <c r="P56" s="37">
        <f t="shared" si="2"/>
        <v>0</v>
      </c>
      <c r="Q56" s="37">
        <f t="shared" si="3"/>
        <v>0</v>
      </c>
      <c r="R56" s="37">
        <f t="shared" si="4"/>
        <v>0</v>
      </c>
      <c r="S56" s="37">
        <f t="shared" si="5"/>
        <v>0</v>
      </c>
    </row>
    <row r="57" spans="1:19">
      <c r="A57" s="108" t="s">
        <v>85</v>
      </c>
      <c r="B57" s="110">
        <v>350555763</v>
      </c>
      <c r="C57" s="110">
        <v>345081667</v>
      </c>
      <c r="D57" s="110">
        <v>339629157</v>
      </c>
      <c r="E57" s="110">
        <v>324221564</v>
      </c>
      <c r="F57" s="110">
        <v>15407593</v>
      </c>
      <c r="H57" s="36" t="s">
        <v>2833</v>
      </c>
      <c r="I57" s="98">
        <v>350555763</v>
      </c>
      <c r="J57" s="98">
        <v>345081667</v>
      </c>
      <c r="K57" s="98">
        <v>339629157</v>
      </c>
      <c r="L57" s="98">
        <v>324221564</v>
      </c>
      <c r="M57" s="98">
        <v>15407593</v>
      </c>
      <c r="O57" s="37">
        <f t="shared" si="1"/>
        <v>0</v>
      </c>
      <c r="P57" s="37">
        <f t="shared" si="2"/>
        <v>0</v>
      </c>
      <c r="Q57" s="37">
        <f t="shared" si="3"/>
        <v>0</v>
      </c>
      <c r="R57" s="37">
        <f t="shared" si="4"/>
        <v>0</v>
      </c>
      <c r="S57" s="37">
        <f t="shared" si="5"/>
        <v>0</v>
      </c>
    </row>
    <row r="58" spans="1:19">
      <c r="A58" s="109" t="s">
        <v>299</v>
      </c>
      <c r="B58" s="110">
        <v>350555763</v>
      </c>
      <c r="C58" s="110">
        <v>345081667</v>
      </c>
      <c r="D58" s="110">
        <v>339629157</v>
      </c>
      <c r="E58" s="110">
        <v>324221564</v>
      </c>
      <c r="F58" s="110">
        <v>15407593</v>
      </c>
      <c r="H58" s="36" t="s">
        <v>299</v>
      </c>
      <c r="I58" s="98">
        <v>350555763</v>
      </c>
      <c r="J58" s="98">
        <v>345081667</v>
      </c>
      <c r="K58" s="98">
        <v>339629157</v>
      </c>
      <c r="L58" s="98">
        <v>324221564</v>
      </c>
      <c r="M58" s="98">
        <v>15407593</v>
      </c>
      <c r="O58" s="37">
        <f t="shared" si="1"/>
        <v>0</v>
      </c>
      <c r="P58" s="37">
        <f t="shared" si="2"/>
        <v>0</v>
      </c>
      <c r="Q58" s="37">
        <f t="shared" si="3"/>
        <v>0</v>
      </c>
      <c r="R58" s="37">
        <f t="shared" si="4"/>
        <v>0</v>
      </c>
      <c r="S58" s="37">
        <f t="shared" si="5"/>
        <v>0</v>
      </c>
    </row>
    <row r="59" spans="1:19">
      <c r="A59" s="107" t="s">
        <v>101</v>
      </c>
      <c r="B59" s="110">
        <v>4272836387</v>
      </c>
      <c r="C59" s="110">
        <v>4242104992</v>
      </c>
      <c r="D59" s="110">
        <v>4129550205</v>
      </c>
      <c r="E59" s="110">
        <v>2840181685</v>
      </c>
      <c r="F59" s="110">
        <v>1289368520</v>
      </c>
      <c r="H59" s="36" t="s">
        <v>424</v>
      </c>
      <c r="I59" s="98">
        <v>4272836387</v>
      </c>
      <c r="J59" s="98">
        <v>4242104992</v>
      </c>
      <c r="K59" s="98">
        <v>4129550205</v>
      </c>
      <c r="L59" s="98">
        <v>2840181685</v>
      </c>
      <c r="M59" s="98">
        <v>1289368520</v>
      </c>
      <c r="O59" s="37">
        <f t="shared" si="1"/>
        <v>0</v>
      </c>
      <c r="P59" s="37">
        <f t="shared" si="2"/>
        <v>0</v>
      </c>
      <c r="Q59" s="37">
        <f t="shared" si="3"/>
        <v>0</v>
      </c>
      <c r="R59" s="37">
        <f t="shared" si="4"/>
        <v>0</v>
      </c>
      <c r="S59" s="37">
        <f t="shared" si="5"/>
        <v>0</v>
      </c>
    </row>
    <row r="60" spans="1:19">
      <c r="A60" s="108" t="s">
        <v>92</v>
      </c>
      <c r="B60" s="110">
        <v>6488000</v>
      </c>
      <c r="C60" s="110">
        <v>6488000</v>
      </c>
      <c r="D60" s="110">
        <v>1582600</v>
      </c>
      <c r="E60" s="110">
        <v>1582600</v>
      </c>
      <c r="F60" s="110">
        <v>0</v>
      </c>
      <c r="H60" s="36" t="s">
        <v>391</v>
      </c>
      <c r="I60" s="98">
        <v>6488000</v>
      </c>
      <c r="J60" s="98">
        <v>6488000</v>
      </c>
      <c r="K60" s="98">
        <v>1582600</v>
      </c>
      <c r="L60" s="98">
        <v>1582600</v>
      </c>
      <c r="M60" s="98">
        <v>0</v>
      </c>
      <c r="O60" s="37">
        <f t="shared" si="1"/>
        <v>0</v>
      </c>
      <c r="P60" s="37">
        <f t="shared" si="2"/>
        <v>0</v>
      </c>
      <c r="Q60" s="37">
        <f t="shared" si="3"/>
        <v>0</v>
      </c>
      <c r="R60" s="37">
        <f t="shared" si="4"/>
        <v>0</v>
      </c>
      <c r="S60" s="37">
        <f t="shared" si="5"/>
        <v>0</v>
      </c>
    </row>
    <row r="61" spans="1:19">
      <c r="A61" s="109" t="s">
        <v>54</v>
      </c>
      <c r="B61" s="110">
        <v>6488000</v>
      </c>
      <c r="C61" s="110">
        <v>6488000</v>
      </c>
      <c r="D61" s="110">
        <v>1582600</v>
      </c>
      <c r="E61" s="110">
        <v>1582600</v>
      </c>
      <c r="F61" s="110">
        <v>0</v>
      </c>
      <c r="H61" s="36" t="s">
        <v>299</v>
      </c>
      <c r="I61" s="98">
        <v>6488000</v>
      </c>
      <c r="J61" s="98">
        <v>6488000</v>
      </c>
      <c r="K61" s="98">
        <v>1582600</v>
      </c>
      <c r="L61" s="98">
        <v>1582600</v>
      </c>
      <c r="M61" s="98">
        <v>0</v>
      </c>
      <c r="O61" s="37">
        <f t="shared" si="1"/>
        <v>0</v>
      </c>
      <c r="P61" s="37">
        <f t="shared" si="2"/>
        <v>0</v>
      </c>
      <c r="Q61" s="37">
        <f t="shared" si="3"/>
        <v>0</v>
      </c>
      <c r="R61" s="37">
        <f t="shared" si="4"/>
        <v>0</v>
      </c>
      <c r="S61" s="37">
        <f t="shared" si="5"/>
        <v>0</v>
      </c>
    </row>
    <row r="62" spans="1:19">
      <c r="A62" s="108" t="s">
        <v>62</v>
      </c>
      <c r="B62" s="110">
        <v>2305253090</v>
      </c>
      <c r="C62" s="110">
        <v>2303109433</v>
      </c>
      <c r="D62" s="110">
        <v>2303109433</v>
      </c>
      <c r="E62" s="110">
        <v>2303109433</v>
      </c>
      <c r="F62" s="110">
        <v>0</v>
      </c>
      <c r="H62" s="36" t="s">
        <v>392</v>
      </c>
      <c r="I62" s="98">
        <v>2305253090</v>
      </c>
      <c r="J62" s="98">
        <v>2303109433</v>
      </c>
      <c r="K62" s="98">
        <v>2303109433</v>
      </c>
      <c r="L62" s="98">
        <v>2303109433</v>
      </c>
      <c r="M62" s="98">
        <v>0</v>
      </c>
      <c r="O62" s="37">
        <f t="shared" si="1"/>
        <v>0</v>
      </c>
      <c r="P62" s="37">
        <f t="shared" si="2"/>
        <v>0</v>
      </c>
      <c r="Q62" s="37">
        <f t="shared" si="3"/>
        <v>0</v>
      </c>
      <c r="R62" s="37">
        <f t="shared" si="4"/>
        <v>0</v>
      </c>
      <c r="S62" s="37">
        <f t="shared" si="5"/>
        <v>0</v>
      </c>
    </row>
    <row r="63" spans="1:19">
      <c r="A63" s="109" t="s">
        <v>63</v>
      </c>
      <c r="B63" s="110">
        <v>2305253090</v>
      </c>
      <c r="C63" s="110">
        <v>2303109433</v>
      </c>
      <c r="D63" s="110">
        <v>2303109433</v>
      </c>
      <c r="E63" s="110">
        <v>2303109433</v>
      </c>
      <c r="F63" s="110">
        <v>0</v>
      </c>
      <c r="H63" s="36" t="s">
        <v>63</v>
      </c>
      <c r="I63" s="98">
        <v>2305253090</v>
      </c>
      <c r="J63" s="98">
        <v>2303109433</v>
      </c>
      <c r="K63" s="98">
        <v>2303109433</v>
      </c>
      <c r="L63" s="98">
        <v>2303109433</v>
      </c>
      <c r="M63" s="98">
        <v>0</v>
      </c>
      <c r="O63" s="37">
        <f t="shared" si="1"/>
        <v>0</v>
      </c>
      <c r="P63" s="37">
        <f t="shared" si="2"/>
        <v>0</v>
      </c>
      <c r="Q63" s="37">
        <f t="shared" si="3"/>
        <v>0</v>
      </c>
      <c r="R63" s="37">
        <f t="shared" si="4"/>
        <v>0</v>
      </c>
      <c r="S63" s="37">
        <f t="shared" si="5"/>
        <v>0</v>
      </c>
    </row>
    <row r="64" spans="1:19">
      <c r="A64" s="108" t="s">
        <v>188</v>
      </c>
      <c r="B64" s="110">
        <v>33750000</v>
      </c>
      <c r="C64" s="110">
        <v>33750000</v>
      </c>
      <c r="D64" s="110">
        <v>33750000</v>
      </c>
      <c r="E64" s="110">
        <v>13950000</v>
      </c>
      <c r="F64" s="110">
        <v>19800000</v>
      </c>
      <c r="H64" s="36" t="s">
        <v>393</v>
      </c>
      <c r="I64" s="98">
        <v>33750000</v>
      </c>
      <c r="J64" s="98">
        <v>33750000</v>
      </c>
      <c r="K64" s="98">
        <v>33750000</v>
      </c>
      <c r="L64" s="98">
        <v>13950000</v>
      </c>
      <c r="M64" s="98">
        <v>19800000</v>
      </c>
      <c r="O64" s="37">
        <f t="shared" si="1"/>
        <v>0</v>
      </c>
      <c r="P64" s="37">
        <f t="shared" si="2"/>
        <v>0</v>
      </c>
      <c r="Q64" s="37">
        <f t="shared" si="3"/>
        <v>0</v>
      </c>
      <c r="R64" s="37">
        <f t="shared" si="4"/>
        <v>0</v>
      </c>
      <c r="S64" s="37">
        <f t="shared" si="5"/>
        <v>0</v>
      </c>
    </row>
    <row r="65" spans="1:19">
      <c r="A65" s="109" t="s">
        <v>54</v>
      </c>
      <c r="B65" s="110">
        <v>33750000</v>
      </c>
      <c r="C65" s="110">
        <v>33750000</v>
      </c>
      <c r="D65" s="110">
        <v>33750000</v>
      </c>
      <c r="E65" s="110">
        <v>13950000</v>
      </c>
      <c r="F65" s="110">
        <v>19800000</v>
      </c>
      <c r="H65" s="36" t="s">
        <v>299</v>
      </c>
      <c r="I65" s="98">
        <v>33750000</v>
      </c>
      <c r="J65" s="98">
        <v>33750000</v>
      </c>
      <c r="K65" s="98">
        <v>33750000</v>
      </c>
      <c r="L65" s="98">
        <v>13950000</v>
      </c>
      <c r="M65" s="98">
        <v>19800000</v>
      </c>
      <c r="O65" s="37">
        <f t="shared" si="1"/>
        <v>0</v>
      </c>
      <c r="P65" s="37">
        <f t="shared" si="2"/>
        <v>0</v>
      </c>
      <c r="Q65" s="37">
        <f t="shared" si="3"/>
        <v>0</v>
      </c>
      <c r="R65" s="37">
        <f t="shared" si="4"/>
        <v>0</v>
      </c>
      <c r="S65" s="37">
        <f t="shared" si="5"/>
        <v>0</v>
      </c>
    </row>
    <row r="66" spans="1:19">
      <c r="A66" s="108" t="s">
        <v>71</v>
      </c>
      <c r="B66" s="110">
        <v>139799460</v>
      </c>
      <c r="C66" s="110">
        <v>133520000</v>
      </c>
      <c r="D66" s="110">
        <v>133520000</v>
      </c>
      <c r="E66" s="110">
        <v>46393667</v>
      </c>
      <c r="F66" s="110">
        <v>87126333</v>
      </c>
      <c r="H66" s="36" t="s">
        <v>394</v>
      </c>
      <c r="I66" s="98">
        <v>139799460</v>
      </c>
      <c r="J66" s="98">
        <v>133520000</v>
      </c>
      <c r="K66" s="98">
        <v>133520000</v>
      </c>
      <c r="L66" s="98">
        <v>46393667</v>
      </c>
      <c r="M66" s="98">
        <v>87126333</v>
      </c>
      <c r="O66" s="37">
        <f t="shared" si="1"/>
        <v>0</v>
      </c>
      <c r="P66" s="37">
        <f t="shared" si="2"/>
        <v>0</v>
      </c>
      <c r="Q66" s="37">
        <f t="shared" si="3"/>
        <v>0</v>
      </c>
      <c r="R66" s="37">
        <f t="shared" si="4"/>
        <v>0</v>
      </c>
      <c r="S66" s="37">
        <f t="shared" si="5"/>
        <v>0</v>
      </c>
    </row>
    <row r="67" spans="1:19">
      <c r="A67" s="109" t="s">
        <v>54</v>
      </c>
      <c r="B67" s="110">
        <v>83799460</v>
      </c>
      <c r="C67" s="110">
        <v>79520000</v>
      </c>
      <c r="D67" s="110">
        <v>79520000</v>
      </c>
      <c r="E67" s="110">
        <v>24393667</v>
      </c>
      <c r="F67" s="110">
        <v>55126333</v>
      </c>
      <c r="H67" s="36" t="s">
        <v>299</v>
      </c>
      <c r="I67" s="98">
        <v>83799460</v>
      </c>
      <c r="J67" s="98">
        <v>79520000</v>
      </c>
      <c r="K67" s="98">
        <v>79520000</v>
      </c>
      <c r="L67" s="98">
        <v>24393667</v>
      </c>
      <c r="M67" s="98">
        <v>55126333</v>
      </c>
      <c r="O67" s="37">
        <f t="shared" si="1"/>
        <v>0</v>
      </c>
      <c r="P67" s="37">
        <f t="shared" si="2"/>
        <v>0</v>
      </c>
      <c r="Q67" s="37">
        <f t="shared" si="3"/>
        <v>0</v>
      </c>
      <c r="R67" s="37">
        <f t="shared" si="4"/>
        <v>0</v>
      </c>
      <c r="S67" s="37">
        <f t="shared" si="5"/>
        <v>0</v>
      </c>
    </row>
    <row r="68" spans="1:19">
      <c r="A68" s="109" t="s">
        <v>218</v>
      </c>
      <c r="B68" s="110">
        <v>2000000</v>
      </c>
      <c r="C68" s="110">
        <v>0</v>
      </c>
      <c r="D68" s="110"/>
      <c r="E68" s="110"/>
      <c r="F68" s="110">
        <v>0</v>
      </c>
      <c r="H68" s="36" t="s">
        <v>218</v>
      </c>
      <c r="I68" s="98">
        <v>2000000</v>
      </c>
      <c r="J68" s="98">
        <v>0</v>
      </c>
      <c r="K68" s="98">
        <v>0</v>
      </c>
      <c r="L68" s="98">
        <v>0</v>
      </c>
      <c r="M68" s="98">
        <v>0</v>
      </c>
      <c r="O68" s="37">
        <f t="shared" si="1"/>
        <v>0</v>
      </c>
      <c r="P68" s="37">
        <f t="shared" si="2"/>
        <v>0</v>
      </c>
      <c r="Q68" s="37">
        <f t="shared" si="3"/>
        <v>0</v>
      </c>
      <c r="R68" s="37">
        <f t="shared" si="4"/>
        <v>0</v>
      </c>
      <c r="S68" s="37">
        <f t="shared" si="5"/>
        <v>0</v>
      </c>
    </row>
    <row r="69" spans="1:19">
      <c r="A69" s="109" t="s">
        <v>63</v>
      </c>
      <c r="B69" s="110">
        <v>54000000</v>
      </c>
      <c r="C69" s="110">
        <v>54000000</v>
      </c>
      <c r="D69" s="110">
        <v>54000000</v>
      </c>
      <c r="E69" s="110">
        <v>22000000</v>
      </c>
      <c r="F69" s="110">
        <v>32000000</v>
      </c>
      <c r="H69" s="36" t="s">
        <v>63</v>
      </c>
      <c r="I69" s="98">
        <v>54000000</v>
      </c>
      <c r="J69" s="98">
        <v>54000000</v>
      </c>
      <c r="K69" s="98">
        <v>54000000</v>
      </c>
      <c r="L69" s="98">
        <v>22000000</v>
      </c>
      <c r="M69" s="98">
        <v>32000000</v>
      </c>
      <c r="O69" s="37">
        <f t="shared" ref="O69:O132" si="6">+B69-I69</f>
        <v>0</v>
      </c>
      <c r="P69" s="37">
        <f t="shared" ref="P69:P132" si="7">+C69-J69</f>
        <v>0</v>
      </c>
      <c r="Q69" s="37">
        <f t="shared" ref="Q69:Q132" si="8">+D69-K69</f>
        <v>0</v>
      </c>
      <c r="R69" s="37">
        <f t="shared" ref="R69:R132" si="9">+E69-L69</f>
        <v>0</v>
      </c>
      <c r="S69" s="37">
        <f t="shared" ref="S69:S132" si="10">+F69-M69</f>
        <v>0</v>
      </c>
    </row>
    <row r="70" spans="1:19">
      <c r="A70" s="108" t="s">
        <v>237</v>
      </c>
      <c r="B70" s="110">
        <v>30000000</v>
      </c>
      <c r="C70" s="110">
        <v>30000000</v>
      </c>
      <c r="D70" s="110">
        <v>30000000</v>
      </c>
      <c r="E70" s="110">
        <v>12000000</v>
      </c>
      <c r="F70" s="110">
        <v>18000000</v>
      </c>
      <c r="H70" s="36" t="s">
        <v>395</v>
      </c>
      <c r="I70" s="98">
        <v>30000000</v>
      </c>
      <c r="J70" s="98">
        <v>30000000</v>
      </c>
      <c r="K70" s="98">
        <v>30000000</v>
      </c>
      <c r="L70" s="98">
        <v>12000000</v>
      </c>
      <c r="M70" s="98">
        <v>18000000</v>
      </c>
      <c r="O70" s="37">
        <f t="shared" si="6"/>
        <v>0</v>
      </c>
      <c r="P70" s="37">
        <f t="shared" si="7"/>
        <v>0</v>
      </c>
      <c r="Q70" s="37">
        <f t="shared" si="8"/>
        <v>0</v>
      </c>
      <c r="R70" s="37">
        <f t="shared" si="9"/>
        <v>0</v>
      </c>
      <c r="S70" s="37">
        <f t="shared" si="10"/>
        <v>0</v>
      </c>
    </row>
    <row r="71" spans="1:19">
      <c r="A71" s="109" t="s">
        <v>218</v>
      </c>
      <c r="B71" s="110">
        <v>30000000</v>
      </c>
      <c r="C71" s="110">
        <v>30000000</v>
      </c>
      <c r="D71" s="110">
        <v>30000000</v>
      </c>
      <c r="E71" s="110">
        <v>12000000</v>
      </c>
      <c r="F71" s="110">
        <v>18000000</v>
      </c>
      <c r="H71" s="36" t="s">
        <v>218</v>
      </c>
      <c r="I71" s="98">
        <v>30000000</v>
      </c>
      <c r="J71" s="98">
        <v>30000000</v>
      </c>
      <c r="K71" s="98">
        <v>30000000</v>
      </c>
      <c r="L71" s="98">
        <v>12000000</v>
      </c>
      <c r="M71" s="98">
        <v>18000000</v>
      </c>
      <c r="O71" s="37">
        <f t="shared" si="6"/>
        <v>0</v>
      </c>
      <c r="P71" s="37">
        <f t="shared" si="7"/>
        <v>0</v>
      </c>
      <c r="Q71" s="37">
        <f t="shared" si="8"/>
        <v>0</v>
      </c>
      <c r="R71" s="37">
        <f t="shared" si="9"/>
        <v>0</v>
      </c>
      <c r="S71" s="37">
        <f t="shared" si="10"/>
        <v>0</v>
      </c>
    </row>
    <row r="72" spans="1:19">
      <c r="A72" s="108" t="s">
        <v>130</v>
      </c>
      <c r="B72" s="110">
        <v>18752299</v>
      </c>
      <c r="C72" s="110">
        <v>18752299</v>
      </c>
      <c r="D72" s="110">
        <v>724617</v>
      </c>
      <c r="E72" s="110">
        <v>724617</v>
      </c>
      <c r="F72" s="110">
        <v>0</v>
      </c>
      <c r="H72" s="36" t="s">
        <v>396</v>
      </c>
      <c r="I72" s="98">
        <v>18752299</v>
      </c>
      <c r="J72" s="98">
        <v>18752299</v>
      </c>
      <c r="K72" s="98">
        <v>724617</v>
      </c>
      <c r="L72" s="98">
        <v>724617</v>
      </c>
      <c r="M72" s="98">
        <v>0</v>
      </c>
      <c r="O72" s="37">
        <f t="shared" si="6"/>
        <v>0</v>
      </c>
      <c r="P72" s="37">
        <f t="shared" si="7"/>
        <v>0</v>
      </c>
      <c r="Q72" s="37">
        <f t="shared" si="8"/>
        <v>0</v>
      </c>
      <c r="R72" s="37">
        <f t="shared" si="9"/>
        <v>0</v>
      </c>
      <c r="S72" s="37">
        <f t="shared" si="10"/>
        <v>0</v>
      </c>
    </row>
    <row r="73" spans="1:19">
      <c r="A73" s="109" t="s">
        <v>54</v>
      </c>
      <c r="B73" s="110">
        <v>18752299</v>
      </c>
      <c r="C73" s="110">
        <v>18752299</v>
      </c>
      <c r="D73" s="110">
        <v>724617</v>
      </c>
      <c r="E73" s="110">
        <v>724617</v>
      </c>
      <c r="F73" s="110">
        <v>0</v>
      </c>
      <c r="H73" s="36" t="s">
        <v>299</v>
      </c>
      <c r="I73" s="98">
        <v>18752299</v>
      </c>
      <c r="J73" s="98">
        <v>18752299</v>
      </c>
      <c r="K73" s="98">
        <v>724617</v>
      </c>
      <c r="L73" s="98">
        <v>724617</v>
      </c>
      <c r="M73" s="98">
        <v>0</v>
      </c>
      <c r="O73" s="37">
        <f t="shared" si="6"/>
        <v>0</v>
      </c>
      <c r="P73" s="37">
        <f t="shared" si="7"/>
        <v>0</v>
      </c>
      <c r="Q73" s="37">
        <f t="shared" si="8"/>
        <v>0</v>
      </c>
      <c r="R73" s="37">
        <f t="shared" si="9"/>
        <v>0</v>
      </c>
      <c r="S73" s="37">
        <f t="shared" si="10"/>
        <v>0</v>
      </c>
    </row>
    <row r="74" spans="1:19">
      <c r="A74" s="108" t="s">
        <v>53</v>
      </c>
      <c r="B74" s="110">
        <v>504708278</v>
      </c>
      <c r="C74" s="110">
        <v>489600000</v>
      </c>
      <c r="D74" s="110">
        <v>489600000</v>
      </c>
      <c r="E74" s="110">
        <v>173409999</v>
      </c>
      <c r="F74" s="110">
        <v>316190001</v>
      </c>
      <c r="H74" s="36" t="s">
        <v>397</v>
      </c>
      <c r="I74" s="98">
        <v>504708278</v>
      </c>
      <c r="J74" s="98">
        <v>489600000</v>
      </c>
      <c r="K74" s="98">
        <v>489600000</v>
      </c>
      <c r="L74" s="98">
        <v>173409999</v>
      </c>
      <c r="M74" s="98">
        <v>316190001</v>
      </c>
      <c r="O74" s="37">
        <f t="shared" si="6"/>
        <v>0</v>
      </c>
      <c r="P74" s="37">
        <f t="shared" si="7"/>
        <v>0</v>
      </c>
      <c r="Q74" s="37">
        <f t="shared" si="8"/>
        <v>0</v>
      </c>
      <c r="R74" s="37">
        <f t="shared" si="9"/>
        <v>0</v>
      </c>
      <c r="S74" s="37">
        <f t="shared" si="10"/>
        <v>0</v>
      </c>
    </row>
    <row r="75" spans="1:19">
      <c r="A75" s="109" t="s">
        <v>54</v>
      </c>
      <c r="B75" s="110">
        <v>181604278</v>
      </c>
      <c r="C75" s="110">
        <v>179500000</v>
      </c>
      <c r="D75" s="110">
        <v>179500000</v>
      </c>
      <c r="E75" s="110">
        <v>63686666</v>
      </c>
      <c r="F75" s="110">
        <v>115813334</v>
      </c>
      <c r="H75" s="36" t="s">
        <v>299</v>
      </c>
      <c r="I75" s="98">
        <v>181604278</v>
      </c>
      <c r="J75" s="98">
        <v>179500000</v>
      </c>
      <c r="K75" s="98">
        <v>179500000</v>
      </c>
      <c r="L75" s="98">
        <v>63686666</v>
      </c>
      <c r="M75" s="98">
        <v>115813334</v>
      </c>
      <c r="O75" s="37">
        <f t="shared" si="6"/>
        <v>0</v>
      </c>
      <c r="P75" s="37">
        <f t="shared" si="7"/>
        <v>0</v>
      </c>
      <c r="Q75" s="37">
        <f t="shared" si="8"/>
        <v>0</v>
      </c>
      <c r="R75" s="37">
        <f t="shared" si="9"/>
        <v>0</v>
      </c>
      <c r="S75" s="37">
        <f t="shared" si="10"/>
        <v>0</v>
      </c>
    </row>
    <row r="76" spans="1:19">
      <c r="A76" s="109" t="s">
        <v>218</v>
      </c>
      <c r="B76" s="110">
        <v>128004000</v>
      </c>
      <c r="C76" s="110">
        <v>115000000</v>
      </c>
      <c r="D76" s="110">
        <v>115000000</v>
      </c>
      <c r="E76" s="110">
        <v>40633333</v>
      </c>
      <c r="F76" s="110">
        <v>74366667</v>
      </c>
      <c r="H76" s="36" t="s">
        <v>218</v>
      </c>
      <c r="I76" s="98">
        <v>128004000</v>
      </c>
      <c r="J76" s="98">
        <v>115000000</v>
      </c>
      <c r="K76" s="98">
        <v>115000000</v>
      </c>
      <c r="L76" s="98">
        <v>40633333</v>
      </c>
      <c r="M76" s="98">
        <v>74366667</v>
      </c>
      <c r="O76" s="37">
        <f t="shared" si="6"/>
        <v>0</v>
      </c>
      <c r="P76" s="37">
        <f t="shared" si="7"/>
        <v>0</v>
      </c>
      <c r="Q76" s="37">
        <f t="shared" si="8"/>
        <v>0</v>
      </c>
      <c r="R76" s="37">
        <f t="shared" si="9"/>
        <v>0</v>
      </c>
      <c r="S76" s="37">
        <f t="shared" si="10"/>
        <v>0</v>
      </c>
    </row>
    <row r="77" spans="1:19">
      <c r="A77" s="109" t="s">
        <v>63</v>
      </c>
      <c r="B77" s="110">
        <v>195100000</v>
      </c>
      <c r="C77" s="110">
        <v>195100000</v>
      </c>
      <c r="D77" s="110">
        <v>195100000</v>
      </c>
      <c r="E77" s="110">
        <v>69090000</v>
      </c>
      <c r="F77" s="110">
        <v>126010000</v>
      </c>
      <c r="H77" s="36" t="s">
        <v>63</v>
      </c>
      <c r="I77" s="98">
        <v>195100000</v>
      </c>
      <c r="J77" s="98">
        <v>195100000</v>
      </c>
      <c r="K77" s="98">
        <v>195100000</v>
      </c>
      <c r="L77" s="98">
        <v>69090000</v>
      </c>
      <c r="M77" s="98">
        <v>126010000</v>
      </c>
      <c r="O77" s="37">
        <f t="shared" si="6"/>
        <v>0</v>
      </c>
      <c r="P77" s="37">
        <f t="shared" si="7"/>
        <v>0</v>
      </c>
      <c r="Q77" s="37">
        <f t="shared" si="8"/>
        <v>0</v>
      </c>
      <c r="R77" s="37">
        <f t="shared" si="9"/>
        <v>0</v>
      </c>
      <c r="S77" s="37">
        <f t="shared" si="10"/>
        <v>0</v>
      </c>
    </row>
    <row r="78" spans="1:19">
      <c r="A78" s="108" t="s">
        <v>153</v>
      </c>
      <c r="B78" s="110">
        <v>241300000</v>
      </c>
      <c r="C78" s="110">
        <v>241300000</v>
      </c>
      <c r="D78" s="110">
        <v>241300000</v>
      </c>
      <c r="E78" s="110">
        <v>51196666</v>
      </c>
      <c r="F78" s="110">
        <v>190103334</v>
      </c>
      <c r="H78" s="36" t="s">
        <v>398</v>
      </c>
      <c r="I78" s="98">
        <v>241300000</v>
      </c>
      <c r="J78" s="98">
        <v>241300000</v>
      </c>
      <c r="K78" s="98">
        <v>241300000</v>
      </c>
      <c r="L78" s="98">
        <v>51196666</v>
      </c>
      <c r="M78" s="98">
        <v>190103334</v>
      </c>
      <c r="O78" s="37">
        <f t="shared" si="6"/>
        <v>0</v>
      </c>
      <c r="P78" s="37">
        <f t="shared" si="7"/>
        <v>0</v>
      </c>
      <c r="Q78" s="37">
        <f t="shared" si="8"/>
        <v>0</v>
      </c>
      <c r="R78" s="37">
        <f t="shared" si="9"/>
        <v>0</v>
      </c>
      <c r="S78" s="37">
        <f t="shared" si="10"/>
        <v>0</v>
      </c>
    </row>
    <row r="79" spans="1:19">
      <c r="A79" s="109" t="s">
        <v>54</v>
      </c>
      <c r="B79" s="110">
        <v>169800000</v>
      </c>
      <c r="C79" s="110">
        <v>169800000</v>
      </c>
      <c r="D79" s="110">
        <v>169800000</v>
      </c>
      <c r="E79" s="110">
        <v>26409999</v>
      </c>
      <c r="F79" s="110">
        <v>143390001</v>
      </c>
      <c r="H79" s="36" t="s">
        <v>299</v>
      </c>
      <c r="I79" s="98">
        <v>169800000</v>
      </c>
      <c r="J79" s="98">
        <v>169800000</v>
      </c>
      <c r="K79" s="98">
        <v>169800000</v>
      </c>
      <c r="L79" s="98">
        <v>26409999</v>
      </c>
      <c r="M79" s="98">
        <v>143390001</v>
      </c>
      <c r="O79" s="37">
        <f t="shared" si="6"/>
        <v>0</v>
      </c>
      <c r="P79" s="37">
        <f t="shared" si="7"/>
        <v>0</v>
      </c>
      <c r="Q79" s="37">
        <f t="shared" si="8"/>
        <v>0</v>
      </c>
      <c r="R79" s="37">
        <f t="shared" si="9"/>
        <v>0</v>
      </c>
      <c r="S79" s="37">
        <f t="shared" si="10"/>
        <v>0</v>
      </c>
    </row>
    <row r="80" spans="1:19">
      <c r="A80" s="109" t="s">
        <v>63</v>
      </c>
      <c r="B80" s="110">
        <v>71500000</v>
      </c>
      <c r="C80" s="110">
        <v>71500000</v>
      </c>
      <c r="D80" s="110">
        <v>71500000</v>
      </c>
      <c r="E80" s="110">
        <v>24786667</v>
      </c>
      <c r="F80" s="110">
        <v>46713333</v>
      </c>
      <c r="H80" s="36" t="s">
        <v>63</v>
      </c>
      <c r="I80" s="98">
        <v>71500000</v>
      </c>
      <c r="J80" s="98">
        <v>71500000</v>
      </c>
      <c r="K80" s="98">
        <v>71500000</v>
      </c>
      <c r="L80" s="98">
        <v>24786667</v>
      </c>
      <c r="M80" s="98">
        <v>46713333</v>
      </c>
      <c r="O80" s="37">
        <f t="shared" si="6"/>
        <v>0</v>
      </c>
      <c r="P80" s="37">
        <f t="shared" si="7"/>
        <v>0</v>
      </c>
      <c r="Q80" s="37">
        <f t="shared" si="8"/>
        <v>0</v>
      </c>
      <c r="R80" s="37">
        <f t="shared" si="9"/>
        <v>0</v>
      </c>
      <c r="S80" s="37">
        <f t="shared" si="10"/>
        <v>0</v>
      </c>
    </row>
    <row r="81" spans="1:19">
      <c r="A81" s="108" t="s">
        <v>82</v>
      </c>
      <c r="B81" s="110">
        <v>10000000</v>
      </c>
      <c r="C81" s="110">
        <v>10000000</v>
      </c>
      <c r="D81" s="110">
        <v>10000000</v>
      </c>
      <c r="E81" s="110">
        <v>0</v>
      </c>
      <c r="F81" s="110">
        <v>10000000</v>
      </c>
      <c r="H81" s="36" t="s">
        <v>611</v>
      </c>
      <c r="I81" s="98">
        <v>10000000</v>
      </c>
      <c r="J81" s="98">
        <v>10000000</v>
      </c>
      <c r="K81" s="98">
        <v>10000000</v>
      </c>
      <c r="L81" s="98">
        <v>0</v>
      </c>
      <c r="M81" s="98">
        <v>10000000</v>
      </c>
      <c r="O81" s="37">
        <f t="shared" si="6"/>
        <v>0</v>
      </c>
      <c r="P81" s="37">
        <f t="shared" si="7"/>
        <v>0</v>
      </c>
      <c r="Q81" s="37">
        <f t="shared" si="8"/>
        <v>0</v>
      </c>
      <c r="R81" s="37">
        <f t="shared" si="9"/>
        <v>0</v>
      </c>
      <c r="S81" s="37">
        <f t="shared" si="10"/>
        <v>0</v>
      </c>
    </row>
    <row r="82" spans="1:19">
      <c r="A82" s="109" t="s">
        <v>54</v>
      </c>
      <c r="B82" s="110">
        <v>10000000</v>
      </c>
      <c r="C82" s="110">
        <v>10000000</v>
      </c>
      <c r="D82" s="110">
        <v>10000000</v>
      </c>
      <c r="E82" s="110">
        <v>0</v>
      </c>
      <c r="F82" s="110">
        <v>10000000</v>
      </c>
      <c r="H82" s="36" t="s">
        <v>299</v>
      </c>
      <c r="I82" s="98">
        <v>10000000</v>
      </c>
      <c r="J82" s="98">
        <v>10000000</v>
      </c>
      <c r="K82" s="98">
        <v>10000000</v>
      </c>
      <c r="L82" s="98">
        <v>0</v>
      </c>
      <c r="M82" s="98">
        <v>10000000</v>
      </c>
      <c r="O82" s="37">
        <f t="shared" si="6"/>
        <v>0</v>
      </c>
      <c r="P82" s="37">
        <f t="shared" si="7"/>
        <v>0</v>
      </c>
      <c r="Q82" s="37">
        <f t="shared" si="8"/>
        <v>0</v>
      </c>
      <c r="R82" s="37">
        <f t="shared" si="9"/>
        <v>0</v>
      </c>
      <c r="S82" s="37">
        <f t="shared" si="10"/>
        <v>0</v>
      </c>
    </row>
    <row r="83" spans="1:19">
      <c r="A83" s="108" t="s">
        <v>58</v>
      </c>
      <c r="B83" s="110">
        <v>90500000</v>
      </c>
      <c r="C83" s="110">
        <v>90500000</v>
      </c>
      <c r="D83" s="110">
        <v>90500000</v>
      </c>
      <c r="E83" s="110">
        <v>24566666</v>
      </c>
      <c r="F83" s="110">
        <v>65933334</v>
      </c>
      <c r="H83" s="36" t="s">
        <v>399</v>
      </c>
      <c r="I83" s="98">
        <v>90500000</v>
      </c>
      <c r="J83" s="98">
        <v>90500000</v>
      </c>
      <c r="K83" s="98">
        <v>90500000</v>
      </c>
      <c r="L83" s="98">
        <v>24566666</v>
      </c>
      <c r="M83" s="98">
        <v>65933334</v>
      </c>
      <c r="O83" s="37">
        <f t="shared" si="6"/>
        <v>0</v>
      </c>
      <c r="P83" s="37">
        <f t="shared" si="7"/>
        <v>0</v>
      </c>
      <c r="Q83" s="37">
        <f t="shared" si="8"/>
        <v>0</v>
      </c>
      <c r="R83" s="37">
        <f t="shared" si="9"/>
        <v>0</v>
      </c>
      <c r="S83" s="37">
        <f t="shared" si="10"/>
        <v>0</v>
      </c>
    </row>
    <row r="84" spans="1:19">
      <c r="A84" s="109" t="s">
        <v>54</v>
      </c>
      <c r="B84" s="110">
        <v>74500000</v>
      </c>
      <c r="C84" s="110">
        <v>74500000</v>
      </c>
      <c r="D84" s="110">
        <v>74500000</v>
      </c>
      <c r="E84" s="110">
        <v>21633333</v>
      </c>
      <c r="F84" s="110">
        <v>52866667</v>
      </c>
      <c r="H84" s="36" t="s">
        <v>299</v>
      </c>
      <c r="I84" s="98">
        <v>74500000</v>
      </c>
      <c r="J84" s="98">
        <v>74500000</v>
      </c>
      <c r="K84" s="98">
        <v>74500000</v>
      </c>
      <c r="L84" s="98">
        <v>21633333</v>
      </c>
      <c r="M84" s="98">
        <v>52866667</v>
      </c>
      <c r="O84" s="37">
        <f t="shared" si="6"/>
        <v>0</v>
      </c>
      <c r="P84" s="37">
        <f t="shared" si="7"/>
        <v>0</v>
      </c>
      <c r="Q84" s="37">
        <f t="shared" si="8"/>
        <v>0</v>
      </c>
      <c r="R84" s="37">
        <f t="shared" si="9"/>
        <v>0</v>
      </c>
      <c r="S84" s="37">
        <f t="shared" si="10"/>
        <v>0</v>
      </c>
    </row>
    <row r="85" spans="1:19">
      <c r="A85" s="109" t="s">
        <v>63</v>
      </c>
      <c r="B85" s="110">
        <v>16000000</v>
      </c>
      <c r="C85" s="110">
        <v>16000000</v>
      </c>
      <c r="D85" s="110">
        <v>16000000</v>
      </c>
      <c r="E85" s="110">
        <v>2933333</v>
      </c>
      <c r="F85" s="110">
        <v>13066667</v>
      </c>
      <c r="H85" s="36" t="s">
        <v>63</v>
      </c>
      <c r="I85" s="98">
        <v>16000000</v>
      </c>
      <c r="J85" s="98">
        <v>16000000</v>
      </c>
      <c r="K85" s="98">
        <v>16000000</v>
      </c>
      <c r="L85" s="98">
        <v>2933333</v>
      </c>
      <c r="M85" s="98">
        <v>13066667</v>
      </c>
      <c r="O85" s="37">
        <f t="shared" si="6"/>
        <v>0</v>
      </c>
      <c r="P85" s="37">
        <f t="shared" si="7"/>
        <v>0</v>
      </c>
      <c r="Q85" s="37">
        <f t="shared" si="8"/>
        <v>0</v>
      </c>
      <c r="R85" s="37">
        <f t="shared" si="9"/>
        <v>0</v>
      </c>
      <c r="S85" s="37">
        <f t="shared" si="10"/>
        <v>0</v>
      </c>
    </row>
    <row r="86" spans="1:19">
      <c r="A86" s="108" t="s">
        <v>139</v>
      </c>
      <c r="B86" s="110">
        <v>274500000</v>
      </c>
      <c r="C86" s="110">
        <v>274500000</v>
      </c>
      <c r="D86" s="110">
        <v>274500000</v>
      </c>
      <c r="E86" s="110">
        <v>83350000</v>
      </c>
      <c r="F86" s="110">
        <v>191150000</v>
      </c>
      <c r="H86" s="36" t="s">
        <v>400</v>
      </c>
      <c r="I86" s="98">
        <v>274500000</v>
      </c>
      <c r="J86" s="98">
        <v>274500000</v>
      </c>
      <c r="K86" s="98">
        <v>274500000</v>
      </c>
      <c r="L86" s="98">
        <v>83350000</v>
      </c>
      <c r="M86" s="98">
        <v>191150000</v>
      </c>
      <c r="O86" s="37">
        <f t="shared" si="6"/>
        <v>0</v>
      </c>
      <c r="P86" s="37">
        <f t="shared" si="7"/>
        <v>0</v>
      </c>
      <c r="Q86" s="37">
        <f t="shared" si="8"/>
        <v>0</v>
      </c>
      <c r="R86" s="37">
        <f t="shared" si="9"/>
        <v>0</v>
      </c>
      <c r="S86" s="37">
        <f t="shared" si="10"/>
        <v>0</v>
      </c>
    </row>
    <row r="87" spans="1:19">
      <c r="A87" s="109" t="s">
        <v>54</v>
      </c>
      <c r="B87" s="110">
        <v>184500000</v>
      </c>
      <c r="C87" s="110">
        <v>184500000</v>
      </c>
      <c r="D87" s="110">
        <v>184500000</v>
      </c>
      <c r="E87" s="110">
        <v>56550000</v>
      </c>
      <c r="F87" s="110">
        <v>127950000</v>
      </c>
      <c r="H87" s="36" t="s">
        <v>299</v>
      </c>
      <c r="I87" s="98">
        <v>184500000</v>
      </c>
      <c r="J87" s="98">
        <v>184500000</v>
      </c>
      <c r="K87" s="98">
        <v>184500000</v>
      </c>
      <c r="L87" s="98">
        <v>56550000</v>
      </c>
      <c r="M87" s="98">
        <v>127950000</v>
      </c>
      <c r="O87" s="37">
        <f t="shared" si="6"/>
        <v>0</v>
      </c>
      <c r="P87" s="37">
        <f t="shared" si="7"/>
        <v>0</v>
      </c>
      <c r="Q87" s="37">
        <f t="shared" si="8"/>
        <v>0</v>
      </c>
      <c r="R87" s="37">
        <f t="shared" si="9"/>
        <v>0</v>
      </c>
      <c r="S87" s="37">
        <f t="shared" si="10"/>
        <v>0</v>
      </c>
    </row>
    <row r="88" spans="1:19">
      <c r="A88" s="109" t="s">
        <v>63</v>
      </c>
      <c r="B88" s="110">
        <v>90000000</v>
      </c>
      <c r="C88" s="110">
        <v>90000000</v>
      </c>
      <c r="D88" s="110">
        <v>90000000</v>
      </c>
      <c r="E88" s="110">
        <v>26800000</v>
      </c>
      <c r="F88" s="110">
        <v>63200000</v>
      </c>
      <c r="H88" s="36" t="s">
        <v>63</v>
      </c>
      <c r="I88" s="98">
        <v>90000000</v>
      </c>
      <c r="J88" s="98">
        <v>90000000</v>
      </c>
      <c r="K88" s="98">
        <v>90000000</v>
      </c>
      <c r="L88" s="98">
        <v>26800000</v>
      </c>
      <c r="M88" s="98">
        <v>63200000</v>
      </c>
      <c r="O88" s="37">
        <f t="shared" si="6"/>
        <v>0</v>
      </c>
      <c r="P88" s="37">
        <f t="shared" si="7"/>
        <v>0</v>
      </c>
      <c r="Q88" s="37">
        <f t="shared" si="8"/>
        <v>0</v>
      </c>
      <c r="R88" s="37">
        <f t="shared" si="9"/>
        <v>0</v>
      </c>
      <c r="S88" s="37">
        <f t="shared" si="10"/>
        <v>0</v>
      </c>
    </row>
    <row r="89" spans="1:19">
      <c r="A89" s="108" t="s">
        <v>76</v>
      </c>
      <c r="B89" s="110">
        <v>63500000</v>
      </c>
      <c r="C89" s="110">
        <v>56300000</v>
      </c>
      <c r="D89" s="110">
        <v>56300000</v>
      </c>
      <c r="E89" s="110">
        <v>4000000</v>
      </c>
      <c r="F89" s="110">
        <v>52300000</v>
      </c>
      <c r="H89" s="36" t="s">
        <v>401</v>
      </c>
      <c r="I89" s="98">
        <v>63500000</v>
      </c>
      <c r="J89" s="98">
        <v>56300000</v>
      </c>
      <c r="K89" s="98">
        <v>56300000</v>
      </c>
      <c r="L89" s="98">
        <v>4000000</v>
      </c>
      <c r="M89" s="98">
        <v>52300000</v>
      </c>
      <c r="O89" s="37">
        <f t="shared" si="6"/>
        <v>0</v>
      </c>
      <c r="P89" s="37">
        <f t="shared" si="7"/>
        <v>0</v>
      </c>
      <c r="Q89" s="37">
        <f t="shared" si="8"/>
        <v>0</v>
      </c>
      <c r="R89" s="37">
        <f t="shared" si="9"/>
        <v>0</v>
      </c>
      <c r="S89" s="37">
        <f t="shared" si="10"/>
        <v>0</v>
      </c>
    </row>
    <row r="90" spans="1:19">
      <c r="A90" s="109" t="s">
        <v>54</v>
      </c>
      <c r="B90" s="110">
        <v>27500000</v>
      </c>
      <c r="C90" s="110">
        <v>27500000</v>
      </c>
      <c r="D90" s="110">
        <v>27500000</v>
      </c>
      <c r="E90" s="110">
        <v>0</v>
      </c>
      <c r="F90" s="110">
        <v>27500000</v>
      </c>
      <c r="H90" s="36" t="s">
        <v>299</v>
      </c>
      <c r="I90" s="98">
        <v>27500000</v>
      </c>
      <c r="J90" s="98">
        <v>27500000</v>
      </c>
      <c r="K90" s="98">
        <v>27500000</v>
      </c>
      <c r="L90" s="98">
        <v>0</v>
      </c>
      <c r="M90" s="98">
        <v>27500000</v>
      </c>
      <c r="O90" s="37">
        <f t="shared" si="6"/>
        <v>0</v>
      </c>
      <c r="P90" s="37">
        <f t="shared" si="7"/>
        <v>0</v>
      </c>
      <c r="Q90" s="37">
        <f t="shared" si="8"/>
        <v>0</v>
      </c>
      <c r="R90" s="37">
        <f t="shared" si="9"/>
        <v>0</v>
      </c>
      <c r="S90" s="37">
        <f t="shared" si="10"/>
        <v>0</v>
      </c>
    </row>
    <row r="91" spans="1:19">
      <c r="A91" s="109" t="s">
        <v>63</v>
      </c>
      <c r="B91" s="110">
        <v>36000000</v>
      </c>
      <c r="C91" s="110">
        <v>28800000</v>
      </c>
      <c r="D91" s="110">
        <v>28800000</v>
      </c>
      <c r="E91" s="110">
        <v>4000000</v>
      </c>
      <c r="F91" s="110">
        <v>24800000</v>
      </c>
      <c r="H91" s="36" t="s">
        <v>63</v>
      </c>
      <c r="I91" s="98">
        <v>36000000</v>
      </c>
      <c r="J91" s="98">
        <v>28800000</v>
      </c>
      <c r="K91" s="98">
        <v>28800000</v>
      </c>
      <c r="L91" s="98">
        <v>4000000</v>
      </c>
      <c r="M91" s="98">
        <v>24800000</v>
      </c>
      <c r="O91" s="37">
        <f t="shared" si="6"/>
        <v>0</v>
      </c>
      <c r="P91" s="37">
        <f t="shared" si="7"/>
        <v>0</v>
      </c>
      <c r="Q91" s="37">
        <f t="shared" si="8"/>
        <v>0</v>
      </c>
      <c r="R91" s="37">
        <f t="shared" si="9"/>
        <v>0</v>
      </c>
      <c r="S91" s="37">
        <f t="shared" si="10"/>
        <v>0</v>
      </c>
    </row>
    <row r="92" spans="1:19">
      <c r="A92" s="108" t="s">
        <v>106</v>
      </c>
      <c r="B92" s="110">
        <v>0</v>
      </c>
      <c r="C92" s="110"/>
      <c r="D92" s="110"/>
      <c r="E92" s="110"/>
      <c r="F92" s="110">
        <v>0</v>
      </c>
      <c r="H92" s="36" t="s">
        <v>402</v>
      </c>
      <c r="I92" s="98">
        <v>0</v>
      </c>
      <c r="J92" s="98">
        <v>0</v>
      </c>
      <c r="K92" s="98">
        <v>0</v>
      </c>
      <c r="L92" s="98">
        <v>0</v>
      </c>
      <c r="M92" s="98">
        <v>0</v>
      </c>
      <c r="O92" s="37">
        <f t="shared" si="6"/>
        <v>0</v>
      </c>
      <c r="P92" s="37">
        <f t="shared" si="7"/>
        <v>0</v>
      </c>
      <c r="Q92" s="37">
        <f t="shared" si="8"/>
        <v>0</v>
      </c>
      <c r="R92" s="37">
        <f t="shared" si="9"/>
        <v>0</v>
      </c>
      <c r="S92" s="37">
        <f t="shared" si="10"/>
        <v>0</v>
      </c>
    </row>
    <row r="93" spans="1:19">
      <c r="A93" s="109" t="s">
        <v>54</v>
      </c>
      <c r="B93" s="110">
        <v>0</v>
      </c>
      <c r="C93" s="110"/>
      <c r="D93" s="110"/>
      <c r="E93" s="110"/>
      <c r="F93" s="110">
        <v>0</v>
      </c>
      <c r="H93" s="36" t="s">
        <v>299</v>
      </c>
      <c r="I93" s="98">
        <v>0</v>
      </c>
      <c r="J93" s="98">
        <v>0</v>
      </c>
      <c r="K93" s="98">
        <v>0</v>
      </c>
      <c r="L93" s="98">
        <v>0</v>
      </c>
      <c r="M93" s="98">
        <v>0</v>
      </c>
      <c r="O93" s="37">
        <f t="shared" si="6"/>
        <v>0</v>
      </c>
      <c r="P93" s="37">
        <f t="shared" si="7"/>
        <v>0</v>
      </c>
      <c r="Q93" s="37">
        <f t="shared" si="8"/>
        <v>0</v>
      </c>
      <c r="R93" s="37">
        <f t="shared" si="9"/>
        <v>0</v>
      </c>
      <c r="S93" s="37">
        <f t="shared" si="10"/>
        <v>0</v>
      </c>
    </row>
    <row r="94" spans="1:19">
      <c r="A94" s="108" t="s">
        <v>150</v>
      </c>
      <c r="B94" s="110">
        <v>71500000</v>
      </c>
      <c r="C94" s="110">
        <v>71500000</v>
      </c>
      <c r="D94" s="110">
        <v>71500000</v>
      </c>
      <c r="E94" s="110">
        <v>27260000</v>
      </c>
      <c r="F94" s="110">
        <v>44240000</v>
      </c>
      <c r="H94" s="36" t="s">
        <v>403</v>
      </c>
      <c r="I94" s="98">
        <v>71500000</v>
      </c>
      <c r="J94" s="98">
        <v>71500000</v>
      </c>
      <c r="K94" s="98">
        <v>71500000</v>
      </c>
      <c r="L94" s="98">
        <v>27260000</v>
      </c>
      <c r="M94" s="98">
        <v>44240000</v>
      </c>
      <c r="O94" s="37">
        <f t="shared" si="6"/>
        <v>0</v>
      </c>
      <c r="P94" s="37">
        <f t="shared" si="7"/>
        <v>0</v>
      </c>
      <c r="Q94" s="37">
        <f t="shared" si="8"/>
        <v>0</v>
      </c>
      <c r="R94" s="37">
        <f t="shared" si="9"/>
        <v>0</v>
      </c>
      <c r="S94" s="37">
        <f t="shared" si="10"/>
        <v>0</v>
      </c>
    </row>
    <row r="95" spans="1:19">
      <c r="A95" s="109" t="s">
        <v>54</v>
      </c>
      <c r="B95" s="110">
        <v>71500000</v>
      </c>
      <c r="C95" s="110">
        <v>71500000</v>
      </c>
      <c r="D95" s="110">
        <v>71500000</v>
      </c>
      <c r="E95" s="110">
        <v>27260000</v>
      </c>
      <c r="F95" s="110">
        <v>44240000</v>
      </c>
      <c r="H95" s="36" t="s">
        <v>299</v>
      </c>
      <c r="I95" s="98">
        <v>71500000</v>
      </c>
      <c r="J95" s="98">
        <v>71500000</v>
      </c>
      <c r="K95" s="98">
        <v>71500000</v>
      </c>
      <c r="L95" s="98">
        <v>27260000</v>
      </c>
      <c r="M95" s="98">
        <v>44240000</v>
      </c>
      <c r="O95" s="37">
        <f t="shared" si="6"/>
        <v>0</v>
      </c>
      <c r="P95" s="37">
        <f t="shared" si="7"/>
        <v>0</v>
      </c>
      <c r="Q95" s="37">
        <f t="shared" si="8"/>
        <v>0</v>
      </c>
      <c r="R95" s="37">
        <f t="shared" si="9"/>
        <v>0</v>
      </c>
      <c r="S95" s="37">
        <f t="shared" si="10"/>
        <v>0</v>
      </c>
    </row>
    <row r="96" spans="1:19">
      <c r="A96" s="108" t="s">
        <v>135</v>
      </c>
      <c r="B96" s="110">
        <v>21235260</v>
      </c>
      <c r="C96" s="110">
        <v>21235260</v>
      </c>
      <c r="D96" s="110">
        <v>21235260</v>
      </c>
      <c r="E96" s="110">
        <v>0</v>
      </c>
      <c r="F96" s="110">
        <v>21235260</v>
      </c>
      <c r="H96" s="36" t="s">
        <v>404</v>
      </c>
      <c r="I96" s="98">
        <v>21235260</v>
      </c>
      <c r="J96" s="98">
        <v>21235260</v>
      </c>
      <c r="K96" s="98">
        <v>21235260</v>
      </c>
      <c r="L96" s="98">
        <v>0</v>
      </c>
      <c r="M96" s="98">
        <v>21235260</v>
      </c>
      <c r="O96" s="37">
        <f t="shared" si="6"/>
        <v>0</v>
      </c>
      <c r="P96" s="37">
        <f t="shared" si="7"/>
        <v>0</v>
      </c>
      <c r="Q96" s="37">
        <f t="shared" si="8"/>
        <v>0</v>
      </c>
      <c r="R96" s="37">
        <f t="shared" si="9"/>
        <v>0</v>
      </c>
      <c r="S96" s="37">
        <f t="shared" si="10"/>
        <v>0</v>
      </c>
    </row>
    <row r="97" spans="1:19">
      <c r="A97" s="109" t="s">
        <v>54</v>
      </c>
      <c r="B97" s="110">
        <v>21235260</v>
      </c>
      <c r="C97" s="110">
        <v>21235260</v>
      </c>
      <c r="D97" s="110">
        <v>21235260</v>
      </c>
      <c r="E97" s="110">
        <v>0</v>
      </c>
      <c r="F97" s="110">
        <v>21235260</v>
      </c>
      <c r="H97" s="36" t="s">
        <v>299</v>
      </c>
      <c r="I97" s="98">
        <v>21235260</v>
      </c>
      <c r="J97" s="98">
        <v>21235260</v>
      </c>
      <c r="K97" s="98">
        <v>21235260</v>
      </c>
      <c r="L97" s="98">
        <v>0</v>
      </c>
      <c r="M97" s="98">
        <v>21235260</v>
      </c>
      <c r="O97" s="37">
        <f t="shared" si="6"/>
        <v>0</v>
      </c>
      <c r="P97" s="37">
        <f t="shared" si="7"/>
        <v>0</v>
      </c>
      <c r="Q97" s="37">
        <f t="shared" si="8"/>
        <v>0</v>
      </c>
      <c r="R97" s="37">
        <f t="shared" si="9"/>
        <v>0</v>
      </c>
      <c r="S97" s="37">
        <f t="shared" si="10"/>
        <v>0</v>
      </c>
    </row>
    <row r="98" spans="1:19">
      <c r="A98" s="108" t="s">
        <v>60</v>
      </c>
      <c r="B98" s="110">
        <v>95950000</v>
      </c>
      <c r="C98" s="110">
        <v>95950000</v>
      </c>
      <c r="D98" s="110">
        <v>80700000</v>
      </c>
      <c r="E98" s="110">
        <v>29746667</v>
      </c>
      <c r="F98" s="110">
        <v>50953333</v>
      </c>
      <c r="H98" s="36" t="s">
        <v>405</v>
      </c>
      <c r="I98" s="98">
        <v>95950000</v>
      </c>
      <c r="J98" s="98">
        <v>95950000</v>
      </c>
      <c r="K98" s="98">
        <v>80700000</v>
      </c>
      <c r="L98" s="98">
        <v>29746667</v>
      </c>
      <c r="M98" s="98">
        <v>50953333</v>
      </c>
      <c r="O98" s="37">
        <f t="shared" si="6"/>
        <v>0</v>
      </c>
      <c r="P98" s="37">
        <f t="shared" si="7"/>
        <v>0</v>
      </c>
      <c r="Q98" s="37">
        <f t="shared" si="8"/>
        <v>0</v>
      </c>
      <c r="R98" s="37">
        <f t="shared" si="9"/>
        <v>0</v>
      </c>
      <c r="S98" s="37">
        <f t="shared" si="10"/>
        <v>0</v>
      </c>
    </row>
    <row r="99" spans="1:19">
      <c r="A99" s="109" t="s">
        <v>54</v>
      </c>
      <c r="B99" s="110">
        <v>79450000</v>
      </c>
      <c r="C99" s="110">
        <v>79450000</v>
      </c>
      <c r="D99" s="110">
        <v>64200000</v>
      </c>
      <c r="E99" s="110">
        <v>24906667</v>
      </c>
      <c r="F99" s="110">
        <v>39293333</v>
      </c>
      <c r="H99" s="36" t="s">
        <v>299</v>
      </c>
      <c r="I99" s="98">
        <v>79450000</v>
      </c>
      <c r="J99" s="98">
        <v>79450000</v>
      </c>
      <c r="K99" s="98">
        <v>64200000</v>
      </c>
      <c r="L99" s="98">
        <v>24906667</v>
      </c>
      <c r="M99" s="98">
        <v>39293333</v>
      </c>
      <c r="O99" s="37">
        <f t="shared" si="6"/>
        <v>0</v>
      </c>
      <c r="P99" s="37">
        <f t="shared" si="7"/>
        <v>0</v>
      </c>
      <c r="Q99" s="37">
        <f t="shared" si="8"/>
        <v>0</v>
      </c>
      <c r="R99" s="37">
        <f t="shared" si="9"/>
        <v>0</v>
      </c>
      <c r="S99" s="37">
        <f t="shared" si="10"/>
        <v>0</v>
      </c>
    </row>
    <row r="100" spans="1:19">
      <c r="A100" s="109" t="s">
        <v>63</v>
      </c>
      <c r="B100" s="110">
        <v>16500000</v>
      </c>
      <c r="C100" s="110">
        <v>16500000</v>
      </c>
      <c r="D100" s="110">
        <v>16500000</v>
      </c>
      <c r="E100" s="110">
        <v>4840000</v>
      </c>
      <c r="F100" s="110">
        <v>11660000</v>
      </c>
      <c r="H100" s="36" t="s">
        <v>63</v>
      </c>
      <c r="I100" s="98">
        <v>16500000</v>
      </c>
      <c r="J100" s="98">
        <v>16500000</v>
      </c>
      <c r="K100" s="98">
        <v>16500000</v>
      </c>
      <c r="L100" s="98">
        <v>4840000</v>
      </c>
      <c r="M100" s="98">
        <v>11660000</v>
      </c>
      <c r="O100" s="37">
        <f t="shared" si="6"/>
        <v>0</v>
      </c>
      <c r="P100" s="37">
        <f t="shared" si="7"/>
        <v>0</v>
      </c>
      <c r="Q100" s="37">
        <f t="shared" si="8"/>
        <v>0</v>
      </c>
      <c r="R100" s="37">
        <f t="shared" si="9"/>
        <v>0</v>
      </c>
      <c r="S100" s="37">
        <f t="shared" si="10"/>
        <v>0</v>
      </c>
    </row>
    <row r="101" spans="1:19">
      <c r="A101" s="108" t="s">
        <v>472</v>
      </c>
      <c r="B101" s="110">
        <v>115700000</v>
      </c>
      <c r="C101" s="110">
        <v>115700000</v>
      </c>
      <c r="D101" s="110">
        <v>80000000</v>
      </c>
      <c r="E101" s="110"/>
      <c r="F101" s="110">
        <v>80000000</v>
      </c>
      <c r="H101" s="36" t="s">
        <v>520</v>
      </c>
      <c r="I101" s="98">
        <v>115700000</v>
      </c>
      <c r="J101" s="98">
        <v>115700000</v>
      </c>
      <c r="K101" s="98">
        <v>80000000</v>
      </c>
      <c r="L101" s="98">
        <v>0</v>
      </c>
      <c r="M101" s="98">
        <v>80000000</v>
      </c>
      <c r="O101" s="37">
        <f t="shared" si="6"/>
        <v>0</v>
      </c>
      <c r="P101" s="37">
        <f t="shared" si="7"/>
        <v>0</v>
      </c>
      <c r="Q101" s="37">
        <f t="shared" si="8"/>
        <v>0</v>
      </c>
      <c r="R101" s="37">
        <f t="shared" si="9"/>
        <v>0</v>
      </c>
      <c r="S101" s="37">
        <f t="shared" si="10"/>
        <v>0</v>
      </c>
    </row>
    <row r="102" spans="1:19">
      <c r="A102" s="109" t="s">
        <v>54</v>
      </c>
      <c r="B102" s="110">
        <v>9800540</v>
      </c>
      <c r="C102" s="110">
        <v>9800540</v>
      </c>
      <c r="D102" s="110"/>
      <c r="E102" s="110"/>
      <c r="F102" s="110">
        <v>0</v>
      </c>
      <c r="H102" s="36" t="s">
        <v>299</v>
      </c>
      <c r="I102" s="98">
        <v>9800540</v>
      </c>
      <c r="J102" s="98">
        <v>9800540</v>
      </c>
      <c r="K102" s="98">
        <v>0</v>
      </c>
      <c r="L102" s="98">
        <v>0</v>
      </c>
      <c r="M102" s="98">
        <v>0</v>
      </c>
      <c r="O102" s="37">
        <f t="shared" si="6"/>
        <v>0</v>
      </c>
      <c r="P102" s="37">
        <f t="shared" si="7"/>
        <v>0</v>
      </c>
      <c r="Q102" s="37">
        <f t="shared" si="8"/>
        <v>0</v>
      </c>
      <c r="R102" s="37">
        <f t="shared" si="9"/>
        <v>0</v>
      </c>
      <c r="S102" s="37">
        <f t="shared" si="10"/>
        <v>0</v>
      </c>
    </row>
    <row r="103" spans="1:19">
      <c r="A103" s="109" t="s">
        <v>63</v>
      </c>
      <c r="B103" s="110">
        <v>105899460</v>
      </c>
      <c r="C103" s="110">
        <v>105899460</v>
      </c>
      <c r="D103" s="110">
        <v>80000000</v>
      </c>
      <c r="E103" s="110"/>
      <c r="F103" s="110">
        <v>80000000</v>
      </c>
      <c r="H103" s="36" t="s">
        <v>63</v>
      </c>
      <c r="I103" s="98">
        <v>105899460</v>
      </c>
      <c r="J103" s="98">
        <v>105899460</v>
      </c>
      <c r="K103" s="98">
        <v>80000000</v>
      </c>
      <c r="L103" s="98">
        <v>0</v>
      </c>
      <c r="M103" s="98">
        <v>80000000</v>
      </c>
      <c r="O103" s="37">
        <f t="shared" si="6"/>
        <v>0</v>
      </c>
      <c r="P103" s="37">
        <f t="shared" si="7"/>
        <v>0</v>
      </c>
      <c r="Q103" s="37">
        <f t="shared" si="8"/>
        <v>0</v>
      </c>
      <c r="R103" s="37">
        <f t="shared" si="9"/>
        <v>0</v>
      </c>
      <c r="S103" s="37">
        <f t="shared" si="10"/>
        <v>0</v>
      </c>
    </row>
    <row r="104" spans="1:19">
      <c r="A104" s="108" t="s">
        <v>72</v>
      </c>
      <c r="B104" s="110">
        <v>210000000</v>
      </c>
      <c r="C104" s="110">
        <v>210000000</v>
      </c>
      <c r="D104" s="110">
        <v>201500000</v>
      </c>
      <c r="E104" s="110">
        <v>59416666</v>
      </c>
      <c r="F104" s="110">
        <v>142083334</v>
      </c>
      <c r="H104" s="36" t="s">
        <v>406</v>
      </c>
      <c r="I104" s="98">
        <v>210000000</v>
      </c>
      <c r="J104" s="98">
        <v>210000000</v>
      </c>
      <c r="K104" s="98">
        <v>201500000</v>
      </c>
      <c r="L104" s="98">
        <v>59416666</v>
      </c>
      <c r="M104" s="98">
        <v>142083334</v>
      </c>
      <c r="O104" s="37">
        <f t="shared" si="6"/>
        <v>0</v>
      </c>
      <c r="P104" s="37">
        <f t="shared" si="7"/>
        <v>0</v>
      </c>
      <c r="Q104" s="37">
        <f t="shared" si="8"/>
        <v>0</v>
      </c>
      <c r="R104" s="37">
        <f t="shared" si="9"/>
        <v>0</v>
      </c>
      <c r="S104" s="37">
        <f t="shared" si="10"/>
        <v>0</v>
      </c>
    </row>
    <row r="105" spans="1:19">
      <c r="A105" s="109" t="s">
        <v>54</v>
      </c>
      <c r="B105" s="110">
        <v>170000000</v>
      </c>
      <c r="C105" s="110">
        <v>170000000</v>
      </c>
      <c r="D105" s="110">
        <v>161500000</v>
      </c>
      <c r="E105" s="110">
        <v>44483333</v>
      </c>
      <c r="F105" s="110">
        <v>117016667</v>
      </c>
      <c r="H105" s="36" t="s">
        <v>299</v>
      </c>
      <c r="I105" s="98">
        <v>170000000</v>
      </c>
      <c r="J105" s="98">
        <v>170000000</v>
      </c>
      <c r="K105" s="98">
        <v>161500000</v>
      </c>
      <c r="L105" s="98">
        <v>44483333</v>
      </c>
      <c r="M105" s="98">
        <v>117016667</v>
      </c>
      <c r="O105" s="37">
        <f t="shared" si="6"/>
        <v>0</v>
      </c>
      <c r="P105" s="37">
        <f t="shared" si="7"/>
        <v>0</v>
      </c>
      <c r="Q105" s="37">
        <f t="shared" si="8"/>
        <v>0</v>
      </c>
      <c r="R105" s="37">
        <f t="shared" si="9"/>
        <v>0</v>
      </c>
      <c r="S105" s="37">
        <f t="shared" si="10"/>
        <v>0</v>
      </c>
    </row>
    <row r="106" spans="1:19">
      <c r="A106" s="109" t="s">
        <v>63</v>
      </c>
      <c r="B106" s="110">
        <v>40000000</v>
      </c>
      <c r="C106" s="110">
        <v>40000000</v>
      </c>
      <c r="D106" s="110">
        <v>40000000</v>
      </c>
      <c r="E106" s="110">
        <v>14933333</v>
      </c>
      <c r="F106" s="110">
        <v>25066667</v>
      </c>
      <c r="H106" s="36" t="s">
        <v>63</v>
      </c>
      <c r="I106" s="98">
        <v>40000000</v>
      </c>
      <c r="J106" s="98">
        <v>40000000</v>
      </c>
      <c r="K106" s="98">
        <v>40000000</v>
      </c>
      <c r="L106" s="98">
        <v>14933333</v>
      </c>
      <c r="M106" s="98">
        <v>25066667</v>
      </c>
      <c r="O106" s="37">
        <f t="shared" si="6"/>
        <v>0</v>
      </c>
      <c r="P106" s="37">
        <f t="shared" si="7"/>
        <v>0</v>
      </c>
      <c r="Q106" s="37">
        <f t="shared" si="8"/>
        <v>0</v>
      </c>
      <c r="R106" s="37">
        <f t="shared" si="9"/>
        <v>0</v>
      </c>
      <c r="S106" s="37">
        <f t="shared" si="10"/>
        <v>0</v>
      </c>
    </row>
    <row r="107" spans="1:19">
      <c r="A107" s="108" t="s">
        <v>257</v>
      </c>
      <c r="B107" s="110">
        <v>16250000</v>
      </c>
      <c r="C107" s="110">
        <v>16250000</v>
      </c>
      <c r="D107" s="110">
        <v>5681871</v>
      </c>
      <c r="E107" s="110">
        <v>5678401</v>
      </c>
      <c r="F107" s="110">
        <v>3470</v>
      </c>
      <c r="H107" s="36" t="s">
        <v>459</v>
      </c>
      <c r="I107" s="98">
        <v>16250000</v>
      </c>
      <c r="J107" s="98">
        <v>16250000</v>
      </c>
      <c r="K107" s="98">
        <v>5681871</v>
      </c>
      <c r="L107" s="98">
        <v>5678401</v>
      </c>
      <c r="M107" s="98">
        <v>3470</v>
      </c>
      <c r="O107" s="37">
        <f t="shared" si="6"/>
        <v>0</v>
      </c>
      <c r="P107" s="37">
        <f t="shared" si="7"/>
        <v>0</v>
      </c>
      <c r="Q107" s="37">
        <f t="shared" si="8"/>
        <v>0</v>
      </c>
      <c r="R107" s="37">
        <f t="shared" si="9"/>
        <v>0</v>
      </c>
      <c r="S107" s="37">
        <f t="shared" si="10"/>
        <v>0</v>
      </c>
    </row>
    <row r="108" spans="1:19">
      <c r="A108" s="109" t="s">
        <v>54</v>
      </c>
      <c r="B108" s="110">
        <v>16250000</v>
      </c>
      <c r="C108" s="110">
        <v>16250000</v>
      </c>
      <c r="D108" s="110">
        <v>5681871</v>
      </c>
      <c r="E108" s="110">
        <v>5678401</v>
      </c>
      <c r="F108" s="110">
        <v>3470</v>
      </c>
      <c r="H108" s="36" t="s">
        <v>299</v>
      </c>
      <c r="I108" s="98">
        <v>16250000</v>
      </c>
      <c r="J108" s="98">
        <v>16250000</v>
      </c>
      <c r="K108" s="98">
        <v>5681871</v>
      </c>
      <c r="L108" s="98">
        <v>5678401</v>
      </c>
      <c r="M108" s="98">
        <v>3470</v>
      </c>
      <c r="O108" s="37">
        <f t="shared" si="6"/>
        <v>0</v>
      </c>
      <c r="P108" s="37">
        <f t="shared" si="7"/>
        <v>0</v>
      </c>
      <c r="Q108" s="37">
        <f t="shared" si="8"/>
        <v>0</v>
      </c>
      <c r="R108" s="37">
        <f t="shared" si="9"/>
        <v>0</v>
      </c>
      <c r="S108" s="37">
        <f t="shared" si="10"/>
        <v>0</v>
      </c>
    </row>
    <row r="109" spans="1:19">
      <c r="A109" s="108" t="s">
        <v>439</v>
      </c>
      <c r="B109" s="110">
        <v>4500000</v>
      </c>
      <c r="C109" s="110">
        <v>4500000</v>
      </c>
      <c r="D109" s="110">
        <v>1443490</v>
      </c>
      <c r="E109" s="110">
        <v>1323950</v>
      </c>
      <c r="F109" s="110">
        <v>119540</v>
      </c>
      <c r="H109" s="36" t="s">
        <v>460</v>
      </c>
      <c r="I109" s="98">
        <v>4500000</v>
      </c>
      <c r="J109" s="98">
        <v>4500000</v>
      </c>
      <c r="K109" s="98">
        <v>1443490</v>
      </c>
      <c r="L109" s="98">
        <v>1323950</v>
      </c>
      <c r="M109" s="98">
        <v>119540</v>
      </c>
      <c r="O109" s="37">
        <f t="shared" si="6"/>
        <v>0</v>
      </c>
      <c r="P109" s="37">
        <f t="shared" si="7"/>
        <v>0</v>
      </c>
      <c r="Q109" s="37">
        <f t="shared" si="8"/>
        <v>0</v>
      </c>
      <c r="R109" s="37">
        <f t="shared" si="9"/>
        <v>0</v>
      </c>
      <c r="S109" s="37">
        <f t="shared" si="10"/>
        <v>0</v>
      </c>
    </row>
    <row r="110" spans="1:19">
      <c r="A110" s="109" t="s">
        <v>54</v>
      </c>
      <c r="B110" s="110">
        <v>4500000</v>
      </c>
      <c r="C110" s="110">
        <v>4500000</v>
      </c>
      <c r="D110" s="110">
        <v>1443490</v>
      </c>
      <c r="E110" s="110">
        <v>1323950</v>
      </c>
      <c r="F110" s="110">
        <v>119540</v>
      </c>
      <c r="H110" s="36" t="s">
        <v>299</v>
      </c>
      <c r="I110" s="98">
        <v>4500000</v>
      </c>
      <c r="J110" s="98">
        <v>4500000</v>
      </c>
      <c r="K110" s="98">
        <v>1443490</v>
      </c>
      <c r="L110" s="98">
        <v>1323950</v>
      </c>
      <c r="M110" s="98">
        <v>119540</v>
      </c>
      <c r="O110" s="37">
        <f t="shared" si="6"/>
        <v>0</v>
      </c>
      <c r="P110" s="37">
        <f t="shared" si="7"/>
        <v>0</v>
      </c>
      <c r="Q110" s="37">
        <f t="shared" si="8"/>
        <v>0</v>
      </c>
      <c r="R110" s="37">
        <f t="shared" si="9"/>
        <v>0</v>
      </c>
      <c r="S110" s="37">
        <f t="shared" si="10"/>
        <v>0</v>
      </c>
    </row>
    <row r="111" spans="1:19">
      <c r="A111" s="108" t="s">
        <v>438</v>
      </c>
      <c r="B111" s="110">
        <v>5000000</v>
      </c>
      <c r="C111" s="110">
        <v>5000000</v>
      </c>
      <c r="D111" s="110">
        <v>98632</v>
      </c>
      <c r="E111" s="110">
        <v>98632</v>
      </c>
      <c r="F111" s="110">
        <v>0</v>
      </c>
      <c r="H111" s="36" t="s">
        <v>461</v>
      </c>
      <c r="I111" s="98">
        <v>5000000</v>
      </c>
      <c r="J111" s="98">
        <v>5000000</v>
      </c>
      <c r="K111" s="98">
        <v>98632</v>
      </c>
      <c r="L111" s="98">
        <v>98632</v>
      </c>
      <c r="M111" s="98">
        <v>0</v>
      </c>
      <c r="O111" s="37">
        <f t="shared" si="6"/>
        <v>0</v>
      </c>
      <c r="P111" s="37">
        <f t="shared" si="7"/>
        <v>0</v>
      </c>
      <c r="Q111" s="37">
        <f t="shared" si="8"/>
        <v>0</v>
      </c>
      <c r="R111" s="37">
        <f t="shared" si="9"/>
        <v>0</v>
      </c>
      <c r="S111" s="37">
        <f t="shared" si="10"/>
        <v>0</v>
      </c>
    </row>
    <row r="112" spans="1:19">
      <c r="A112" s="109" t="s">
        <v>54</v>
      </c>
      <c r="B112" s="110">
        <v>5000000</v>
      </c>
      <c r="C112" s="110">
        <v>5000000</v>
      </c>
      <c r="D112" s="110">
        <v>98632</v>
      </c>
      <c r="E112" s="110">
        <v>98632</v>
      </c>
      <c r="F112" s="110">
        <v>0</v>
      </c>
      <c r="H112" s="36" t="s">
        <v>299</v>
      </c>
      <c r="I112" s="98">
        <v>5000000</v>
      </c>
      <c r="J112" s="98">
        <v>5000000</v>
      </c>
      <c r="K112" s="98">
        <v>98632</v>
      </c>
      <c r="L112" s="98">
        <v>98632</v>
      </c>
      <c r="M112" s="98">
        <v>0</v>
      </c>
      <c r="O112" s="37">
        <f t="shared" si="6"/>
        <v>0</v>
      </c>
      <c r="P112" s="37">
        <f t="shared" si="7"/>
        <v>0</v>
      </c>
      <c r="Q112" s="37">
        <f t="shared" si="8"/>
        <v>0</v>
      </c>
      <c r="R112" s="37">
        <f t="shared" si="9"/>
        <v>0</v>
      </c>
      <c r="S112" s="37">
        <f t="shared" si="10"/>
        <v>0</v>
      </c>
    </row>
    <row r="113" spans="1:19">
      <c r="A113" s="108" t="s">
        <v>113</v>
      </c>
      <c r="B113" s="110">
        <v>14150000</v>
      </c>
      <c r="C113" s="110">
        <v>14150000</v>
      </c>
      <c r="D113" s="110">
        <v>2504302</v>
      </c>
      <c r="E113" s="110">
        <v>2373721</v>
      </c>
      <c r="F113" s="110">
        <v>130581</v>
      </c>
      <c r="H113" s="36" t="s">
        <v>407</v>
      </c>
      <c r="I113" s="98">
        <v>14150000</v>
      </c>
      <c r="J113" s="98">
        <v>14150000</v>
      </c>
      <c r="K113" s="98">
        <v>2504302</v>
      </c>
      <c r="L113" s="98">
        <v>2373721</v>
      </c>
      <c r="M113" s="98">
        <v>130581</v>
      </c>
      <c r="O113" s="37">
        <f t="shared" si="6"/>
        <v>0</v>
      </c>
      <c r="P113" s="37">
        <f t="shared" si="7"/>
        <v>0</v>
      </c>
      <c r="Q113" s="37">
        <f t="shared" si="8"/>
        <v>0</v>
      </c>
      <c r="R113" s="37">
        <f t="shared" si="9"/>
        <v>0</v>
      </c>
      <c r="S113" s="37">
        <f t="shared" si="10"/>
        <v>0</v>
      </c>
    </row>
    <row r="114" spans="1:19">
      <c r="A114" s="109" t="s">
        <v>54</v>
      </c>
      <c r="B114" s="110">
        <v>14150000</v>
      </c>
      <c r="C114" s="110">
        <v>14150000</v>
      </c>
      <c r="D114" s="110">
        <v>2504302</v>
      </c>
      <c r="E114" s="110">
        <v>2373721</v>
      </c>
      <c r="F114" s="110">
        <v>130581</v>
      </c>
      <c r="H114" s="36" t="s">
        <v>299</v>
      </c>
      <c r="I114" s="98">
        <v>14150000</v>
      </c>
      <c r="J114" s="98">
        <v>14150000</v>
      </c>
      <c r="K114" s="98">
        <v>2504302</v>
      </c>
      <c r="L114" s="98">
        <v>2373721</v>
      </c>
      <c r="M114" s="98">
        <v>130581</v>
      </c>
      <c r="O114" s="37">
        <f t="shared" si="6"/>
        <v>0</v>
      </c>
      <c r="P114" s="37">
        <f t="shared" si="7"/>
        <v>0</v>
      </c>
      <c r="Q114" s="37">
        <f t="shared" si="8"/>
        <v>0</v>
      </c>
      <c r="R114" s="37">
        <f t="shared" si="9"/>
        <v>0</v>
      </c>
      <c r="S114" s="37">
        <f t="shared" si="10"/>
        <v>0</v>
      </c>
    </row>
    <row r="115" spans="1:19">
      <c r="A115" s="107" t="s">
        <v>86</v>
      </c>
      <c r="B115" s="110">
        <v>11696165536</v>
      </c>
      <c r="C115" s="110">
        <v>5854754137</v>
      </c>
      <c r="D115" s="110">
        <v>4549815382</v>
      </c>
      <c r="E115" s="110">
        <v>2729428469</v>
      </c>
      <c r="F115" s="110">
        <v>1820386913</v>
      </c>
      <c r="H115" s="36" t="s">
        <v>2844</v>
      </c>
      <c r="I115" s="98">
        <v>11696165536</v>
      </c>
      <c r="J115" s="98">
        <v>5854754137</v>
      </c>
      <c r="K115" s="98">
        <v>4549815382</v>
      </c>
      <c r="L115" s="98">
        <v>2729428469</v>
      </c>
      <c r="M115" s="98">
        <v>1820386913</v>
      </c>
      <c r="O115" s="37">
        <f t="shared" si="6"/>
        <v>0</v>
      </c>
      <c r="P115" s="37">
        <f t="shared" si="7"/>
        <v>0</v>
      </c>
      <c r="Q115" s="37">
        <f t="shared" si="8"/>
        <v>0</v>
      </c>
      <c r="R115" s="37">
        <f t="shared" si="9"/>
        <v>0</v>
      </c>
      <c r="S115" s="37">
        <f t="shared" si="10"/>
        <v>0</v>
      </c>
    </row>
    <row r="116" spans="1:19">
      <c r="A116" s="108" t="s">
        <v>92</v>
      </c>
      <c r="B116" s="110">
        <v>60000000</v>
      </c>
      <c r="C116" s="110">
        <v>60000000</v>
      </c>
      <c r="D116" s="110">
        <v>23448900</v>
      </c>
      <c r="E116" s="110">
        <v>23448900</v>
      </c>
      <c r="F116" s="110">
        <v>0</v>
      </c>
      <c r="H116" s="36" t="s">
        <v>391</v>
      </c>
      <c r="I116" s="98">
        <v>60000000</v>
      </c>
      <c r="J116" s="98">
        <v>60000000</v>
      </c>
      <c r="K116" s="98">
        <v>23448900</v>
      </c>
      <c r="L116" s="98">
        <v>23448900</v>
      </c>
      <c r="M116" s="98">
        <v>0</v>
      </c>
      <c r="O116" s="37">
        <f t="shared" si="6"/>
        <v>0</v>
      </c>
      <c r="P116" s="37">
        <f t="shared" si="7"/>
        <v>0</v>
      </c>
      <c r="Q116" s="37">
        <f t="shared" si="8"/>
        <v>0</v>
      </c>
      <c r="R116" s="37">
        <f t="shared" si="9"/>
        <v>0</v>
      </c>
      <c r="S116" s="37">
        <f t="shared" si="10"/>
        <v>0</v>
      </c>
    </row>
    <row r="117" spans="1:19">
      <c r="A117" s="109" t="s">
        <v>54</v>
      </c>
      <c r="B117" s="110">
        <v>60000000</v>
      </c>
      <c r="C117" s="110">
        <v>60000000</v>
      </c>
      <c r="D117" s="110">
        <v>23448900</v>
      </c>
      <c r="E117" s="110">
        <v>23448900</v>
      </c>
      <c r="F117" s="110">
        <v>0</v>
      </c>
      <c r="H117" s="36" t="s">
        <v>299</v>
      </c>
      <c r="I117" s="98">
        <v>60000000</v>
      </c>
      <c r="J117" s="98">
        <v>60000000</v>
      </c>
      <c r="K117" s="98">
        <v>23448900</v>
      </c>
      <c r="L117" s="98">
        <v>23448900</v>
      </c>
      <c r="M117" s="98">
        <v>0</v>
      </c>
      <c r="O117" s="37">
        <f t="shared" si="6"/>
        <v>0</v>
      </c>
      <c r="P117" s="37">
        <f t="shared" si="7"/>
        <v>0</v>
      </c>
      <c r="Q117" s="37">
        <f t="shared" si="8"/>
        <v>0</v>
      </c>
      <c r="R117" s="37">
        <f t="shared" si="9"/>
        <v>0</v>
      </c>
      <c r="S117" s="37">
        <f t="shared" si="10"/>
        <v>0</v>
      </c>
    </row>
    <row r="118" spans="1:19">
      <c r="A118" s="108" t="s">
        <v>73</v>
      </c>
      <c r="B118" s="110">
        <v>8312217983</v>
      </c>
      <c r="C118" s="110">
        <v>2786079291</v>
      </c>
      <c r="D118" s="110">
        <v>1862745304</v>
      </c>
      <c r="E118" s="110">
        <v>1862745303</v>
      </c>
      <c r="F118" s="110">
        <v>1</v>
      </c>
      <c r="H118" s="36" t="s">
        <v>2828</v>
      </c>
      <c r="I118" s="98">
        <v>8312217983</v>
      </c>
      <c r="J118" s="98">
        <v>2786079291</v>
      </c>
      <c r="K118" s="98">
        <v>1862745304</v>
      </c>
      <c r="L118" s="98">
        <v>1862745303</v>
      </c>
      <c r="M118" s="98">
        <v>1</v>
      </c>
      <c r="O118" s="37">
        <f t="shared" si="6"/>
        <v>0</v>
      </c>
      <c r="P118" s="37">
        <f t="shared" si="7"/>
        <v>0</v>
      </c>
      <c r="Q118" s="37">
        <f t="shared" si="8"/>
        <v>0</v>
      </c>
      <c r="R118" s="37">
        <f t="shared" si="9"/>
        <v>0</v>
      </c>
      <c r="S118" s="37">
        <f t="shared" si="10"/>
        <v>0</v>
      </c>
    </row>
    <row r="119" spans="1:19">
      <c r="A119" s="109" t="s">
        <v>54</v>
      </c>
      <c r="B119" s="110">
        <v>919500000</v>
      </c>
      <c r="C119" s="110">
        <v>919500000</v>
      </c>
      <c r="D119" s="110"/>
      <c r="E119" s="110"/>
      <c r="F119" s="110">
        <v>0</v>
      </c>
      <c r="H119" s="36" t="s">
        <v>299</v>
      </c>
      <c r="I119" s="98">
        <v>919500000</v>
      </c>
      <c r="J119" s="98">
        <v>919500000</v>
      </c>
      <c r="K119" s="98">
        <v>0</v>
      </c>
      <c r="L119" s="98">
        <v>0</v>
      </c>
      <c r="M119" s="98">
        <v>0</v>
      </c>
      <c r="O119" s="37">
        <f t="shared" si="6"/>
        <v>0</v>
      </c>
      <c r="P119" s="37">
        <f t="shared" si="7"/>
        <v>0</v>
      </c>
      <c r="Q119" s="37">
        <f t="shared" si="8"/>
        <v>0</v>
      </c>
      <c r="R119" s="37">
        <f t="shared" si="9"/>
        <v>0</v>
      </c>
      <c r="S119" s="37">
        <f t="shared" si="10"/>
        <v>0</v>
      </c>
    </row>
    <row r="120" spans="1:19">
      <c r="A120" s="109" t="s">
        <v>1463</v>
      </c>
      <c r="B120" s="110">
        <v>7392717983</v>
      </c>
      <c r="C120" s="110">
        <v>1866579291</v>
      </c>
      <c r="D120" s="110">
        <v>1862745304</v>
      </c>
      <c r="E120" s="110">
        <v>1862745303</v>
      </c>
      <c r="F120" s="110">
        <v>1</v>
      </c>
      <c r="H120" s="36" t="s">
        <v>2835</v>
      </c>
      <c r="I120" s="98">
        <v>7392717983</v>
      </c>
      <c r="J120" s="98">
        <v>1866579291</v>
      </c>
      <c r="K120" s="98">
        <v>1862745304</v>
      </c>
      <c r="L120" s="98">
        <v>1862745303</v>
      </c>
      <c r="M120" s="98">
        <v>1</v>
      </c>
      <c r="O120" s="37">
        <f t="shared" si="6"/>
        <v>0</v>
      </c>
      <c r="P120" s="37">
        <f t="shared" si="7"/>
        <v>0</v>
      </c>
      <c r="Q120" s="37">
        <f t="shared" si="8"/>
        <v>0</v>
      </c>
      <c r="R120" s="37">
        <f t="shared" si="9"/>
        <v>0</v>
      </c>
      <c r="S120" s="37">
        <f t="shared" si="10"/>
        <v>0</v>
      </c>
    </row>
    <row r="121" spans="1:19">
      <c r="A121" s="108" t="s">
        <v>80</v>
      </c>
      <c r="B121" s="110">
        <v>120000000</v>
      </c>
      <c r="C121" s="110">
        <v>100000000</v>
      </c>
      <c r="D121" s="110">
        <v>20000000</v>
      </c>
      <c r="E121" s="110"/>
      <c r="F121" s="110">
        <v>20000000</v>
      </c>
      <c r="H121" s="36" t="s">
        <v>2829</v>
      </c>
      <c r="I121" s="98">
        <v>120000000</v>
      </c>
      <c r="J121" s="98">
        <v>100000000</v>
      </c>
      <c r="K121" s="98">
        <v>20000000</v>
      </c>
      <c r="L121" s="98">
        <v>0</v>
      </c>
      <c r="M121" s="98">
        <v>20000000</v>
      </c>
      <c r="O121" s="37">
        <f t="shared" si="6"/>
        <v>0</v>
      </c>
      <c r="P121" s="37">
        <f t="shared" si="7"/>
        <v>0</v>
      </c>
      <c r="Q121" s="37">
        <f t="shared" si="8"/>
        <v>0</v>
      </c>
      <c r="R121" s="37">
        <f t="shared" si="9"/>
        <v>0</v>
      </c>
      <c r="S121" s="37">
        <f t="shared" si="10"/>
        <v>0</v>
      </c>
    </row>
    <row r="122" spans="1:19">
      <c r="A122" s="109" t="s">
        <v>54</v>
      </c>
      <c r="B122" s="110">
        <v>120000000</v>
      </c>
      <c r="C122" s="110">
        <v>100000000</v>
      </c>
      <c r="D122" s="110">
        <v>20000000</v>
      </c>
      <c r="E122" s="110"/>
      <c r="F122" s="110">
        <v>20000000</v>
      </c>
      <c r="H122" s="36" t="s">
        <v>299</v>
      </c>
      <c r="I122" s="98">
        <v>120000000</v>
      </c>
      <c r="J122" s="98">
        <v>100000000</v>
      </c>
      <c r="K122" s="98">
        <v>20000000</v>
      </c>
      <c r="L122" s="98">
        <v>0</v>
      </c>
      <c r="M122" s="98">
        <v>20000000</v>
      </c>
      <c r="O122" s="37">
        <f t="shared" si="6"/>
        <v>0</v>
      </c>
      <c r="P122" s="37">
        <f t="shared" si="7"/>
        <v>0</v>
      </c>
      <c r="Q122" s="37">
        <f t="shared" si="8"/>
        <v>0</v>
      </c>
      <c r="R122" s="37">
        <f t="shared" si="9"/>
        <v>0</v>
      </c>
      <c r="S122" s="37">
        <f t="shared" si="10"/>
        <v>0</v>
      </c>
    </row>
    <row r="123" spans="1:19">
      <c r="A123" s="108" t="s">
        <v>96</v>
      </c>
      <c r="B123" s="110">
        <v>116479999</v>
      </c>
      <c r="C123" s="110">
        <v>116479999</v>
      </c>
      <c r="D123" s="110">
        <v>116479999</v>
      </c>
      <c r="E123" s="110">
        <v>13766667</v>
      </c>
      <c r="F123" s="110">
        <v>102713332</v>
      </c>
      <c r="H123" s="36" t="s">
        <v>2836</v>
      </c>
      <c r="I123" s="98">
        <v>116479999</v>
      </c>
      <c r="J123" s="98">
        <v>116479999</v>
      </c>
      <c r="K123" s="98">
        <v>116479999</v>
      </c>
      <c r="L123" s="98">
        <v>13766667</v>
      </c>
      <c r="M123" s="98">
        <v>102713332</v>
      </c>
      <c r="O123" s="37">
        <f t="shared" si="6"/>
        <v>0</v>
      </c>
      <c r="P123" s="37">
        <f t="shared" si="7"/>
        <v>0</v>
      </c>
      <c r="Q123" s="37">
        <f t="shared" si="8"/>
        <v>0</v>
      </c>
      <c r="R123" s="37">
        <f t="shared" si="9"/>
        <v>0</v>
      </c>
      <c r="S123" s="37">
        <f t="shared" si="10"/>
        <v>0</v>
      </c>
    </row>
    <row r="124" spans="1:19">
      <c r="A124" s="109" t="s">
        <v>54</v>
      </c>
      <c r="B124" s="110">
        <v>116479999</v>
      </c>
      <c r="C124" s="110">
        <v>116479999</v>
      </c>
      <c r="D124" s="110">
        <v>116479999</v>
      </c>
      <c r="E124" s="110">
        <v>13766667</v>
      </c>
      <c r="F124" s="110">
        <v>102713332</v>
      </c>
      <c r="H124" s="36" t="s">
        <v>299</v>
      </c>
      <c r="I124" s="98">
        <v>116479999</v>
      </c>
      <c r="J124" s="98">
        <v>116479999</v>
      </c>
      <c r="K124" s="98">
        <v>116479999</v>
      </c>
      <c r="L124" s="98">
        <v>13766667</v>
      </c>
      <c r="M124" s="98">
        <v>102713332</v>
      </c>
      <c r="O124" s="37">
        <f t="shared" si="6"/>
        <v>0</v>
      </c>
      <c r="P124" s="37">
        <f t="shared" si="7"/>
        <v>0</v>
      </c>
      <c r="Q124" s="37">
        <f t="shared" si="8"/>
        <v>0</v>
      </c>
      <c r="R124" s="37">
        <f t="shared" si="9"/>
        <v>0</v>
      </c>
      <c r="S124" s="37">
        <f t="shared" si="10"/>
        <v>0</v>
      </c>
    </row>
    <row r="125" spans="1:19">
      <c r="A125" s="108" t="s">
        <v>71</v>
      </c>
      <c r="B125" s="110">
        <v>237480669</v>
      </c>
      <c r="C125" s="110">
        <v>237480669</v>
      </c>
      <c r="D125" s="110">
        <v>218310002</v>
      </c>
      <c r="E125" s="110">
        <v>65750001</v>
      </c>
      <c r="F125" s="110">
        <v>152560001</v>
      </c>
      <c r="H125" s="36" t="s">
        <v>394</v>
      </c>
      <c r="I125" s="98">
        <v>237480669</v>
      </c>
      <c r="J125" s="98">
        <v>237480669</v>
      </c>
      <c r="K125" s="98">
        <v>218310002</v>
      </c>
      <c r="L125" s="98">
        <v>65750001</v>
      </c>
      <c r="M125" s="98">
        <v>152560001</v>
      </c>
      <c r="O125" s="37">
        <f t="shared" si="6"/>
        <v>0</v>
      </c>
      <c r="P125" s="37">
        <f t="shared" si="7"/>
        <v>0</v>
      </c>
      <c r="Q125" s="37">
        <f t="shared" si="8"/>
        <v>0</v>
      </c>
      <c r="R125" s="37">
        <f t="shared" si="9"/>
        <v>0</v>
      </c>
      <c r="S125" s="37">
        <f t="shared" si="10"/>
        <v>0</v>
      </c>
    </row>
    <row r="126" spans="1:19">
      <c r="A126" s="109" t="s">
        <v>54</v>
      </c>
      <c r="B126" s="110">
        <v>237480669</v>
      </c>
      <c r="C126" s="110">
        <v>237480669</v>
      </c>
      <c r="D126" s="110">
        <v>218310002</v>
      </c>
      <c r="E126" s="110">
        <v>65750001</v>
      </c>
      <c r="F126" s="110">
        <v>152560001</v>
      </c>
      <c r="H126" s="36" t="s">
        <v>299</v>
      </c>
      <c r="I126" s="98">
        <v>237480669</v>
      </c>
      <c r="J126" s="98">
        <v>237480669</v>
      </c>
      <c r="K126" s="98">
        <v>218310002</v>
      </c>
      <c r="L126" s="98">
        <v>65750001</v>
      </c>
      <c r="M126" s="98">
        <v>152560001</v>
      </c>
      <c r="O126" s="37">
        <f t="shared" si="6"/>
        <v>0</v>
      </c>
      <c r="P126" s="37">
        <f t="shared" si="7"/>
        <v>0</v>
      </c>
      <c r="Q126" s="37">
        <f t="shared" si="8"/>
        <v>0</v>
      </c>
      <c r="R126" s="37">
        <f t="shared" si="9"/>
        <v>0</v>
      </c>
      <c r="S126" s="37">
        <f t="shared" si="10"/>
        <v>0</v>
      </c>
    </row>
    <row r="127" spans="1:19">
      <c r="A127" s="108" t="s">
        <v>53</v>
      </c>
      <c r="B127" s="110">
        <v>429350665</v>
      </c>
      <c r="C127" s="110">
        <v>429350665</v>
      </c>
      <c r="D127" s="110">
        <v>377783998</v>
      </c>
      <c r="E127" s="110">
        <v>129705330</v>
      </c>
      <c r="F127" s="110">
        <v>248078668</v>
      </c>
      <c r="H127" s="36" t="s">
        <v>397</v>
      </c>
      <c r="I127" s="98">
        <v>472494858</v>
      </c>
      <c r="J127" s="98">
        <v>429350665</v>
      </c>
      <c r="K127" s="98">
        <v>377783998</v>
      </c>
      <c r="L127" s="98">
        <v>129705330</v>
      </c>
      <c r="M127" s="98">
        <v>248078668</v>
      </c>
      <c r="O127" s="37">
        <f t="shared" si="6"/>
        <v>-43144193</v>
      </c>
      <c r="P127" s="37">
        <f t="shared" si="7"/>
        <v>0</v>
      </c>
      <c r="Q127" s="37">
        <f t="shared" si="8"/>
        <v>0</v>
      </c>
      <c r="R127" s="37">
        <f t="shared" si="9"/>
        <v>0</v>
      </c>
      <c r="S127" s="37">
        <f t="shared" si="10"/>
        <v>0</v>
      </c>
    </row>
    <row r="128" spans="1:19">
      <c r="A128" s="109" t="s">
        <v>54</v>
      </c>
      <c r="B128" s="110">
        <v>428314668</v>
      </c>
      <c r="C128" s="110">
        <v>428314668</v>
      </c>
      <c r="D128" s="110">
        <v>376748001</v>
      </c>
      <c r="E128" s="110">
        <v>128669333</v>
      </c>
      <c r="F128" s="110">
        <v>248078668</v>
      </c>
      <c r="H128" s="36" t="s">
        <v>299</v>
      </c>
      <c r="I128" s="98">
        <v>471458861</v>
      </c>
      <c r="J128" s="98">
        <v>428314668</v>
      </c>
      <c r="K128" s="98">
        <v>376748001</v>
      </c>
      <c r="L128" s="98">
        <v>128669333</v>
      </c>
      <c r="M128" s="98">
        <v>248078668</v>
      </c>
      <c r="O128" s="37">
        <f t="shared" si="6"/>
        <v>-43144193</v>
      </c>
      <c r="P128" s="37">
        <f t="shared" si="7"/>
        <v>0</v>
      </c>
      <c r="Q128" s="37">
        <f t="shared" si="8"/>
        <v>0</v>
      </c>
      <c r="R128" s="37">
        <f t="shared" si="9"/>
        <v>0</v>
      </c>
      <c r="S128" s="37">
        <f t="shared" si="10"/>
        <v>0</v>
      </c>
    </row>
    <row r="129" spans="1:19">
      <c r="A129" s="109" t="s">
        <v>1463</v>
      </c>
      <c r="B129" s="110">
        <v>1035997</v>
      </c>
      <c r="C129" s="110">
        <v>1035997</v>
      </c>
      <c r="D129" s="110">
        <v>1035997</v>
      </c>
      <c r="E129" s="110">
        <v>1035997</v>
      </c>
      <c r="F129" s="110">
        <v>0</v>
      </c>
      <c r="H129" s="36" t="s">
        <v>2835</v>
      </c>
      <c r="I129" s="98">
        <v>1035997</v>
      </c>
      <c r="J129" s="98">
        <v>1035997</v>
      </c>
      <c r="K129" s="98">
        <v>1035997</v>
      </c>
      <c r="L129" s="98">
        <v>1035997</v>
      </c>
      <c r="M129" s="98">
        <v>0</v>
      </c>
      <c r="O129" s="37">
        <f t="shared" si="6"/>
        <v>0</v>
      </c>
      <c r="P129" s="37">
        <f t="shared" si="7"/>
        <v>0</v>
      </c>
      <c r="Q129" s="37">
        <f t="shared" si="8"/>
        <v>0</v>
      </c>
      <c r="R129" s="37">
        <f t="shared" si="9"/>
        <v>0</v>
      </c>
      <c r="S129" s="37">
        <f t="shared" si="10"/>
        <v>0</v>
      </c>
    </row>
    <row r="130" spans="1:19">
      <c r="A130" s="108" t="s">
        <v>93</v>
      </c>
      <c r="B130" s="110">
        <v>158786667</v>
      </c>
      <c r="C130" s="110">
        <v>137703333</v>
      </c>
      <c r="D130" s="110">
        <v>137703333</v>
      </c>
      <c r="E130" s="110">
        <v>46996667</v>
      </c>
      <c r="F130" s="110">
        <v>90706666</v>
      </c>
      <c r="H130" s="36" t="s">
        <v>2837</v>
      </c>
      <c r="I130" s="98">
        <v>152870000</v>
      </c>
      <c r="J130" s="98">
        <v>137703333</v>
      </c>
      <c r="K130" s="98">
        <v>137703333</v>
      </c>
      <c r="L130" s="98">
        <v>46996667</v>
      </c>
      <c r="M130" s="98">
        <v>90706666</v>
      </c>
      <c r="O130" s="37">
        <f t="shared" si="6"/>
        <v>5916667</v>
      </c>
      <c r="P130" s="37">
        <f t="shared" si="7"/>
        <v>0</v>
      </c>
      <c r="Q130" s="37">
        <f t="shared" si="8"/>
        <v>0</v>
      </c>
      <c r="R130" s="37">
        <f t="shared" si="9"/>
        <v>0</v>
      </c>
      <c r="S130" s="37">
        <f t="shared" si="10"/>
        <v>0</v>
      </c>
    </row>
    <row r="131" spans="1:19">
      <c r="A131" s="109" t="s">
        <v>54</v>
      </c>
      <c r="B131" s="110">
        <v>158786667</v>
      </c>
      <c r="C131" s="110">
        <v>137703333</v>
      </c>
      <c r="D131" s="110">
        <v>137703333</v>
      </c>
      <c r="E131" s="110">
        <v>46996667</v>
      </c>
      <c r="F131" s="110">
        <v>90706666</v>
      </c>
      <c r="H131" s="36" t="s">
        <v>299</v>
      </c>
      <c r="I131" s="98">
        <v>152870000</v>
      </c>
      <c r="J131" s="98">
        <v>137703333</v>
      </c>
      <c r="K131" s="98">
        <v>137703333</v>
      </c>
      <c r="L131" s="98">
        <v>46996667</v>
      </c>
      <c r="M131" s="98">
        <v>90706666</v>
      </c>
      <c r="O131" s="37">
        <f t="shared" si="6"/>
        <v>5916667</v>
      </c>
      <c r="P131" s="37">
        <f t="shared" si="7"/>
        <v>0</v>
      </c>
      <c r="Q131" s="37">
        <f t="shared" si="8"/>
        <v>0</v>
      </c>
      <c r="R131" s="37">
        <f t="shared" si="9"/>
        <v>0</v>
      </c>
      <c r="S131" s="37">
        <f t="shared" si="10"/>
        <v>0</v>
      </c>
    </row>
    <row r="132" spans="1:19">
      <c r="A132" s="108" t="s">
        <v>95</v>
      </c>
      <c r="B132" s="110">
        <v>48533333</v>
      </c>
      <c r="C132" s="110">
        <v>48533333</v>
      </c>
      <c r="D132" s="110">
        <v>48533333</v>
      </c>
      <c r="E132" s="110">
        <v>14933333</v>
      </c>
      <c r="F132" s="110">
        <v>33600000</v>
      </c>
      <c r="H132" s="36" t="s">
        <v>2838</v>
      </c>
      <c r="I132" s="98">
        <v>48533333</v>
      </c>
      <c r="J132" s="98">
        <v>48533333</v>
      </c>
      <c r="K132" s="98">
        <v>48533333</v>
      </c>
      <c r="L132" s="98">
        <v>14933333</v>
      </c>
      <c r="M132" s="98">
        <v>33600000</v>
      </c>
      <c r="O132" s="37">
        <f t="shared" si="6"/>
        <v>0</v>
      </c>
      <c r="P132" s="37">
        <f t="shared" si="7"/>
        <v>0</v>
      </c>
      <c r="Q132" s="37">
        <f t="shared" si="8"/>
        <v>0</v>
      </c>
      <c r="R132" s="37">
        <f t="shared" si="9"/>
        <v>0</v>
      </c>
      <c r="S132" s="37">
        <f t="shared" si="10"/>
        <v>0</v>
      </c>
    </row>
    <row r="133" spans="1:19">
      <c r="A133" s="109" t="s">
        <v>54</v>
      </c>
      <c r="B133" s="110">
        <v>48533333</v>
      </c>
      <c r="C133" s="110">
        <v>48533333</v>
      </c>
      <c r="D133" s="110">
        <v>48533333</v>
      </c>
      <c r="E133" s="110">
        <v>14933333</v>
      </c>
      <c r="F133" s="110">
        <v>33600000</v>
      </c>
      <c r="H133" s="36" t="s">
        <v>299</v>
      </c>
      <c r="I133" s="98">
        <v>48533333</v>
      </c>
      <c r="J133" s="98">
        <v>48533333</v>
      </c>
      <c r="K133" s="98">
        <v>48533333</v>
      </c>
      <c r="L133" s="98">
        <v>14933333</v>
      </c>
      <c r="M133" s="98">
        <v>33600000</v>
      </c>
      <c r="O133" s="37">
        <f t="shared" ref="O133:O186" si="11">+B133-I133</f>
        <v>0</v>
      </c>
      <c r="P133" s="37">
        <f t="shared" ref="P133:P186" si="12">+C133-J133</f>
        <v>0</v>
      </c>
      <c r="Q133" s="37">
        <f t="shared" ref="Q133:Q186" si="13">+D133-K133</f>
        <v>0</v>
      </c>
      <c r="R133" s="37">
        <f t="shared" ref="R133:R186" si="14">+E133-L133</f>
        <v>0</v>
      </c>
      <c r="S133" s="37">
        <f t="shared" ref="S133:S186" si="15">+F133-M133</f>
        <v>0</v>
      </c>
    </row>
    <row r="134" spans="1:19">
      <c r="A134" s="108" t="s">
        <v>94</v>
      </c>
      <c r="B134" s="110">
        <v>247075570</v>
      </c>
      <c r="C134" s="110">
        <v>208248666</v>
      </c>
      <c r="D134" s="110">
        <v>165781999</v>
      </c>
      <c r="E134" s="110">
        <v>56029334</v>
      </c>
      <c r="F134" s="110">
        <v>109752665</v>
      </c>
      <c r="H134" s="36" t="s">
        <v>2839</v>
      </c>
      <c r="I134" s="98">
        <v>247075570</v>
      </c>
      <c r="J134" s="98">
        <v>208248666</v>
      </c>
      <c r="K134" s="98">
        <v>165781999</v>
      </c>
      <c r="L134" s="98">
        <v>56029334</v>
      </c>
      <c r="M134" s="98">
        <v>109752665</v>
      </c>
      <c r="O134" s="37">
        <f t="shared" si="11"/>
        <v>0</v>
      </c>
      <c r="P134" s="37">
        <f t="shared" si="12"/>
        <v>0</v>
      </c>
      <c r="Q134" s="37">
        <f t="shared" si="13"/>
        <v>0</v>
      </c>
      <c r="R134" s="37">
        <f t="shared" si="14"/>
        <v>0</v>
      </c>
      <c r="S134" s="37">
        <f t="shared" si="15"/>
        <v>0</v>
      </c>
    </row>
    <row r="135" spans="1:19">
      <c r="A135" s="109" t="s">
        <v>54</v>
      </c>
      <c r="B135" s="110">
        <v>247075570</v>
      </c>
      <c r="C135" s="110">
        <v>208248666</v>
      </c>
      <c r="D135" s="110">
        <v>165781999</v>
      </c>
      <c r="E135" s="110">
        <v>56029334</v>
      </c>
      <c r="F135" s="110">
        <v>109752665</v>
      </c>
      <c r="H135" s="36" t="s">
        <v>299</v>
      </c>
      <c r="I135" s="98">
        <v>247075570</v>
      </c>
      <c r="J135" s="98">
        <v>208248666</v>
      </c>
      <c r="K135" s="98">
        <v>165781999</v>
      </c>
      <c r="L135" s="98">
        <v>56029334</v>
      </c>
      <c r="M135" s="98">
        <v>109752665</v>
      </c>
      <c r="O135" s="37">
        <f t="shared" si="11"/>
        <v>0</v>
      </c>
      <c r="P135" s="37">
        <f t="shared" si="12"/>
        <v>0</v>
      </c>
      <c r="Q135" s="37">
        <f t="shared" si="13"/>
        <v>0</v>
      </c>
      <c r="R135" s="37">
        <f t="shared" si="14"/>
        <v>0</v>
      </c>
      <c r="S135" s="37">
        <f t="shared" si="15"/>
        <v>0</v>
      </c>
    </row>
    <row r="136" spans="1:19">
      <c r="A136" s="108" t="s">
        <v>82</v>
      </c>
      <c r="B136" s="110">
        <v>174866666</v>
      </c>
      <c r="C136" s="110">
        <v>104866666</v>
      </c>
      <c r="D136" s="110">
        <v>104866666</v>
      </c>
      <c r="E136" s="110">
        <v>26566666</v>
      </c>
      <c r="F136" s="110">
        <v>78300000</v>
      </c>
      <c r="H136" s="36" t="s">
        <v>611</v>
      </c>
      <c r="I136" s="98">
        <v>174866666</v>
      </c>
      <c r="J136" s="98">
        <v>104866666</v>
      </c>
      <c r="K136" s="98">
        <v>104866666</v>
      </c>
      <c r="L136" s="98">
        <v>26566666</v>
      </c>
      <c r="M136" s="98">
        <v>78300000</v>
      </c>
      <c r="O136" s="37">
        <f t="shared" si="11"/>
        <v>0</v>
      </c>
      <c r="P136" s="37">
        <f t="shared" si="12"/>
        <v>0</v>
      </c>
      <c r="Q136" s="37">
        <f t="shared" si="13"/>
        <v>0</v>
      </c>
      <c r="R136" s="37">
        <f t="shared" si="14"/>
        <v>0</v>
      </c>
      <c r="S136" s="37">
        <f t="shared" si="15"/>
        <v>0</v>
      </c>
    </row>
    <row r="137" spans="1:19">
      <c r="A137" s="109" t="s">
        <v>54</v>
      </c>
      <c r="B137" s="110">
        <v>174866666</v>
      </c>
      <c r="C137" s="110">
        <v>104866666</v>
      </c>
      <c r="D137" s="110">
        <v>104866666</v>
      </c>
      <c r="E137" s="110">
        <v>26566666</v>
      </c>
      <c r="F137" s="110">
        <v>78300000</v>
      </c>
      <c r="H137" s="36" t="s">
        <v>299</v>
      </c>
      <c r="I137" s="98">
        <v>174866666</v>
      </c>
      <c r="J137" s="98">
        <v>104866666</v>
      </c>
      <c r="K137" s="98">
        <v>104866666</v>
      </c>
      <c r="L137" s="98">
        <v>26566666</v>
      </c>
      <c r="M137" s="98">
        <v>78300000</v>
      </c>
      <c r="O137" s="37">
        <f t="shared" si="11"/>
        <v>0</v>
      </c>
      <c r="P137" s="37">
        <f t="shared" si="12"/>
        <v>0</v>
      </c>
      <c r="Q137" s="37">
        <f t="shared" si="13"/>
        <v>0</v>
      </c>
      <c r="R137" s="37">
        <f t="shared" si="14"/>
        <v>0</v>
      </c>
      <c r="S137" s="37">
        <f t="shared" si="15"/>
        <v>0</v>
      </c>
    </row>
    <row r="138" spans="1:19">
      <c r="A138" s="108" t="s">
        <v>97</v>
      </c>
      <c r="B138" s="110">
        <v>670647607</v>
      </c>
      <c r="C138" s="110">
        <v>550850276</v>
      </c>
      <c r="D138" s="110">
        <v>549736609</v>
      </c>
      <c r="E138" s="110">
        <v>194758728</v>
      </c>
      <c r="F138" s="110">
        <v>354977881</v>
      </c>
      <c r="H138" s="36" t="s">
        <v>2840</v>
      </c>
      <c r="I138" s="98">
        <v>627897607</v>
      </c>
      <c r="J138" s="98">
        <v>550850276</v>
      </c>
      <c r="K138" s="98">
        <v>549736609</v>
      </c>
      <c r="L138" s="98">
        <v>194758728</v>
      </c>
      <c r="M138" s="98">
        <v>354977881</v>
      </c>
      <c r="O138" s="37">
        <f t="shared" si="11"/>
        <v>42750000</v>
      </c>
      <c r="P138" s="37">
        <f t="shared" si="12"/>
        <v>0</v>
      </c>
      <c r="Q138" s="37">
        <f t="shared" si="13"/>
        <v>0</v>
      </c>
      <c r="R138" s="37">
        <f t="shared" si="14"/>
        <v>0</v>
      </c>
      <c r="S138" s="37">
        <f t="shared" si="15"/>
        <v>0</v>
      </c>
    </row>
    <row r="139" spans="1:19">
      <c r="A139" s="109" t="s">
        <v>54</v>
      </c>
      <c r="B139" s="110">
        <v>670647607</v>
      </c>
      <c r="C139" s="110">
        <v>550850276</v>
      </c>
      <c r="D139" s="110">
        <v>549736609</v>
      </c>
      <c r="E139" s="110">
        <v>194758728</v>
      </c>
      <c r="F139" s="110">
        <v>354977881</v>
      </c>
      <c r="H139" s="36" t="s">
        <v>299</v>
      </c>
      <c r="I139" s="98">
        <v>627897607</v>
      </c>
      <c r="J139" s="98">
        <v>550850276</v>
      </c>
      <c r="K139" s="98">
        <v>549736609</v>
      </c>
      <c r="L139" s="98">
        <v>194758728</v>
      </c>
      <c r="M139" s="98">
        <v>354977881</v>
      </c>
      <c r="O139" s="37">
        <f t="shared" si="11"/>
        <v>42750000</v>
      </c>
      <c r="P139" s="37">
        <f t="shared" si="12"/>
        <v>0</v>
      </c>
      <c r="Q139" s="37">
        <f t="shared" si="13"/>
        <v>0</v>
      </c>
      <c r="R139" s="37">
        <f t="shared" si="14"/>
        <v>0</v>
      </c>
      <c r="S139" s="37">
        <f t="shared" si="15"/>
        <v>0</v>
      </c>
    </row>
    <row r="140" spans="1:19">
      <c r="A140" s="108" t="s">
        <v>76</v>
      </c>
      <c r="B140" s="110">
        <v>976643045</v>
      </c>
      <c r="C140" s="110">
        <v>931077907</v>
      </c>
      <c r="D140" s="110">
        <v>780341907</v>
      </c>
      <c r="E140" s="110">
        <v>246135873</v>
      </c>
      <c r="F140" s="110">
        <v>534206034</v>
      </c>
      <c r="H140" s="36" t="s">
        <v>401</v>
      </c>
      <c r="I140" s="98">
        <v>982165519</v>
      </c>
      <c r="J140" s="98">
        <v>931077907</v>
      </c>
      <c r="K140" s="98">
        <v>780341907</v>
      </c>
      <c r="L140" s="98">
        <v>246135873</v>
      </c>
      <c r="M140" s="98">
        <v>534206034</v>
      </c>
      <c r="O140" s="37">
        <f t="shared" si="11"/>
        <v>-5522474</v>
      </c>
      <c r="P140" s="37">
        <f t="shared" si="12"/>
        <v>0</v>
      </c>
      <c r="Q140" s="37">
        <f t="shared" si="13"/>
        <v>0</v>
      </c>
      <c r="R140" s="37">
        <f t="shared" si="14"/>
        <v>0</v>
      </c>
      <c r="S140" s="37">
        <f t="shared" si="15"/>
        <v>0</v>
      </c>
    </row>
    <row r="141" spans="1:19">
      <c r="A141" s="109" t="s">
        <v>54</v>
      </c>
      <c r="B141" s="110">
        <v>975082101</v>
      </c>
      <c r="C141" s="110">
        <v>930008767</v>
      </c>
      <c r="D141" s="110">
        <v>779272767</v>
      </c>
      <c r="E141" s="110">
        <v>245066733</v>
      </c>
      <c r="F141" s="110">
        <v>534206034</v>
      </c>
      <c r="H141" s="36" t="s">
        <v>299</v>
      </c>
      <c r="I141" s="98">
        <v>980604575</v>
      </c>
      <c r="J141" s="98">
        <v>930008767</v>
      </c>
      <c r="K141" s="98">
        <v>779272767</v>
      </c>
      <c r="L141" s="98">
        <v>245066733</v>
      </c>
      <c r="M141" s="98">
        <v>534206034</v>
      </c>
      <c r="O141" s="37">
        <f t="shared" si="11"/>
        <v>-5522474</v>
      </c>
      <c r="P141" s="37">
        <f t="shared" si="12"/>
        <v>0</v>
      </c>
      <c r="Q141" s="37">
        <f t="shared" si="13"/>
        <v>0</v>
      </c>
      <c r="R141" s="37">
        <f t="shared" si="14"/>
        <v>0</v>
      </c>
      <c r="S141" s="37">
        <f t="shared" si="15"/>
        <v>0</v>
      </c>
    </row>
    <row r="142" spans="1:19">
      <c r="A142" s="109" t="s">
        <v>1463</v>
      </c>
      <c r="B142" s="110">
        <v>1560944</v>
      </c>
      <c r="C142" s="110">
        <v>1069140</v>
      </c>
      <c r="D142" s="110">
        <v>1069140</v>
      </c>
      <c r="E142" s="110">
        <v>1069140</v>
      </c>
      <c r="F142" s="110">
        <v>0</v>
      </c>
      <c r="H142" s="36" t="s">
        <v>2835</v>
      </c>
      <c r="I142" s="98">
        <v>1560944</v>
      </c>
      <c r="J142" s="98">
        <v>1069140</v>
      </c>
      <c r="K142" s="98">
        <v>1069140</v>
      </c>
      <c r="L142" s="98">
        <v>1069140</v>
      </c>
      <c r="M142" s="98">
        <v>0</v>
      </c>
      <c r="O142" s="37">
        <f t="shared" si="11"/>
        <v>0</v>
      </c>
      <c r="P142" s="37">
        <f t="shared" si="12"/>
        <v>0</v>
      </c>
      <c r="Q142" s="37">
        <f t="shared" si="13"/>
        <v>0</v>
      </c>
      <c r="R142" s="37">
        <f t="shared" si="14"/>
        <v>0</v>
      </c>
      <c r="S142" s="37">
        <f t="shared" si="15"/>
        <v>0</v>
      </c>
    </row>
    <row r="143" spans="1:19">
      <c r="A143" s="108" t="s">
        <v>98</v>
      </c>
      <c r="B143" s="110">
        <v>119816666</v>
      </c>
      <c r="C143" s="110">
        <v>119816666</v>
      </c>
      <c r="D143" s="110">
        <v>119816666</v>
      </c>
      <c r="E143" s="110">
        <v>39925000</v>
      </c>
      <c r="F143" s="110">
        <v>79891666</v>
      </c>
      <c r="H143" s="36" t="s">
        <v>2834</v>
      </c>
      <c r="I143" s="98">
        <v>119816666</v>
      </c>
      <c r="J143" s="98">
        <v>119816666</v>
      </c>
      <c r="K143" s="98">
        <v>119816666</v>
      </c>
      <c r="L143" s="98">
        <v>39925000</v>
      </c>
      <c r="M143" s="98">
        <v>79891666</v>
      </c>
      <c r="O143" s="37">
        <f t="shared" si="11"/>
        <v>0</v>
      </c>
      <c r="P143" s="37">
        <f t="shared" si="12"/>
        <v>0</v>
      </c>
      <c r="Q143" s="37">
        <f t="shared" si="13"/>
        <v>0</v>
      </c>
      <c r="R143" s="37">
        <f t="shared" si="14"/>
        <v>0</v>
      </c>
      <c r="S143" s="37">
        <f t="shared" si="15"/>
        <v>0</v>
      </c>
    </row>
    <row r="144" spans="1:19">
      <c r="A144" s="109" t="s">
        <v>54</v>
      </c>
      <c r="B144" s="110">
        <v>119816666</v>
      </c>
      <c r="C144" s="110">
        <v>119816666</v>
      </c>
      <c r="D144" s="110">
        <v>119816666</v>
      </c>
      <c r="E144" s="110">
        <v>39925000</v>
      </c>
      <c r="F144" s="110">
        <v>79891666</v>
      </c>
      <c r="H144" s="36" t="s">
        <v>299</v>
      </c>
      <c r="I144" s="98">
        <v>119816666</v>
      </c>
      <c r="J144" s="98">
        <v>119816666</v>
      </c>
      <c r="K144" s="98">
        <v>119816666</v>
      </c>
      <c r="L144" s="98">
        <v>39925000</v>
      </c>
      <c r="M144" s="98">
        <v>79891666</v>
      </c>
      <c r="O144" s="37">
        <f t="shared" si="11"/>
        <v>0</v>
      </c>
      <c r="P144" s="37">
        <f t="shared" si="12"/>
        <v>0</v>
      </c>
      <c r="Q144" s="37">
        <f t="shared" si="13"/>
        <v>0</v>
      </c>
      <c r="R144" s="37">
        <f t="shared" si="14"/>
        <v>0</v>
      </c>
      <c r="S144" s="37">
        <f t="shared" si="15"/>
        <v>0</v>
      </c>
    </row>
    <row r="145" spans="1:19">
      <c r="A145" s="108" t="s">
        <v>72</v>
      </c>
      <c r="B145" s="110">
        <v>24266666</v>
      </c>
      <c r="C145" s="110">
        <v>24266666</v>
      </c>
      <c r="D145" s="110">
        <v>24266666</v>
      </c>
      <c r="E145" s="110">
        <v>8666667</v>
      </c>
      <c r="F145" s="110">
        <v>15599999</v>
      </c>
      <c r="H145" s="36" t="s">
        <v>406</v>
      </c>
      <c r="I145" s="98">
        <v>24266666</v>
      </c>
      <c r="J145" s="98">
        <v>24266666</v>
      </c>
      <c r="K145" s="98">
        <v>24266666</v>
      </c>
      <c r="L145" s="98">
        <v>8666667</v>
      </c>
      <c r="M145" s="98">
        <v>15599999</v>
      </c>
      <c r="O145" s="37">
        <f t="shared" si="11"/>
        <v>0</v>
      </c>
      <c r="P145" s="37">
        <f t="shared" si="12"/>
        <v>0</v>
      </c>
      <c r="Q145" s="37">
        <f t="shared" si="13"/>
        <v>0</v>
      </c>
      <c r="R145" s="37">
        <f t="shared" si="14"/>
        <v>0</v>
      </c>
      <c r="S145" s="37">
        <f t="shared" si="15"/>
        <v>0</v>
      </c>
    </row>
    <row r="146" spans="1:19">
      <c r="A146" s="109" t="s">
        <v>54</v>
      </c>
      <c r="B146" s="110">
        <v>24266666</v>
      </c>
      <c r="C146" s="110">
        <v>24266666</v>
      </c>
      <c r="D146" s="110">
        <v>24266666</v>
      </c>
      <c r="E146" s="110">
        <v>8666667</v>
      </c>
      <c r="F146" s="110">
        <v>15599999</v>
      </c>
      <c r="H146" s="36" t="s">
        <v>299</v>
      </c>
      <c r="I146" s="98">
        <v>24266666</v>
      </c>
      <c r="J146" s="98">
        <v>24266666</v>
      </c>
      <c r="K146" s="98">
        <v>24266666</v>
      </c>
      <c r="L146" s="98">
        <v>8666667</v>
      </c>
      <c r="M146" s="98">
        <v>15599999</v>
      </c>
      <c r="O146" s="37">
        <f t="shared" si="11"/>
        <v>0</v>
      </c>
      <c r="P146" s="37">
        <f t="shared" si="12"/>
        <v>0</v>
      </c>
      <c r="Q146" s="37">
        <f t="shared" si="13"/>
        <v>0</v>
      </c>
      <c r="R146" s="37">
        <f t="shared" si="14"/>
        <v>0</v>
      </c>
      <c r="S146" s="37">
        <f t="shared" si="15"/>
        <v>0</v>
      </c>
    </row>
    <row r="147" spans="1:19">
      <c r="A147" s="107" t="s">
        <v>272</v>
      </c>
      <c r="B147" s="110">
        <v>6013210448</v>
      </c>
      <c r="C147" s="110">
        <v>5603650114</v>
      </c>
      <c r="D147" s="110">
        <v>5287930282</v>
      </c>
      <c r="E147" s="110">
        <v>2786295873</v>
      </c>
      <c r="F147" s="110">
        <v>2501634409</v>
      </c>
      <c r="I147" s="98"/>
      <c r="J147" s="98"/>
      <c r="K147" s="98"/>
      <c r="L147" s="98"/>
      <c r="M147" s="98"/>
      <c r="O147" s="37">
        <f t="shared" si="11"/>
        <v>6013210448</v>
      </c>
      <c r="P147" s="37">
        <f t="shared" si="12"/>
        <v>5603650114</v>
      </c>
      <c r="Q147" s="37">
        <f t="shared" si="13"/>
        <v>5287930282</v>
      </c>
      <c r="R147" s="37">
        <f t="shared" si="14"/>
        <v>2786295873</v>
      </c>
      <c r="S147" s="37">
        <f t="shared" si="15"/>
        <v>2501634409</v>
      </c>
    </row>
    <row r="148" spans="1:19">
      <c r="A148" s="108" t="s">
        <v>283</v>
      </c>
      <c r="B148" s="110">
        <v>100000000</v>
      </c>
      <c r="C148" s="110">
        <v>100000000</v>
      </c>
      <c r="D148" s="110">
        <v>20000000</v>
      </c>
      <c r="E148" s="110">
        <v>0</v>
      </c>
      <c r="F148" s="110">
        <v>20000000</v>
      </c>
      <c r="I148" s="98"/>
      <c r="J148" s="98"/>
      <c r="K148" s="98"/>
      <c r="L148" s="98"/>
      <c r="M148" s="98"/>
      <c r="O148" s="37">
        <f t="shared" si="11"/>
        <v>100000000</v>
      </c>
      <c r="P148" s="37">
        <f t="shared" si="12"/>
        <v>100000000</v>
      </c>
      <c r="Q148" s="37">
        <f t="shared" si="13"/>
        <v>20000000</v>
      </c>
      <c r="R148" s="37">
        <f t="shared" si="14"/>
        <v>0</v>
      </c>
      <c r="S148" s="37">
        <f t="shared" si="15"/>
        <v>20000000</v>
      </c>
    </row>
    <row r="149" spans="1:19">
      <c r="A149" s="109" t="s">
        <v>54</v>
      </c>
      <c r="B149" s="110">
        <v>100000000</v>
      </c>
      <c r="C149" s="110">
        <v>100000000</v>
      </c>
      <c r="D149" s="110">
        <v>20000000</v>
      </c>
      <c r="E149" s="110">
        <v>0</v>
      </c>
      <c r="F149" s="110">
        <v>20000000</v>
      </c>
      <c r="I149" s="98"/>
      <c r="J149" s="98"/>
      <c r="K149" s="98"/>
      <c r="L149" s="98"/>
      <c r="M149" s="98"/>
      <c r="O149" s="37">
        <f t="shared" si="11"/>
        <v>100000000</v>
      </c>
      <c r="P149" s="37">
        <f t="shared" si="12"/>
        <v>100000000</v>
      </c>
      <c r="Q149" s="37">
        <f t="shared" si="13"/>
        <v>20000000</v>
      </c>
      <c r="R149" s="37">
        <f t="shared" si="14"/>
        <v>0</v>
      </c>
      <c r="S149" s="37">
        <f t="shared" si="15"/>
        <v>20000000</v>
      </c>
    </row>
    <row r="150" spans="1:19">
      <c r="A150" s="108" t="s">
        <v>71</v>
      </c>
      <c r="B150" s="110">
        <v>664956000</v>
      </c>
      <c r="C150" s="110">
        <v>597478333</v>
      </c>
      <c r="D150" s="110">
        <v>597478333</v>
      </c>
      <c r="E150" s="110">
        <v>193599332</v>
      </c>
      <c r="F150" s="110">
        <v>403879001</v>
      </c>
      <c r="I150" s="98"/>
      <c r="J150" s="98"/>
      <c r="K150" s="98"/>
      <c r="L150" s="98"/>
      <c r="M150" s="98"/>
      <c r="O150" s="37">
        <f t="shared" si="11"/>
        <v>664956000</v>
      </c>
      <c r="P150" s="37">
        <f t="shared" si="12"/>
        <v>597478333</v>
      </c>
      <c r="Q150" s="37">
        <f t="shared" si="13"/>
        <v>597478333</v>
      </c>
      <c r="R150" s="37">
        <f t="shared" si="14"/>
        <v>193599332</v>
      </c>
      <c r="S150" s="37">
        <f t="shared" si="15"/>
        <v>403879001</v>
      </c>
    </row>
    <row r="151" spans="1:19">
      <c r="A151" s="109" t="s">
        <v>54</v>
      </c>
      <c r="B151" s="110">
        <v>664956000</v>
      </c>
      <c r="C151" s="110">
        <v>597478333</v>
      </c>
      <c r="D151" s="110">
        <v>597478333</v>
      </c>
      <c r="E151" s="110">
        <v>193599332</v>
      </c>
      <c r="F151" s="110">
        <v>403879001</v>
      </c>
      <c r="I151" s="98"/>
      <c r="J151" s="98"/>
      <c r="K151" s="98"/>
      <c r="L151" s="98"/>
      <c r="M151" s="98"/>
      <c r="O151" s="37">
        <f t="shared" si="11"/>
        <v>664956000</v>
      </c>
      <c r="P151" s="37">
        <f t="shared" si="12"/>
        <v>597478333</v>
      </c>
      <c r="Q151" s="37">
        <f t="shared" si="13"/>
        <v>597478333</v>
      </c>
      <c r="R151" s="37">
        <f t="shared" si="14"/>
        <v>193599332</v>
      </c>
      <c r="S151" s="37">
        <f t="shared" si="15"/>
        <v>403879001</v>
      </c>
    </row>
    <row r="152" spans="1:19">
      <c r="A152" s="108" t="s">
        <v>130</v>
      </c>
      <c r="B152" s="110">
        <v>19792916</v>
      </c>
      <c r="C152" s="110">
        <v>17500000</v>
      </c>
      <c r="D152" s="110"/>
      <c r="E152" s="110"/>
      <c r="F152" s="110">
        <v>0</v>
      </c>
      <c r="I152" s="98"/>
      <c r="J152" s="98"/>
      <c r="K152" s="98"/>
      <c r="L152" s="98"/>
      <c r="M152" s="98"/>
      <c r="O152" s="37">
        <f t="shared" si="11"/>
        <v>19792916</v>
      </c>
      <c r="P152" s="37">
        <f t="shared" si="12"/>
        <v>17500000</v>
      </c>
      <c r="Q152" s="37">
        <f t="shared" si="13"/>
        <v>0</v>
      </c>
      <c r="R152" s="37">
        <f t="shared" si="14"/>
        <v>0</v>
      </c>
      <c r="S152" s="37">
        <f t="shared" si="15"/>
        <v>0</v>
      </c>
    </row>
    <row r="153" spans="1:19">
      <c r="A153" s="109" t="s">
        <v>54</v>
      </c>
      <c r="B153" s="110">
        <v>19792916</v>
      </c>
      <c r="C153" s="110">
        <v>17500000</v>
      </c>
      <c r="D153" s="110"/>
      <c r="E153" s="110"/>
      <c r="F153" s="110">
        <v>0</v>
      </c>
      <c r="I153" s="98"/>
      <c r="J153" s="98"/>
      <c r="K153" s="98"/>
      <c r="L153" s="98"/>
      <c r="M153" s="98"/>
      <c r="O153" s="37">
        <f t="shared" si="11"/>
        <v>19792916</v>
      </c>
      <c r="P153" s="37">
        <f t="shared" si="12"/>
        <v>17500000</v>
      </c>
      <c r="Q153" s="37">
        <f t="shared" si="13"/>
        <v>0</v>
      </c>
      <c r="R153" s="37">
        <f t="shared" si="14"/>
        <v>0</v>
      </c>
      <c r="S153" s="37">
        <f t="shared" si="15"/>
        <v>0</v>
      </c>
    </row>
    <row r="154" spans="1:19">
      <c r="A154" s="108" t="s">
        <v>53</v>
      </c>
      <c r="B154" s="110">
        <v>833268501</v>
      </c>
      <c r="C154" s="110">
        <v>812523501</v>
      </c>
      <c r="D154" s="110">
        <v>812523501</v>
      </c>
      <c r="E154" s="110">
        <v>256497167</v>
      </c>
      <c r="F154" s="110">
        <v>556026334</v>
      </c>
      <c r="I154" s="98"/>
      <c r="J154" s="98"/>
      <c r="K154" s="98"/>
      <c r="L154" s="98"/>
      <c r="M154" s="98"/>
      <c r="O154" s="37">
        <f t="shared" si="11"/>
        <v>833268501</v>
      </c>
      <c r="P154" s="37">
        <f t="shared" si="12"/>
        <v>812523501</v>
      </c>
      <c r="Q154" s="37">
        <f t="shared" si="13"/>
        <v>812523501</v>
      </c>
      <c r="R154" s="37">
        <f t="shared" si="14"/>
        <v>256497167</v>
      </c>
      <c r="S154" s="37">
        <f t="shared" si="15"/>
        <v>556026334</v>
      </c>
    </row>
    <row r="155" spans="1:19">
      <c r="A155" s="109" t="s">
        <v>54</v>
      </c>
      <c r="B155" s="110">
        <v>833268501</v>
      </c>
      <c r="C155" s="110">
        <v>812523501</v>
      </c>
      <c r="D155" s="110">
        <v>812523501</v>
      </c>
      <c r="E155" s="110">
        <v>256497167</v>
      </c>
      <c r="F155" s="110">
        <v>556026334</v>
      </c>
      <c r="I155" s="98"/>
      <c r="J155" s="98"/>
      <c r="K155" s="98"/>
      <c r="L155" s="98"/>
      <c r="M155" s="98"/>
      <c r="O155" s="37">
        <f t="shared" si="11"/>
        <v>833268501</v>
      </c>
      <c r="P155" s="37">
        <f t="shared" si="12"/>
        <v>812523501</v>
      </c>
      <c r="Q155" s="37">
        <f t="shared" si="13"/>
        <v>812523501</v>
      </c>
      <c r="R155" s="37">
        <f t="shared" si="14"/>
        <v>256497167</v>
      </c>
      <c r="S155" s="37">
        <f t="shared" si="15"/>
        <v>556026334</v>
      </c>
    </row>
    <row r="156" spans="1:19">
      <c r="A156" s="108" t="s">
        <v>95</v>
      </c>
      <c r="B156" s="110">
        <v>446196000</v>
      </c>
      <c r="C156" s="110">
        <v>382009332</v>
      </c>
      <c r="D156" s="110">
        <v>382009332</v>
      </c>
      <c r="E156" s="110">
        <v>117521000</v>
      </c>
      <c r="F156" s="110">
        <v>264488332</v>
      </c>
      <c r="I156" s="98"/>
      <c r="J156" s="98"/>
      <c r="K156" s="98"/>
      <c r="L156" s="98"/>
      <c r="M156" s="98"/>
      <c r="O156" s="37">
        <f t="shared" si="11"/>
        <v>446196000</v>
      </c>
      <c r="P156" s="37">
        <f t="shared" si="12"/>
        <v>382009332</v>
      </c>
      <c r="Q156" s="37">
        <f t="shared" si="13"/>
        <v>382009332</v>
      </c>
      <c r="R156" s="37">
        <f t="shared" si="14"/>
        <v>117521000</v>
      </c>
      <c r="S156" s="37">
        <f t="shared" si="15"/>
        <v>264488332</v>
      </c>
    </row>
    <row r="157" spans="1:19">
      <c r="A157" s="109" t="s">
        <v>54</v>
      </c>
      <c r="B157" s="110">
        <v>446196000</v>
      </c>
      <c r="C157" s="110">
        <v>382009332</v>
      </c>
      <c r="D157" s="110">
        <v>382009332</v>
      </c>
      <c r="E157" s="110">
        <v>117521000</v>
      </c>
      <c r="F157" s="110">
        <v>264488332</v>
      </c>
      <c r="I157" s="98"/>
      <c r="J157" s="98"/>
      <c r="K157" s="98"/>
      <c r="L157" s="98"/>
      <c r="M157" s="98"/>
      <c r="O157" s="37">
        <f t="shared" si="11"/>
        <v>446196000</v>
      </c>
      <c r="P157" s="37">
        <f t="shared" si="12"/>
        <v>382009332</v>
      </c>
      <c r="Q157" s="37">
        <f t="shared" si="13"/>
        <v>382009332</v>
      </c>
      <c r="R157" s="37">
        <f t="shared" si="14"/>
        <v>117521000</v>
      </c>
      <c r="S157" s="37">
        <f t="shared" si="15"/>
        <v>264488332</v>
      </c>
    </row>
    <row r="158" spans="1:19">
      <c r="A158" s="108" t="s">
        <v>94</v>
      </c>
      <c r="B158" s="110">
        <v>367188473</v>
      </c>
      <c r="C158" s="110">
        <v>315671000</v>
      </c>
      <c r="D158" s="110">
        <v>303671000</v>
      </c>
      <c r="E158" s="110">
        <v>102134167</v>
      </c>
      <c r="F158" s="110">
        <v>201536833</v>
      </c>
      <c r="I158" s="98"/>
      <c r="J158" s="98"/>
      <c r="K158" s="98"/>
      <c r="L158" s="98"/>
      <c r="M158" s="98"/>
      <c r="O158" s="37">
        <f t="shared" si="11"/>
        <v>367188473</v>
      </c>
      <c r="P158" s="37">
        <f t="shared" si="12"/>
        <v>315671000</v>
      </c>
      <c r="Q158" s="37">
        <f t="shared" si="13"/>
        <v>303671000</v>
      </c>
      <c r="R158" s="37">
        <f t="shared" si="14"/>
        <v>102134167</v>
      </c>
      <c r="S158" s="37">
        <f t="shared" si="15"/>
        <v>201536833</v>
      </c>
    </row>
    <row r="159" spans="1:19">
      <c r="A159" s="109" t="s">
        <v>54</v>
      </c>
      <c r="B159" s="110">
        <v>367188473</v>
      </c>
      <c r="C159" s="110">
        <v>315671000</v>
      </c>
      <c r="D159" s="110">
        <v>303671000</v>
      </c>
      <c r="E159" s="110">
        <v>102134167</v>
      </c>
      <c r="F159" s="110">
        <v>201536833</v>
      </c>
      <c r="I159" s="98"/>
      <c r="J159" s="98"/>
      <c r="K159" s="98"/>
      <c r="L159" s="98"/>
      <c r="M159" s="98"/>
      <c r="O159" s="37">
        <f t="shared" si="11"/>
        <v>367188473</v>
      </c>
      <c r="P159" s="37">
        <f t="shared" si="12"/>
        <v>315671000</v>
      </c>
      <c r="Q159" s="37">
        <f t="shared" si="13"/>
        <v>303671000</v>
      </c>
      <c r="R159" s="37">
        <f t="shared" si="14"/>
        <v>102134167</v>
      </c>
      <c r="S159" s="37">
        <f t="shared" si="15"/>
        <v>201536833</v>
      </c>
    </row>
    <row r="160" spans="1:19">
      <c r="A160" s="108" t="s">
        <v>82</v>
      </c>
      <c r="B160" s="110">
        <v>116000000</v>
      </c>
      <c r="C160" s="110">
        <v>116000000</v>
      </c>
      <c r="D160" s="110">
        <v>110000000</v>
      </c>
      <c r="E160" s="110">
        <v>0</v>
      </c>
      <c r="F160" s="110">
        <v>110000000</v>
      </c>
      <c r="I160" s="98"/>
      <c r="J160" s="98"/>
      <c r="K160" s="98"/>
      <c r="L160" s="98"/>
      <c r="M160" s="98"/>
      <c r="O160" s="37">
        <f t="shared" si="11"/>
        <v>116000000</v>
      </c>
      <c r="P160" s="37">
        <f t="shared" si="12"/>
        <v>116000000</v>
      </c>
      <c r="Q160" s="37">
        <f t="shared" si="13"/>
        <v>110000000</v>
      </c>
      <c r="R160" s="37">
        <f t="shared" si="14"/>
        <v>0</v>
      </c>
      <c r="S160" s="37">
        <f t="shared" si="15"/>
        <v>110000000</v>
      </c>
    </row>
    <row r="161" spans="1:19">
      <c r="A161" s="109" t="s">
        <v>54</v>
      </c>
      <c r="B161" s="110">
        <v>116000000</v>
      </c>
      <c r="C161" s="110">
        <v>116000000</v>
      </c>
      <c r="D161" s="110">
        <v>110000000</v>
      </c>
      <c r="E161" s="110">
        <v>0</v>
      </c>
      <c r="F161" s="110">
        <v>110000000</v>
      </c>
      <c r="I161" s="98"/>
      <c r="J161" s="98"/>
      <c r="K161" s="98"/>
      <c r="L161" s="98"/>
      <c r="M161" s="98"/>
      <c r="O161" s="37">
        <f t="shared" si="11"/>
        <v>116000000</v>
      </c>
      <c r="P161" s="37">
        <f t="shared" si="12"/>
        <v>116000000</v>
      </c>
      <c r="Q161" s="37">
        <f t="shared" si="13"/>
        <v>110000000</v>
      </c>
      <c r="R161" s="37">
        <f t="shared" si="14"/>
        <v>0</v>
      </c>
      <c r="S161" s="37">
        <f t="shared" si="15"/>
        <v>110000000</v>
      </c>
    </row>
    <row r="162" spans="1:19">
      <c r="A162" s="108" t="s">
        <v>139</v>
      </c>
      <c r="B162" s="110">
        <v>186216667</v>
      </c>
      <c r="C162" s="110">
        <v>186211667</v>
      </c>
      <c r="D162" s="110">
        <v>186211667</v>
      </c>
      <c r="E162" s="110">
        <v>64307133</v>
      </c>
      <c r="F162" s="110">
        <v>121904534</v>
      </c>
      <c r="I162" s="98"/>
      <c r="J162" s="98"/>
      <c r="K162" s="98"/>
      <c r="L162" s="98"/>
      <c r="M162" s="98"/>
      <c r="O162" s="37">
        <f t="shared" si="11"/>
        <v>186216667</v>
      </c>
      <c r="P162" s="37">
        <f t="shared" si="12"/>
        <v>186211667</v>
      </c>
      <c r="Q162" s="37">
        <f t="shared" si="13"/>
        <v>186211667</v>
      </c>
      <c r="R162" s="37">
        <f t="shared" si="14"/>
        <v>64307133</v>
      </c>
      <c r="S162" s="37">
        <f t="shared" si="15"/>
        <v>121904534</v>
      </c>
    </row>
    <row r="163" spans="1:19">
      <c r="A163" s="109" t="s">
        <v>54</v>
      </c>
      <c r="B163" s="110">
        <v>186216667</v>
      </c>
      <c r="C163" s="110">
        <v>186211667</v>
      </c>
      <c r="D163" s="110">
        <v>186211667</v>
      </c>
      <c r="E163" s="110">
        <v>64307133</v>
      </c>
      <c r="F163" s="110">
        <v>121904534</v>
      </c>
      <c r="I163" s="98"/>
      <c r="J163" s="98"/>
      <c r="K163" s="98"/>
      <c r="L163" s="98"/>
      <c r="M163" s="98"/>
      <c r="O163" s="37">
        <f t="shared" si="11"/>
        <v>186216667</v>
      </c>
      <c r="P163" s="37">
        <f t="shared" si="12"/>
        <v>186211667</v>
      </c>
      <c r="Q163" s="37">
        <f t="shared" si="13"/>
        <v>186211667</v>
      </c>
      <c r="R163" s="37">
        <f t="shared" si="14"/>
        <v>64307133</v>
      </c>
      <c r="S163" s="37">
        <f t="shared" si="15"/>
        <v>121904534</v>
      </c>
    </row>
    <row r="164" spans="1:19">
      <c r="A164" s="108" t="s">
        <v>76</v>
      </c>
      <c r="B164" s="110">
        <v>98175000</v>
      </c>
      <c r="C164" s="110">
        <v>98175000</v>
      </c>
      <c r="D164" s="110">
        <v>98175000</v>
      </c>
      <c r="E164" s="110">
        <v>0</v>
      </c>
      <c r="F164" s="110">
        <v>98175000</v>
      </c>
      <c r="I164" s="98"/>
      <c r="J164" s="98"/>
      <c r="K164" s="98"/>
      <c r="L164" s="98"/>
      <c r="M164" s="98"/>
      <c r="O164" s="37">
        <f t="shared" si="11"/>
        <v>98175000</v>
      </c>
      <c r="P164" s="37">
        <f t="shared" si="12"/>
        <v>98175000</v>
      </c>
      <c r="Q164" s="37">
        <f t="shared" si="13"/>
        <v>98175000</v>
      </c>
      <c r="R164" s="37">
        <f t="shared" si="14"/>
        <v>0</v>
      </c>
      <c r="S164" s="37">
        <f t="shared" si="15"/>
        <v>98175000</v>
      </c>
    </row>
    <row r="165" spans="1:19">
      <c r="A165" s="109" t="s">
        <v>54</v>
      </c>
      <c r="B165" s="110">
        <v>98175000</v>
      </c>
      <c r="C165" s="110">
        <v>98175000</v>
      </c>
      <c r="D165" s="110">
        <v>98175000</v>
      </c>
      <c r="E165" s="110">
        <v>0</v>
      </c>
      <c r="F165" s="110">
        <v>98175000</v>
      </c>
      <c r="I165" s="98"/>
      <c r="J165" s="98"/>
      <c r="K165" s="98"/>
      <c r="L165" s="98"/>
      <c r="M165" s="98"/>
      <c r="O165" s="37">
        <f t="shared" si="11"/>
        <v>98175000</v>
      </c>
      <c r="P165" s="37">
        <f t="shared" si="12"/>
        <v>98175000</v>
      </c>
      <c r="Q165" s="37">
        <f t="shared" si="13"/>
        <v>98175000</v>
      </c>
      <c r="R165" s="37">
        <f t="shared" si="14"/>
        <v>0</v>
      </c>
      <c r="S165" s="37">
        <f t="shared" si="15"/>
        <v>98175000</v>
      </c>
    </row>
    <row r="166" spans="1:19">
      <c r="A166" s="108" t="s">
        <v>285</v>
      </c>
      <c r="B166" s="110">
        <v>587850458</v>
      </c>
      <c r="C166" s="110">
        <v>584146333</v>
      </c>
      <c r="D166" s="110">
        <v>584146333</v>
      </c>
      <c r="E166" s="110">
        <v>194139932</v>
      </c>
      <c r="F166" s="110">
        <v>390006401</v>
      </c>
      <c r="I166" s="98"/>
      <c r="J166" s="98"/>
      <c r="K166" s="98"/>
      <c r="L166" s="98"/>
      <c r="M166" s="98"/>
      <c r="O166" s="37">
        <f t="shared" si="11"/>
        <v>587850458</v>
      </c>
      <c r="P166" s="37">
        <f t="shared" si="12"/>
        <v>584146333</v>
      </c>
      <c r="Q166" s="37">
        <f t="shared" si="13"/>
        <v>584146333</v>
      </c>
      <c r="R166" s="37">
        <f t="shared" si="14"/>
        <v>194139932</v>
      </c>
      <c r="S166" s="37">
        <f t="shared" si="15"/>
        <v>390006401</v>
      </c>
    </row>
    <row r="167" spans="1:19">
      <c r="A167" s="109" t="s">
        <v>54</v>
      </c>
      <c r="B167" s="110">
        <v>587850458</v>
      </c>
      <c r="C167" s="110">
        <v>584146333</v>
      </c>
      <c r="D167" s="110">
        <v>584146333</v>
      </c>
      <c r="E167" s="110">
        <v>194139932</v>
      </c>
      <c r="F167" s="110">
        <v>390006401</v>
      </c>
      <c r="I167" s="98"/>
      <c r="J167" s="98"/>
      <c r="K167" s="98"/>
      <c r="L167" s="98"/>
      <c r="M167" s="98"/>
      <c r="O167" s="37">
        <f t="shared" si="11"/>
        <v>587850458</v>
      </c>
      <c r="P167" s="37">
        <f t="shared" si="12"/>
        <v>584146333</v>
      </c>
      <c r="Q167" s="37">
        <f t="shared" si="13"/>
        <v>584146333</v>
      </c>
      <c r="R167" s="37">
        <f t="shared" si="14"/>
        <v>194139932</v>
      </c>
      <c r="S167" s="37">
        <f t="shared" si="15"/>
        <v>390006401</v>
      </c>
    </row>
    <row r="168" spans="1:19">
      <c r="A168" s="108" t="s">
        <v>284</v>
      </c>
      <c r="B168" s="110">
        <v>32000000</v>
      </c>
      <c r="C168" s="110">
        <v>32000000</v>
      </c>
      <c r="D168" s="110">
        <v>32000000</v>
      </c>
      <c r="E168" s="110">
        <v>10026667</v>
      </c>
      <c r="F168" s="110">
        <v>21973333</v>
      </c>
      <c r="I168" s="98"/>
      <c r="J168" s="98"/>
      <c r="K168" s="98"/>
      <c r="L168" s="98"/>
      <c r="M168" s="98"/>
      <c r="O168" s="37">
        <f t="shared" si="11"/>
        <v>32000000</v>
      </c>
      <c r="P168" s="37">
        <f t="shared" si="12"/>
        <v>32000000</v>
      </c>
      <c r="Q168" s="37">
        <f t="shared" si="13"/>
        <v>32000000</v>
      </c>
      <c r="R168" s="37">
        <f t="shared" si="14"/>
        <v>10026667</v>
      </c>
      <c r="S168" s="37">
        <f t="shared" si="15"/>
        <v>21973333</v>
      </c>
    </row>
    <row r="169" spans="1:19">
      <c r="A169" s="109" t="s">
        <v>54</v>
      </c>
      <c r="B169" s="110">
        <v>32000000</v>
      </c>
      <c r="C169" s="110">
        <v>32000000</v>
      </c>
      <c r="D169" s="110">
        <v>32000000</v>
      </c>
      <c r="E169" s="110">
        <v>10026667</v>
      </c>
      <c r="F169" s="110">
        <v>21973333</v>
      </c>
      <c r="I169" s="98"/>
      <c r="J169" s="98"/>
      <c r="K169" s="98"/>
      <c r="L169" s="98"/>
      <c r="M169" s="98"/>
      <c r="O169" s="37">
        <f t="shared" si="11"/>
        <v>32000000</v>
      </c>
      <c r="P169" s="37">
        <f t="shared" si="12"/>
        <v>32000000</v>
      </c>
      <c r="Q169" s="37">
        <f t="shared" si="13"/>
        <v>32000000</v>
      </c>
      <c r="R169" s="37">
        <f t="shared" si="14"/>
        <v>10026667</v>
      </c>
      <c r="S169" s="37">
        <f t="shared" si="15"/>
        <v>21973333</v>
      </c>
    </row>
    <row r="170" spans="1:19">
      <c r="A170" s="108" t="s">
        <v>472</v>
      </c>
      <c r="B170" s="110">
        <v>83000000</v>
      </c>
      <c r="C170" s="110">
        <v>83000000</v>
      </c>
      <c r="D170" s="110">
        <v>83000000</v>
      </c>
      <c r="E170" s="110">
        <v>0</v>
      </c>
      <c r="F170" s="110">
        <v>83000000</v>
      </c>
      <c r="I170" s="98"/>
      <c r="J170" s="98"/>
      <c r="K170" s="98"/>
      <c r="L170" s="98"/>
      <c r="M170" s="98"/>
      <c r="O170" s="37">
        <f t="shared" si="11"/>
        <v>83000000</v>
      </c>
      <c r="P170" s="37">
        <f t="shared" si="12"/>
        <v>83000000</v>
      </c>
      <c r="Q170" s="37">
        <f t="shared" si="13"/>
        <v>83000000</v>
      </c>
      <c r="R170" s="37">
        <f t="shared" si="14"/>
        <v>0</v>
      </c>
      <c r="S170" s="37">
        <f t="shared" si="15"/>
        <v>83000000</v>
      </c>
    </row>
    <row r="171" spans="1:19">
      <c r="A171" s="109" t="s">
        <v>54</v>
      </c>
      <c r="B171" s="110">
        <v>83000000</v>
      </c>
      <c r="C171" s="110">
        <v>83000000</v>
      </c>
      <c r="D171" s="110">
        <v>83000000</v>
      </c>
      <c r="E171" s="110">
        <v>0</v>
      </c>
      <c r="F171" s="110">
        <v>83000000</v>
      </c>
      <c r="I171" s="98"/>
      <c r="J171" s="98"/>
      <c r="K171" s="98"/>
      <c r="L171" s="98"/>
      <c r="M171" s="98"/>
      <c r="O171" s="37">
        <f t="shared" si="11"/>
        <v>83000000</v>
      </c>
      <c r="P171" s="37">
        <f t="shared" si="12"/>
        <v>83000000</v>
      </c>
      <c r="Q171" s="37">
        <f t="shared" si="13"/>
        <v>83000000</v>
      </c>
      <c r="R171" s="37">
        <f t="shared" si="14"/>
        <v>0</v>
      </c>
      <c r="S171" s="37">
        <f t="shared" si="15"/>
        <v>83000000</v>
      </c>
    </row>
    <row r="172" spans="1:19">
      <c r="A172" s="108" t="s">
        <v>72</v>
      </c>
      <c r="B172" s="110">
        <v>111210333</v>
      </c>
      <c r="C172" s="110">
        <v>106237666</v>
      </c>
      <c r="D172" s="110">
        <v>83737666</v>
      </c>
      <c r="E172" s="110">
        <v>24547333</v>
      </c>
      <c r="F172" s="110">
        <v>59190333</v>
      </c>
      <c r="I172" s="98"/>
      <c r="J172" s="98"/>
      <c r="K172" s="98"/>
      <c r="L172" s="98"/>
      <c r="M172" s="98"/>
      <c r="O172" s="37">
        <f t="shared" si="11"/>
        <v>111210333</v>
      </c>
      <c r="P172" s="37">
        <f t="shared" si="12"/>
        <v>106237666</v>
      </c>
      <c r="Q172" s="37">
        <f t="shared" si="13"/>
        <v>83737666</v>
      </c>
      <c r="R172" s="37">
        <f t="shared" si="14"/>
        <v>24547333</v>
      </c>
      <c r="S172" s="37">
        <f t="shared" si="15"/>
        <v>59190333</v>
      </c>
    </row>
    <row r="173" spans="1:19">
      <c r="A173" s="109" t="s">
        <v>54</v>
      </c>
      <c r="B173" s="110">
        <v>111210333</v>
      </c>
      <c r="C173" s="110">
        <v>106237666</v>
      </c>
      <c r="D173" s="110">
        <v>83737666</v>
      </c>
      <c r="E173" s="110">
        <v>24547333</v>
      </c>
      <c r="F173" s="110">
        <v>59190333</v>
      </c>
      <c r="I173" s="98"/>
      <c r="J173" s="98"/>
      <c r="K173" s="98"/>
      <c r="L173" s="98"/>
      <c r="M173" s="98"/>
      <c r="O173" s="37">
        <f t="shared" si="11"/>
        <v>111210333</v>
      </c>
      <c r="P173" s="37">
        <f t="shared" si="12"/>
        <v>106237666</v>
      </c>
      <c r="Q173" s="37">
        <f t="shared" si="13"/>
        <v>83737666</v>
      </c>
      <c r="R173" s="37">
        <f t="shared" si="14"/>
        <v>24547333</v>
      </c>
      <c r="S173" s="37">
        <f t="shared" si="15"/>
        <v>59190333</v>
      </c>
    </row>
    <row r="174" spans="1:19">
      <c r="A174" s="108" t="s">
        <v>85</v>
      </c>
      <c r="B174" s="110">
        <v>2367356100</v>
      </c>
      <c r="C174" s="110">
        <v>2172697282</v>
      </c>
      <c r="D174" s="110">
        <v>1994977450</v>
      </c>
      <c r="E174" s="110">
        <v>1823523142</v>
      </c>
      <c r="F174" s="110">
        <v>171454308</v>
      </c>
      <c r="I174" s="98"/>
      <c r="J174" s="98"/>
      <c r="K174" s="98"/>
      <c r="L174" s="98"/>
      <c r="M174" s="98"/>
      <c r="O174" s="37">
        <f t="shared" si="11"/>
        <v>2367356100</v>
      </c>
      <c r="P174" s="37">
        <f t="shared" si="12"/>
        <v>2172697282</v>
      </c>
      <c r="Q174" s="37">
        <f t="shared" si="13"/>
        <v>1994977450</v>
      </c>
      <c r="R174" s="37">
        <f t="shared" si="14"/>
        <v>1823523142</v>
      </c>
      <c r="S174" s="37">
        <f t="shared" si="15"/>
        <v>171454308</v>
      </c>
    </row>
    <row r="175" spans="1:19">
      <c r="A175" s="109" t="s">
        <v>54</v>
      </c>
      <c r="B175" s="110">
        <v>2271549100</v>
      </c>
      <c r="C175" s="110">
        <v>2076890282</v>
      </c>
      <c r="D175" s="110">
        <v>1899170450</v>
      </c>
      <c r="E175" s="110">
        <v>1727716142</v>
      </c>
      <c r="F175" s="110">
        <v>171454308</v>
      </c>
      <c r="I175" s="98"/>
      <c r="J175" s="98"/>
      <c r="K175" s="98"/>
      <c r="L175" s="98"/>
      <c r="M175" s="98"/>
      <c r="O175" s="37">
        <f t="shared" si="11"/>
        <v>2271549100</v>
      </c>
      <c r="P175" s="37">
        <f t="shared" si="12"/>
        <v>2076890282</v>
      </c>
      <c r="Q175" s="37">
        <f t="shared" si="13"/>
        <v>1899170450</v>
      </c>
      <c r="R175" s="37">
        <f t="shared" si="14"/>
        <v>1727716142</v>
      </c>
      <c r="S175" s="37">
        <f t="shared" si="15"/>
        <v>171454308</v>
      </c>
    </row>
    <row r="176" spans="1:19">
      <c r="A176" s="109" t="s">
        <v>282</v>
      </c>
      <c r="B176" s="110">
        <v>95807000</v>
      </c>
      <c r="C176" s="110">
        <v>95807000</v>
      </c>
      <c r="D176" s="110">
        <v>95807000</v>
      </c>
      <c r="E176" s="110">
        <v>95807000</v>
      </c>
      <c r="F176" s="110">
        <v>0</v>
      </c>
      <c r="I176" s="98"/>
      <c r="J176" s="98"/>
      <c r="K176" s="98"/>
      <c r="L176" s="98"/>
      <c r="M176" s="98"/>
      <c r="O176" s="37">
        <f t="shared" si="11"/>
        <v>95807000</v>
      </c>
      <c r="P176" s="37">
        <f t="shared" si="12"/>
        <v>95807000</v>
      </c>
      <c r="Q176" s="37">
        <f t="shared" si="13"/>
        <v>95807000</v>
      </c>
      <c r="R176" s="37">
        <f t="shared" si="14"/>
        <v>95807000</v>
      </c>
      <c r="S176" s="37">
        <f t="shared" si="15"/>
        <v>0</v>
      </c>
    </row>
    <row r="177" spans="1:19">
      <c r="A177" s="107" t="s">
        <v>248</v>
      </c>
      <c r="B177" s="110">
        <v>7101798646</v>
      </c>
      <c r="C177" s="110">
        <v>6937752738</v>
      </c>
      <c r="D177" s="110">
        <v>5858905698</v>
      </c>
      <c r="E177" s="110">
        <v>1300499837</v>
      </c>
      <c r="F177" s="110">
        <v>4558405861</v>
      </c>
      <c r="I177" s="98"/>
      <c r="J177" s="98"/>
      <c r="K177" s="98"/>
      <c r="L177" s="98"/>
      <c r="M177" s="98"/>
      <c r="O177" s="37">
        <f t="shared" si="11"/>
        <v>7101798646</v>
      </c>
      <c r="P177" s="37">
        <f t="shared" si="12"/>
        <v>6937752738</v>
      </c>
      <c r="Q177" s="37">
        <f t="shared" si="13"/>
        <v>5858905698</v>
      </c>
      <c r="R177" s="37">
        <f t="shared" si="14"/>
        <v>1300499837</v>
      </c>
      <c r="S177" s="37">
        <f t="shared" si="15"/>
        <v>4558405861</v>
      </c>
    </row>
    <row r="178" spans="1:19">
      <c r="A178" s="108" t="s">
        <v>261</v>
      </c>
      <c r="B178" s="110">
        <v>1213602286</v>
      </c>
      <c r="C178" s="110">
        <v>1187631311</v>
      </c>
      <c r="D178" s="110">
        <v>857077822</v>
      </c>
      <c r="E178" s="110">
        <v>39029025</v>
      </c>
      <c r="F178" s="110">
        <v>818048797</v>
      </c>
      <c r="I178" s="98"/>
      <c r="J178" s="98"/>
      <c r="K178" s="98"/>
      <c r="L178" s="98"/>
      <c r="M178" s="98"/>
      <c r="O178" s="37">
        <f t="shared" si="11"/>
        <v>1213602286</v>
      </c>
      <c r="P178" s="37">
        <f t="shared" si="12"/>
        <v>1187631311</v>
      </c>
      <c r="Q178" s="37">
        <f t="shared" si="13"/>
        <v>857077822</v>
      </c>
      <c r="R178" s="37">
        <f t="shared" si="14"/>
        <v>39029025</v>
      </c>
      <c r="S178" s="37">
        <f t="shared" si="15"/>
        <v>818048797</v>
      </c>
    </row>
    <row r="179" spans="1:19">
      <c r="A179" s="109" t="s">
        <v>54</v>
      </c>
      <c r="B179" s="110">
        <v>1213602286</v>
      </c>
      <c r="C179" s="110">
        <v>1187631311</v>
      </c>
      <c r="D179" s="110">
        <v>857077822</v>
      </c>
      <c r="E179" s="110">
        <v>39029025</v>
      </c>
      <c r="F179" s="110">
        <v>818048797</v>
      </c>
      <c r="I179" s="98"/>
      <c r="J179" s="98"/>
      <c r="K179" s="98"/>
      <c r="L179" s="98"/>
      <c r="M179" s="98"/>
      <c r="O179" s="37">
        <f t="shared" si="11"/>
        <v>1213602286</v>
      </c>
      <c r="P179" s="37">
        <f t="shared" si="12"/>
        <v>1187631311</v>
      </c>
      <c r="Q179" s="37">
        <f t="shared" si="13"/>
        <v>857077822</v>
      </c>
      <c r="R179" s="37">
        <f t="shared" si="14"/>
        <v>39029025</v>
      </c>
      <c r="S179" s="37">
        <f t="shared" si="15"/>
        <v>818048797</v>
      </c>
    </row>
    <row r="180" spans="1:19">
      <c r="A180" s="108" t="s">
        <v>80</v>
      </c>
      <c r="B180" s="110">
        <v>100000000</v>
      </c>
      <c r="C180" s="110">
        <v>100000000</v>
      </c>
      <c r="D180" s="110"/>
      <c r="E180" s="110"/>
      <c r="F180" s="110">
        <v>0</v>
      </c>
      <c r="I180" s="98"/>
      <c r="J180" s="98"/>
      <c r="K180" s="98"/>
      <c r="L180" s="98"/>
      <c r="M180" s="98"/>
      <c r="O180" s="37">
        <f t="shared" si="11"/>
        <v>100000000</v>
      </c>
      <c r="P180" s="37">
        <f t="shared" si="12"/>
        <v>100000000</v>
      </c>
      <c r="Q180" s="37">
        <f t="shared" si="13"/>
        <v>0</v>
      </c>
      <c r="R180" s="37">
        <f t="shared" si="14"/>
        <v>0</v>
      </c>
      <c r="S180" s="37">
        <f t="shared" si="15"/>
        <v>0</v>
      </c>
    </row>
    <row r="181" spans="1:19">
      <c r="A181" s="109" t="s">
        <v>54</v>
      </c>
      <c r="B181" s="110">
        <v>100000000</v>
      </c>
      <c r="C181" s="110">
        <v>100000000</v>
      </c>
      <c r="D181" s="110"/>
      <c r="E181" s="110"/>
      <c r="F181" s="110">
        <v>0</v>
      </c>
      <c r="I181" s="98"/>
      <c r="J181" s="98"/>
      <c r="K181" s="98"/>
      <c r="L181" s="98"/>
      <c r="M181" s="98"/>
      <c r="O181" s="37">
        <f t="shared" si="11"/>
        <v>100000000</v>
      </c>
      <c r="P181" s="37">
        <f t="shared" si="12"/>
        <v>100000000</v>
      </c>
      <c r="Q181" s="37">
        <f t="shared" si="13"/>
        <v>0</v>
      </c>
      <c r="R181" s="37">
        <f t="shared" si="14"/>
        <v>0</v>
      </c>
      <c r="S181" s="37">
        <f t="shared" si="15"/>
        <v>0</v>
      </c>
    </row>
    <row r="182" spans="1:19">
      <c r="A182" s="108" t="s">
        <v>2563</v>
      </c>
      <c r="B182" s="110">
        <v>30500000</v>
      </c>
      <c r="C182" s="110">
        <v>16000000</v>
      </c>
      <c r="D182" s="110">
        <v>15344999</v>
      </c>
      <c r="E182" s="110"/>
      <c r="F182" s="110">
        <v>15344999</v>
      </c>
      <c r="I182" s="98"/>
      <c r="J182" s="98"/>
      <c r="K182" s="98"/>
      <c r="L182" s="98"/>
      <c r="M182" s="98"/>
      <c r="O182" s="37">
        <f t="shared" si="11"/>
        <v>30500000</v>
      </c>
      <c r="P182" s="37">
        <f t="shared" si="12"/>
        <v>16000000</v>
      </c>
      <c r="Q182" s="37">
        <f t="shared" si="13"/>
        <v>15344999</v>
      </c>
      <c r="R182" s="37">
        <f t="shared" si="14"/>
        <v>0</v>
      </c>
      <c r="S182" s="37">
        <f t="shared" si="15"/>
        <v>15344999</v>
      </c>
    </row>
    <row r="183" spans="1:19">
      <c r="A183" s="109" t="s">
        <v>54</v>
      </c>
      <c r="B183" s="110">
        <v>30500000</v>
      </c>
      <c r="C183" s="110">
        <v>16000000</v>
      </c>
      <c r="D183" s="110">
        <v>15344999</v>
      </c>
      <c r="E183" s="110"/>
      <c r="F183" s="110">
        <v>15344999</v>
      </c>
      <c r="I183" s="98"/>
      <c r="J183" s="98"/>
      <c r="K183" s="98"/>
      <c r="L183" s="98"/>
      <c r="M183" s="98"/>
      <c r="O183" s="37">
        <f t="shared" si="11"/>
        <v>30500000</v>
      </c>
      <c r="P183" s="37">
        <f t="shared" si="12"/>
        <v>16000000</v>
      </c>
      <c r="Q183" s="37">
        <f t="shared" si="13"/>
        <v>15344999</v>
      </c>
      <c r="R183" s="37">
        <f t="shared" si="14"/>
        <v>0</v>
      </c>
      <c r="S183" s="37">
        <f t="shared" si="15"/>
        <v>15344999</v>
      </c>
    </row>
    <row r="184" spans="1:19">
      <c r="A184" s="108" t="s">
        <v>264</v>
      </c>
      <c r="B184" s="110">
        <v>890305440</v>
      </c>
      <c r="C184" s="110">
        <v>880641826</v>
      </c>
      <c r="D184" s="110">
        <v>400693826</v>
      </c>
      <c r="E184" s="110">
        <v>17821440</v>
      </c>
      <c r="F184" s="110">
        <v>382872386</v>
      </c>
      <c r="I184" s="98"/>
      <c r="J184" s="98"/>
      <c r="K184" s="98"/>
      <c r="L184" s="98"/>
      <c r="M184" s="98"/>
      <c r="O184" s="37">
        <f t="shared" si="11"/>
        <v>890305440</v>
      </c>
      <c r="P184" s="37">
        <f t="shared" si="12"/>
        <v>880641826</v>
      </c>
      <c r="Q184" s="37">
        <f t="shared" si="13"/>
        <v>400693826</v>
      </c>
      <c r="R184" s="37">
        <f t="shared" si="14"/>
        <v>17821440</v>
      </c>
      <c r="S184" s="37">
        <f t="shared" si="15"/>
        <v>382872386</v>
      </c>
    </row>
    <row r="185" spans="1:19">
      <c r="A185" s="109" t="s">
        <v>54</v>
      </c>
      <c r="B185" s="110">
        <v>872484000</v>
      </c>
      <c r="C185" s="110">
        <v>862820386</v>
      </c>
      <c r="D185" s="110">
        <v>382872386</v>
      </c>
      <c r="E185" s="110">
        <v>0</v>
      </c>
      <c r="F185" s="110">
        <v>382872386</v>
      </c>
      <c r="I185" s="98"/>
      <c r="J185" s="98"/>
      <c r="K185" s="98"/>
      <c r="L185" s="98"/>
      <c r="M185" s="98"/>
      <c r="O185" s="37">
        <f t="shared" si="11"/>
        <v>872484000</v>
      </c>
      <c r="P185" s="37">
        <f t="shared" si="12"/>
        <v>862820386</v>
      </c>
      <c r="Q185" s="37">
        <f t="shared" si="13"/>
        <v>382872386</v>
      </c>
      <c r="R185" s="37">
        <f t="shared" si="14"/>
        <v>0</v>
      </c>
      <c r="S185" s="37">
        <f t="shared" si="15"/>
        <v>382872386</v>
      </c>
    </row>
    <row r="186" spans="1:19">
      <c r="A186" s="109" t="s">
        <v>282</v>
      </c>
      <c r="B186" s="110">
        <v>17821440</v>
      </c>
      <c r="C186" s="110">
        <v>17821440</v>
      </c>
      <c r="D186" s="110">
        <v>17821440</v>
      </c>
      <c r="E186" s="110">
        <v>17821440</v>
      </c>
      <c r="F186" s="110">
        <v>0</v>
      </c>
      <c r="I186" s="98"/>
      <c r="J186" s="98"/>
      <c r="K186" s="98"/>
      <c r="L186" s="98"/>
      <c r="M186" s="98"/>
      <c r="O186" s="37">
        <f t="shared" si="11"/>
        <v>17821440</v>
      </c>
      <c r="P186" s="37">
        <f t="shared" si="12"/>
        <v>17821440</v>
      </c>
      <c r="Q186" s="37">
        <f t="shared" si="13"/>
        <v>17821440</v>
      </c>
      <c r="R186" s="37">
        <f t="shared" si="14"/>
        <v>17821440</v>
      </c>
      <c r="S186" s="37">
        <f t="shared" si="15"/>
        <v>0</v>
      </c>
    </row>
    <row r="187" spans="1:19">
      <c r="A187" s="108" t="s">
        <v>237</v>
      </c>
      <c r="B187" s="110">
        <v>1135261150</v>
      </c>
      <c r="C187" s="110">
        <v>1122326327</v>
      </c>
      <c r="D187" s="110">
        <v>1086859659</v>
      </c>
      <c r="E187" s="110">
        <v>330184333</v>
      </c>
      <c r="F187" s="110">
        <v>756675326</v>
      </c>
      <c r="I187" s="98"/>
      <c r="J187" s="98"/>
      <c r="K187" s="98"/>
      <c r="L187" s="98"/>
      <c r="M187" s="98"/>
    </row>
    <row r="188" spans="1:19">
      <c r="A188" s="109" t="s">
        <v>54</v>
      </c>
      <c r="B188" s="110">
        <v>1135261150</v>
      </c>
      <c r="C188" s="110">
        <v>1122326327</v>
      </c>
      <c r="D188" s="110">
        <v>1086859659</v>
      </c>
      <c r="E188" s="110">
        <v>330184333</v>
      </c>
      <c r="F188" s="110">
        <v>756675326</v>
      </c>
      <c r="I188" s="98"/>
      <c r="J188" s="98"/>
      <c r="K188" s="98"/>
      <c r="L188" s="98"/>
      <c r="M188" s="98"/>
    </row>
    <row r="189" spans="1:19">
      <c r="A189" s="108" t="s">
        <v>153</v>
      </c>
      <c r="B189" s="110">
        <v>810244229</v>
      </c>
      <c r="C189" s="110">
        <v>795367008</v>
      </c>
      <c r="D189" s="110">
        <v>773351010</v>
      </c>
      <c r="E189" s="110">
        <v>233053911</v>
      </c>
      <c r="F189" s="110">
        <v>540297099</v>
      </c>
      <c r="I189" s="98"/>
      <c r="J189" s="98"/>
      <c r="K189" s="98"/>
      <c r="L189" s="98"/>
      <c r="M189" s="98"/>
    </row>
    <row r="190" spans="1:19">
      <c r="A190" s="109" t="s">
        <v>54</v>
      </c>
      <c r="B190" s="110">
        <v>810244229</v>
      </c>
      <c r="C190" s="110">
        <v>795367008</v>
      </c>
      <c r="D190" s="110">
        <v>773351010</v>
      </c>
      <c r="E190" s="110">
        <v>233053911</v>
      </c>
      <c r="F190" s="110">
        <v>540297099</v>
      </c>
      <c r="I190" s="98"/>
      <c r="J190" s="98"/>
      <c r="K190" s="98"/>
      <c r="L190" s="98"/>
      <c r="M190" s="98"/>
    </row>
    <row r="191" spans="1:19">
      <c r="A191" s="108" t="s">
        <v>95</v>
      </c>
      <c r="B191" s="110">
        <v>120240000</v>
      </c>
      <c r="C191" s="110">
        <v>110880000</v>
      </c>
      <c r="D191" s="110">
        <v>110880000</v>
      </c>
      <c r="E191" s="110">
        <v>33840000</v>
      </c>
      <c r="F191" s="110">
        <v>77040000</v>
      </c>
      <c r="I191" s="98"/>
      <c r="J191" s="98"/>
      <c r="K191" s="98"/>
      <c r="L191" s="98"/>
      <c r="M191" s="98"/>
    </row>
    <row r="192" spans="1:19">
      <c r="A192" s="109" t="s">
        <v>54</v>
      </c>
      <c r="B192" s="110">
        <v>120240000</v>
      </c>
      <c r="C192" s="110">
        <v>110880000</v>
      </c>
      <c r="D192" s="110">
        <v>110880000</v>
      </c>
      <c r="E192" s="110">
        <v>33840000</v>
      </c>
      <c r="F192" s="110">
        <v>77040000</v>
      </c>
      <c r="I192" s="98"/>
      <c r="J192" s="98"/>
      <c r="K192" s="98"/>
      <c r="L192" s="98"/>
      <c r="M192" s="98"/>
    </row>
    <row r="193" spans="1:13">
      <c r="A193" s="108" t="s">
        <v>82</v>
      </c>
      <c r="B193" s="110">
        <v>86400000</v>
      </c>
      <c r="C193" s="110">
        <v>86400000</v>
      </c>
      <c r="D193" s="110">
        <v>76899999</v>
      </c>
      <c r="E193" s="110">
        <v>4773105</v>
      </c>
      <c r="F193" s="110">
        <v>72126894</v>
      </c>
      <c r="I193" s="98"/>
      <c r="J193" s="98"/>
      <c r="K193" s="98"/>
      <c r="L193" s="98"/>
      <c r="M193" s="98"/>
    </row>
    <row r="194" spans="1:13">
      <c r="A194" s="109" t="s">
        <v>54</v>
      </c>
      <c r="B194" s="110">
        <v>86400000</v>
      </c>
      <c r="C194" s="110">
        <v>86400000</v>
      </c>
      <c r="D194" s="110">
        <v>76899999</v>
      </c>
      <c r="E194" s="110">
        <v>4773105</v>
      </c>
      <c r="F194" s="110">
        <v>72126894</v>
      </c>
      <c r="I194" s="98"/>
      <c r="J194" s="98"/>
      <c r="K194" s="98"/>
      <c r="L194" s="98"/>
      <c r="M194" s="98"/>
    </row>
    <row r="195" spans="1:13">
      <c r="A195" s="108" t="s">
        <v>271</v>
      </c>
      <c r="B195" s="110">
        <v>571627121</v>
      </c>
      <c r="C195" s="110">
        <v>570651573</v>
      </c>
      <c r="D195" s="110">
        <v>566651573</v>
      </c>
      <c r="E195" s="110">
        <v>200399086</v>
      </c>
      <c r="F195" s="110">
        <v>366252487</v>
      </c>
      <c r="I195" s="98"/>
      <c r="J195" s="98"/>
      <c r="K195" s="98"/>
      <c r="L195" s="98"/>
      <c r="M195" s="98"/>
    </row>
    <row r="196" spans="1:13">
      <c r="A196" s="109" t="s">
        <v>54</v>
      </c>
      <c r="B196" s="110">
        <v>571627121</v>
      </c>
      <c r="C196" s="110">
        <v>570651573</v>
      </c>
      <c r="D196" s="110">
        <v>566651573</v>
      </c>
      <c r="E196" s="110">
        <v>200399086</v>
      </c>
      <c r="F196" s="110">
        <v>366252487</v>
      </c>
      <c r="I196" s="98"/>
      <c r="J196" s="98"/>
      <c r="K196" s="98"/>
      <c r="L196" s="98"/>
      <c r="M196" s="98"/>
    </row>
    <row r="197" spans="1:13">
      <c r="A197" s="108" t="s">
        <v>265</v>
      </c>
      <c r="B197" s="110">
        <v>97278000</v>
      </c>
      <c r="C197" s="110">
        <v>86400000</v>
      </c>
      <c r="D197" s="110"/>
      <c r="E197" s="110"/>
      <c r="F197" s="110">
        <v>0</v>
      </c>
      <c r="I197" s="98"/>
      <c r="J197" s="98"/>
      <c r="K197" s="98"/>
      <c r="L197" s="98"/>
      <c r="M197" s="98"/>
    </row>
    <row r="198" spans="1:13">
      <c r="A198" s="109" t="s">
        <v>54</v>
      </c>
      <c r="B198" s="110">
        <v>97278000</v>
      </c>
      <c r="C198" s="110">
        <v>86400000</v>
      </c>
      <c r="D198" s="110"/>
      <c r="E198" s="110"/>
      <c r="F198" s="110">
        <v>0</v>
      </c>
      <c r="I198" s="98"/>
      <c r="J198" s="98"/>
      <c r="K198" s="98"/>
      <c r="L198" s="98"/>
      <c r="M198" s="98"/>
    </row>
    <row r="199" spans="1:13">
      <c r="A199" s="108" t="s">
        <v>258</v>
      </c>
      <c r="B199" s="110">
        <v>260223332</v>
      </c>
      <c r="C199" s="110">
        <v>260223332</v>
      </c>
      <c r="D199" s="110">
        <v>260223332</v>
      </c>
      <c r="E199" s="110">
        <v>93263332</v>
      </c>
      <c r="F199" s="110">
        <v>166960000</v>
      </c>
      <c r="I199" s="98"/>
      <c r="J199" s="98"/>
      <c r="K199" s="98"/>
      <c r="L199" s="98"/>
      <c r="M199" s="98"/>
    </row>
    <row r="200" spans="1:13">
      <c r="A200" s="109" t="s">
        <v>54</v>
      </c>
      <c r="B200" s="110">
        <v>260223332</v>
      </c>
      <c r="C200" s="110">
        <v>260223332</v>
      </c>
      <c r="D200" s="110">
        <v>260223332</v>
      </c>
      <c r="E200" s="110">
        <v>93263332</v>
      </c>
      <c r="F200" s="110">
        <v>166960000</v>
      </c>
      <c r="I200" s="98"/>
      <c r="J200" s="98"/>
      <c r="K200" s="98"/>
      <c r="L200" s="98"/>
      <c r="M200" s="98"/>
    </row>
    <row r="201" spans="1:13">
      <c r="A201" s="108" t="s">
        <v>60</v>
      </c>
      <c r="B201" s="110">
        <v>15586667</v>
      </c>
      <c r="C201" s="110">
        <v>15586667</v>
      </c>
      <c r="D201" s="110">
        <v>15586667</v>
      </c>
      <c r="E201" s="110">
        <v>3173333</v>
      </c>
      <c r="F201" s="110">
        <v>12413334</v>
      </c>
      <c r="I201" s="98"/>
      <c r="J201" s="98"/>
      <c r="K201" s="98"/>
      <c r="L201" s="98"/>
      <c r="M201" s="98"/>
    </row>
    <row r="202" spans="1:13">
      <c r="A202" s="109" t="s">
        <v>54</v>
      </c>
      <c r="B202" s="110">
        <v>15586667</v>
      </c>
      <c r="C202" s="110">
        <v>15586667</v>
      </c>
      <c r="D202" s="110">
        <v>15586667</v>
      </c>
      <c r="E202" s="110">
        <v>3173333</v>
      </c>
      <c r="F202" s="110">
        <v>12413334</v>
      </c>
      <c r="I202" s="98"/>
      <c r="J202" s="98"/>
      <c r="K202" s="98"/>
      <c r="L202" s="98"/>
      <c r="M202" s="98"/>
    </row>
    <row r="203" spans="1:13">
      <c r="A203" s="108" t="s">
        <v>266</v>
      </c>
      <c r="B203" s="110">
        <v>4611920</v>
      </c>
      <c r="C203" s="110">
        <v>3142000</v>
      </c>
      <c r="D203" s="110">
        <v>2142000</v>
      </c>
      <c r="E203" s="110">
        <v>0</v>
      </c>
      <c r="F203" s="110">
        <v>2142000</v>
      </c>
      <c r="I203" s="98"/>
      <c r="J203" s="98"/>
      <c r="K203" s="98"/>
      <c r="L203" s="98"/>
      <c r="M203" s="98"/>
    </row>
    <row r="204" spans="1:13">
      <c r="A204" s="109" t="s">
        <v>54</v>
      </c>
      <c r="B204" s="110">
        <v>4611920</v>
      </c>
      <c r="C204" s="110">
        <v>3142000</v>
      </c>
      <c r="D204" s="110">
        <v>2142000</v>
      </c>
      <c r="E204" s="110">
        <v>0</v>
      </c>
      <c r="F204" s="110">
        <v>2142000</v>
      </c>
      <c r="I204" s="98"/>
      <c r="J204" s="98"/>
      <c r="K204" s="98"/>
      <c r="L204" s="98"/>
      <c r="M204" s="98"/>
    </row>
    <row r="205" spans="1:13">
      <c r="A205" s="108" t="s">
        <v>472</v>
      </c>
      <c r="B205" s="110">
        <v>562000000</v>
      </c>
      <c r="C205" s="110">
        <v>562000000</v>
      </c>
      <c r="D205" s="110">
        <v>562000000</v>
      </c>
      <c r="E205" s="110">
        <v>0</v>
      </c>
      <c r="F205" s="110">
        <v>562000000</v>
      </c>
      <c r="I205" s="98"/>
      <c r="J205" s="98"/>
      <c r="K205" s="98"/>
      <c r="L205" s="98"/>
      <c r="M205" s="98"/>
    </row>
    <row r="206" spans="1:13">
      <c r="A206" s="109" t="s">
        <v>54</v>
      </c>
      <c r="B206" s="110">
        <v>562000000</v>
      </c>
      <c r="C206" s="110">
        <v>562000000</v>
      </c>
      <c r="D206" s="110">
        <v>562000000</v>
      </c>
      <c r="E206" s="110">
        <v>0</v>
      </c>
      <c r="F206" s="110">
        <v>562000000</v>
      </c>
      <c r="I206" s="98"/>
      <c r="J206" s="98"/>
      <c r="K206" s="98"/>
      <c r="L206" s="98"/>
      <c r="M206" s="98"/>
    </row>
    <row r="207" spans="1:13">
      <c r="A207" s="108" t="s">
        <v>256</v>
      </c>
      <c r="B207" s="110">
        <v>0</v>
      </c>
      <c r="C207" s="110"/>
      <c r="D207" s="110"/>
      <c r="E207" s="110"/>
      <c r="F207" s="110">
        <v>0</v>
      </c>
      <c r="I207" s="98"/>
      <c r="J207" s="98"/>
      <c r="K207" s="98"/>
      <c r="L207" s="98"/>
      <c r="M207" s="98"/>
    </row>
    <row r="208" spans="1:13">
      <c r="A208" s="109" t="s">
        <v>54</v>
      </c>
      <c r="B208" s="110">
        <v>0</v>
      </c>
      <c r="C208" s="110"/>
      <c r="D208" s="110"/>
      <c r="E208" s="110"/>
      <c r="F208" s="110">
        <v>0</v>
      </c>
      <c r="I208" s="98"/>
      <c r="J208" s="98"/>
      <c r="K208" s="98"/>
      <c r="L208" s="98"/>
      <c r="M208" s="98"/>
    </row>
    <row r="209" spans="1:13">
      <c r="A209" s="108" t="s">
        <v>257</v>
      </c>
      <c r="B209" s="110">
        <v>1300000</v>
      </c>
      <c r="C209" s="110">
        <v>1300000</v>
      </c>
      <c r="D209" s="110">
        <v>98460</v>
      </c>
      <c r="E209" s="110">
        <v>0</v>
      </c>
      <c r="F209" s="110">
        <v>98460</v>
      </c>
      <c r="I209" s="98"/>
      <c r="J209" s="98"/>
      <c r="K209" s="98"/>
      <c r="L209" s="98"/>
      <c r="M209" s="98"/>
    </row>
    <row r="210" spans="1:13">
      <c r="A210" s="109" t="s">
        <v>54</v>
      </c>
      <c r="B210" s="110">
        <v>1300000</v>
      </c>
      <c r="C210" s="110">
        <v>1300000</v>
      </c>
      <c r="D210" s="110">
        <v>98460</v>
      </c>
      <c r="E210" s="110">
        <v>0</v>
      </c>
      <c r="F210" s="110">
        <v>98460</v>
      </c>
      <c r="I210" s="98"/>
      <c r="J210" s="98"/>
      <c r="K210" s="98"/>
      <c r="L210" s="98"/>
      <c r="M210" s="98"/>
    </row>
    <row r="211" spans="1:13">
      <c r="A211" s="108" t="s">
        <v>267</v>
      </c>
      <c r="B211" s="110">
        <v>15000000</v>
      </c>
      <c r="C211" s="110">
        <v>15000000</v>
      </c>
      <c r="D211" s="110">
        <v>15000000</v>
      </c>
      <c r="E211" s="110">
        <v>0</v>
      </c>
      <c r="F211" s="110">
        <v>15000000</v>
      </c>
      <c r="I211" s="98"/>
      <c r="J211" s="98"/>
      <c r="K211" s="98"/>
      <c r="L211" s="98"/>
      <c r="M211" s="98"/>
    </row>
    <row r="212" spans="1:13">
      <c r="A212" s="109" t="s">
        <v>54</v>
      </c>
      <c r="B212" s="110">
        <v>15000000</v>
      </c>
      <c r="C212" s="110">
        <v>15000000</v>
      </c>
      <c r="D212" s="110">
        <v>15000000</v>
      </c>
      <c r="E212" s="110">
        <v>0</v>
      </c>
      <c r="F212" s="110">
        <v>15000000</v>
      </c>
      <c r="I212" s="98"/>
      <c r="J212" s="98"/>
      <c r="K212" s="98"/>
      <c r="L212" s="98"/>
      <c r="M212" s="98"/>
    </row>
    <row r="213" spans="1:13">
      <c r="A213" s="108" t="s">
        <v>268</v>
      </c>
      <c r="B213" s="110">
        <v>50000000</v>
      </c>
      <c r="C213" s="110">
        <v>33358301</v>
      </c>
      <c r="D213" s="110">
        <v>33358301</v>
      </c>
      <c r="E213" s="110">
        <v>0</v>
      </c>
      <c r="F213" s="110">
        <v>33358301</v>
      </c>
      <c r="I213" s="98"/>
      <c r="J213" s="98"/>
      <c r="K213" s="98"/>
      <c r="L213" s="98"/>
      <c r="M213" s="98"/>
    </row>
    <row r="214" spans="1:13">
      <c r="A214" s="109" t="s">
        <v>54</v>
      </c>
      <c r="B214" s="110">
        <v>50000000</v>
      </c>
      <c r="C214" s="110">
        <v>33358301</v>
      </c>
      <c r="D214" s="110">
        <v>33358301</v>
      </c>
      <c r="E214" s="110">
        <v>0</v>
      </c>
      <c r="F214" s="110">
        <v>33358301</v>
      </c>
      <c r="I214" s="98"/>
      <c r="J214" s="98"/>
      <c r="K214" s="98"/>
      <c r="L214" s="98"/>
      <c r="M214" s="98"/>
    </row>
    <row r="215" spans="1:13">
      <c r="A215" s="108" t="s">
        <v>269</v>
      </c>
      <c r="B215" s="110">
        <v>65001000</v>
      </c>
      <c r="C215" s="110">
        <v>57570557</v>
      </c>
      <c r="D215" s="110">
        <v>57568077</v>
      </c>
      <c r="E215" s="110">
        <v>0</v>
      </c>
      <c r="F215" s="110">
        <v>57568077</v>
      </c>
      <c r="I215" s="98"/>
      <c r="J215" s="98"/>
      <c r="K215" s="98"/>
      <c r="L215" s="98"/>
      <c r="M215" s="98"/>
    </row>
    <row r="216" spans="1:13">
      <c r="A216" s="109" t="s">
        <v>54</v>
      </c>
      <c r="B216" s="110">
        <v>65001000</v>
      </c>
      <c r="C216" s="110">
        <v>57570557</v>
      </c>
      <c r="D216" s="110">
        <v>57568077</v>
      </c>
      <c r="E216" s="110">
        <v>0</v>
      </c>
      <c r="F216" s="110">
        <v>57568077</v>
      </c>
      <c r="I216" s="98"/>
      <c r="J216" s="98"/>
      <c r="K216" s="98"/>
      <c r="L216" s="98"/>
      <c r="M216" s="98"/>
    </row>
    <row r="217" spans="1:13">
      <c r="A217" s="108" t="s">
        <v>270</v>
      </c>
      <c r="B217" s="110">
        <v>4000000</v>
      </c>
      <c r="C217" s="110">
        <v>3500000</v>
      </c>
      <c r="D217" s="110">
        <v>3500000</v>
      </c>
      <c r="E217" s="110"/>
      <c r="F217" s="110">
        <v>3500000</v>
      </c>
      <c r="I217" s="98"/>
      <c r="J217" s="98"/>
      <c r="K217" s="98"/>
      <c r="L217" s="98"/>
      <c r="M217" s="98"/>
    </row>
    <row r="218" spans="1:13">
      <c r="A218" s="109" t="s">
        <v>54</v>
      </c>
      <c r="B218" s="110">
        <v>4000000</v>
      </c>
      <c r="C218" s="110">
        <v>3500000</v>
      </c>
      <c r="D218" s="110">
        <v>3500000</v>
      </c>
      <c r="E218" s="110"/>
      <c r="F218" s="110">
        <v>3500000</v>
      </c>
      <c r="I218" s="98"/>
      <c r="J218" s="98"/>
      <c r="K218" s="98"/>
      <c r="L218" s="98"/>
      <c r="M218" s="98"/>
    </row>
    <row r="219" spans="1:13">
      <c r="A219" s="108" t="s">
        <v>77</v>
      </c>
      <c r="B219" s="110">
        <v>1058063501</v>
      </c>
      <c r="C219" s="110">
        <v>1028973836</v>
      </c>
      <c r="D219" s="110">
        <v>1021530503</v>
      </c>
      <c r="E219" s="110">
        <v>344822802</v>
      </c>
      <c r="F219" s="110">
        <v>676707701</v>
      </c>
      <c r="I219" s="98"/>
      <c r="J219" s="98"/>
      <c r="K219" s="98"/>
      <c r="L219" s="98"/>
      <c r="M219" s="98"/>
    </row>
    <row r="220" spans="1:13">
      <c r="A220" s="109" t="s">
        <v>54</v>
      </c>
      <c r="B220" s="110">
        <v>1058063501</v>
      </c>
      <c r="C220" s="110">
        <v>1028973836</v>
      </c>
      <c r="D220" s="110">
        <v>1021530503</v>
      </c>
      <c r="E220" s="110">
        <v>344822802</v>
      </c>
      <c r="F220" s="110">
        <v>676707701</v>
      </c>
      <c r="I220" s="98"/>
      <c r="J220" s="98"/>
      <c r="K220" s="98"/>
      <c r="L220" s="98"/>
      <c r="M220" s="98"/>
    </row>
    <row r="221" spans="1:13">
      <c r="A221" s="108" t="s">
        <v>2756</v>
      </c>
      <c r="B221" s="110">
        <v>9754000</v>
      </c>
      <c r="C221" s="110"/>
      <c r="D221" s="110"/>
      <c r="E221" s="110"/>
      <c r="F221" s="110">
        <v>0</v>
      </c>
      <c r="I221" s="98"/>
      <c r="J221" s="98"/>
      <c r="K221" s="98"/>
      <c r="L221" s="98"/>
      <c r="M221" s="98"/>
    </row>
    <row r="222" spans="1:13">
      <c r="A222" s="109" t="s">
        <v>282</v>
      </c>
      <c r="B222" s="110">
        <v>9754000</v>
      </c>
      <c r="C222" s="110"/>
      <c r="D222" s="110"/>
      <c r="E222" s="110"/>
      <c r="F222" s="110">
        <v>0</v>
      </c>
      <c r="I222" s="98"/>
      <c r="J222" s="98"/>
      <c r="K222" s="98"/>
      <c r="L222" s="98"/>
      <c r="M222" s="98"/>
    </row>
    <row r="223" spans="1:13">
      <c r="A223" s="108" t="s">
        <v>113</v>
      </c>
      <c r="B223" s="110">
        <v>800000</v>
      </c>
      <c r="C223" s="110">
        <v>800000</v>
      </c>
      <c r="D223" s="110">
        <v>139470</v>
      </c>
      <c r="E223" s="110">
        <v>139470</v>
      </c>
      <c r="F223" s="110">
        <v>0</v>
      </c>
      <c r="I223" s="98"/>
      <c r="J223" s="98"/>
      <c r="K223" s="98"/>
      <c r="L223" s="98"/>
      <c r="M223" s="98"/>
    </row>
    <row r="224" spans="1:13">
      <c r="A224" s="109" t="s">
        <v>54</v>
      </c>
      <c r="B224" s="110">
        <v>800000</v>
      </c>
      <c r="C224" s="110">
        <v>800000</v>
      </c>
      <c r="D224" s="110">
        <v>139470</v>
      </c>
      <c r="E224" s="110">
        <v>139470</v>
      </c>
      <c r="F224" s="110">
        <v>0</v>
      </c>
      <c r="I224" s="98"/>
      <c r="J224" s="98"/>
      <c r="K224" s="98"/>
      <c r="L224" s="98"/>
      <c r="M224" s="98"/>
    </row>
    <row r="225" spans="1:13">
      <c r="A225" s="107" t="s">
        <v>292</v>
      </c>
      <c r="B225" s="110">
        <v>36488847495</v>
      </c>
      <c r="C225" s="110">
        <v>29714319735</v>
      </c>
      <c r="D225" s="110">
        <v>22615341348</v>
      </c>
      <c r="E225" s="110">
        <v>10588718917</v>
      </c>
      <c r="F225" s="110">
        <v>12026622431</v>
      </c>
      <c r="I225" s="98"/>
      <c r="J225" s="98"/>
      <c r="K225" s="98"/>
      <c r="L225" s="98"/>
      <c r="M225" s="98"/>
    </row>
    <row r="226" spans="1:13">
      <c r="I226" s="98"/>
      <c r="J226" s="98"/>
      <c r="K226" s="98"/>
      <c r="L226" s="98"/>
      <c r="M226" s="98"/>
    </row>
    <row r="227" spans="1:13">
      <c r="I227" s="98"/>
      <c r="J227" s="98"/>
      <c r="K227" s="98"/>
      <c r="L227" s="98"/>
      <c r="M227" s="98"/>
    </row>
    <row r="228" spans="1:13">
      <c r="I228" s="98"/>
      <c r="J228" s="98"/>
      <c r="K228" s="98"/>
      <c r="L228" s="98"/>
      <c r="M228" s="98"/>
    </row>
    <row r="229" spans="1:13">
      <c r="I229" s="98"/>
      <c r="J229" s="98"/>
      <c r="K229" s="98"/>
      <c r="L229" s="98"/>
      <c r="M229" s="98"/>
    </row>
    <row r="230" spans="1:13">
      <c r="I230" s="98"/>
      <c r="J230" s="98"/>
      <c r="K230" s="98"/>
      <c r="L230" s="98"/>
      <c r="M230" s="98"/>
    </row>
    <row r="231" spans="1:13">
      <c r="I231" s="98"/>
      <c r="J231" s="98"/>
      <c r="K231" s="98"/>
      <c r="L231" s="98"/>
      <c r="M231" s="98"/>
    </row>
    <row r="232" spans="1:13">
      <c r="I232" s="98"/>
      <c r="J232" s="98"/>
      <c r="K232" s="98"/>
      <c r="L232" s="98"/>
      <c r="M232" s="98"/>
    </row>
    <row r="233" spans="1:13">
      <c r="I233" s="98"/>
      <c r="J233" s="98"/>
      <c r="K233" s="98"/>
      <c r="L233" s="98"/>
      <c r="M233" s="98"/>
    </row>
    <row r="234" spans="1:13">
      <c r="I234" s="98"/>
      <c r="J234" s="98"/>
      <c r="K234" s="98"/>
      <c r="L234" s="98"/>
      <c r="M234" s="98"/>
    </row>
    <row r="235" spans="1:13">
      <c r="I235" s="98"/>
      <c r="J235" s="98"/>
      <c r="K235" s="98"/>
      <c r="L235" s="98"/>
      <c r="M235" s="98"/>
    </row>
    <row r="236" spans="1:13">
      <c r="I236" s="98"/>
      <c r="J236" s="98"/>
      <c r="K236" s="98"/>
      <c r="L236" s="98"/>
      <c r="M236" s="98"/>
    </row>
    <row r="237" spans="1:13">
      <c r="I237" s="98"/>
      <c r="J237" s="98"/>
      <c r="K237" s="98"/>
      <c r="L237" s="98"/>
      <c r="M237" s="98"/>
    </row>
    <row r="238" spans="1:13">
      <c r="I238" s="98"/>
      <c r="J238" s="98"/>
      <c r="K238" s="98"/>
      <c r="L238" s="98"/>
      <c r="M238" s="98"/>
    </row>
    <row r="239" spans="1:13">
      <c r="I239" s="98"/>
      <c r="J239" s="98"/>
      <c r="K239" s="98"/>
      <c r="L239" s="98"/>
      <c r="M239" s="98"/>
    </row>
    <row r="240" spans="1:13">
      <c r="I240" s="98"/>
      <c r="J240" s="98"/>
      <c r="K240" s="98"/>
      <c r="L240" s="98"/>
      <c r="M240" s="98"/>
    </row>
    <row r="241" spans="9:13">
      <c r="I241" s="98"/>
      <c r="J241" s="98"/>
      <c r="K241" s="98"/>
      <c r="L241" s="98"/>
      <c r="M241" s="98"/>
    </row>
    <row r="242" spans="9:13">
      <c r="I242" s="98"/>
      <c r="J242" s="98"/>
      <c r="K242" s="98"/>
      <c r="L242" s="98"/>
      <c r="M242" s="98"/>
    </row>
    <row r="243" spans="9:13">
      <c r="I243" s="98"/>
      <c r="J243" s="98"/>
      <c r="K243" s="98"/>
      <c r="L243" s="98"/>
      <c r="M243" s="98"/>
    </row>
    <row r="244" spans="9:13">
      <c r="I244" s="98"/>
      <c r="J244" s="98"/>
      <c r="K244" s="98"/>
      <c r="L244" s="98"/>
      <c r="M244" s="98"/>
    </row>
    <row r="245" spans="9:13">
      <c r="I245" s="98"/>
      <c r="J245" s="98"/>
      <c r="K245" s="98"/>
      <c r="L245" s="98"/>
      <c r="M245" s="98"/>
    </row>
    <row r="246" spans="9:13">
      <c r="I246" s="98"/>
      <c r="J246" s="98"/>
      <c r="K246" s="98"/>
      <c r="L246" s="98"/>
      <c r="M246" s="98"/>
    </row>
    <row r="247" spans="9:13">
      <c r="I247" s="98"/>
      <c r="J247" s="98"/>
      <c r="K247" s="98"/>
      <c r="L247" s="98"/>
      <c r="M247" s="98"/>
    </row>
    <row r="248" spans="9:13">
      <c r="I248" s="98"/>
      <c r="J248" s="98"/>
      <c r="K248" s="98"/>
      <c r="L248" s="98"/>
      <c r="M248" s="98"/>
    </row>
    <row r="249" spans="9:13">
      <c r="I249" s="98"/>
      <c r="J249" s="98"/>
      <c r="K249" s="98"/>
      <c r="L249" s="98"/>
      <c r="M249" s="98"/>
    </row>
    <row r="250" spans="9:13">
      <c r="I250" s="98"/>
      <c r="J250" s="98"/>
      <c r="K250" s="98"/>
      <c r="L250" s="98"/>
      <c r="M250" s="98"/>
    </row>
    <row r="251" spans="9:13">
      <c r="I251" s="98"/>
      <c r="J251" s="98"/>
      <c r="K251" s="98"/>
      <c r="L251" s="98"/>
      <c r="M251" s="98"/>
    </row>
    <row r="252" spans="9:13">
      <c r="I252" s="98"/>
      <c r="J252" s="98"/>
      <c r="K252" s="98"/>
      <c r="L252" s="98"/>
      <c r="M252" s="98"/>
    </row>
    <row r="253" spans="9:13">
      <c r="I253" s="98"/>
      <c r="J253" s="98"/>
      <c r="K253" s="98"/>
      <c r="L253" s="98"/>
      <c r="M253" s="98"/>
    </row>
    <row r="254" spans="9:13">
      <c r="I254" s="98"/>
      <c r="J254" s="98"/>
      <c r="K254" s="98"/>
      <c r="L254" s="98"/>
      <c r="M254" s="98"/>
    </row>
    <row r="255" spans="9:13">
      <c r="I255" s="98"/>
      <c r="J255" s="98"/>
      <c r="K255" s="98"/>
      <c r="L255" s="98"/>
      <c r="M255" s="98"/>
    </row>
    <row r="256" spans="9:13">
      <c r="I256" s="98"/>
      <c r="J256" s="98"/>
      <c r="K256" s="98"/>
      <c r="L256" s="98"/>
      <c r="M256" s="98"/>
    </row>
    <row r="257" spans="9:13">
      <c r="I257" s="98"/>
      <c r="J257" s="98"/>
      <c r="K257" s="98"/>
      <c r="L257" s="98"/>
      <c r="M257" s="98"/>
    </row>
    <row r="258" spans="9:13">
      <c r="I258" s="98"/>
      <c r="J258" s="98"/>
      <c r="K258" s="98"/>
      <c r="L258" s="98"/>
      <c r="M258" s="98"/>
    </row>
    <row r="259" spans="9:13">
      <c r="I259" s="98"/>
      <c r="J259" s="98"/>
      <c r="K259" s="98"/>
      <c r="L259" s="98"/>
      <c r="M259" s="98"/>
    </row>
    <row r="260" spans="9:13">
      <c r="I260" s="98"/>
      <c r="J260" s="98"/>
      <c r="K260" s="98"/>
      <c r="L260" s="98"/>
      <c r="M260" s="98"/>
    </row>
    <row r="261" spans="9:13">
      <c r="I261" s="98"/>
      <c r="J261" s="98"/>
      <c r="K261" s="98"/>
      <c r="L261" s="98"/>
      <c r="M261" s="98"/>
    </row>
    <row r="262" spans="9:13">
      <c r="I262" s="98"/>
      <c r="J262" s="98"/>
      <c r="K262" s="98"/>
      <c r="L262" s="98"/>
      <c r="M262" s="98"/>
    </row>
    <row r="263" spans="9:13">
      <c r="I263" s="98"/>
      <c r="J263" s="98"/>
      <c r="K263" s="98"/>
      <c r="L263" s="98"/>
      <c r="M263" s="98"/>
    </row>
    <row r="264" spans="9:13">
      <c r="I264" s="98"/>
      <c r="J264" s="98"/>
      <c r="K264" s="98"/>
      <c r="L264" s="98"/>
      <c r="M264" s="98"/>
    </row>
    <row r="265" spans="9:13">
      <c r="I265" s="98"/>
      <c r="J265" s="98"/>
      <c r="K265" s="98"/>
      <c r="L265" s="98"/>
      <c r="M265" s="98"/>
    </row>
    <row r="266" spans="9:13">
      <c r="I266" s="98"/>
      <c r="J266" s="98"/>
      <c r="K266" s="98"/>
      <c r="L266" s="98"/>
      <c r="M266" s="98"/>
    </row>
    <row r="267" spans="9:13">
      <c r="I267" s="98"/>
      <c r="J267" s="98"/>
      <c r="K267" s="98"/>
      <c r="L267" s="98"/>
      <c r="M267" s="98"/>
    </row>
    <row r="268" spans="9:13">
      <c r="I268" s="98"/>
      <c r="J268" s="98"/>
      <c r="K268" s="98"/>
      <c r="L268" s="98"/>
      <c r="M268" s="98"/>
    </row>
    <row r="269" spans="9:13">
      <c r="I269" s="98"/>
      <c r="J269" s="98"/>
      <c r="K269" s="98"/>
      <c r="L269" s="98"/>
      <c r="M269" s="98"/>
    </row>
    <row r="270" spans="9:13">
      <c r="I270" s="98"/>
      <c r="J270" s="98"/>
      <c r="K270" s="98"/>
      <c r="L270" s="98"/>
      <c r="M270" s="98"/>
    </row>
    <row r="271" spans="9:13">
      <c r="I271" s="98"/>
      <c r="J271" s="98"/>
      <c r="K271" s="98"/>
      <c r="L271" s="98"/>
      <c r="M271" s="98"/>
    </row>
    <row r="272" spans="9:13">
      <c r="I272" s="98"/>
      <c r="J272" s="98"/>
      <c r="K272" s="98"/>
      <c r="L272" s="98"/>
      <c r="M272" s="98"/>
    </row>
    <row r="273" spans="9:13">
      <c r="I273" s="98"/>
      <c r="J273" s="98"/>
      <c r="K273" s="98"/>
      <c r="L273" s="98"/>
      <c r="M273" s="98"/>
    </row>
    <row r="274" spans="9:13">
      <c r="I274" s="98"/>
      <c r="J274" s="98"/>
      <c r="K274" s="98"/>
      <c r="L274" s="98"/>
      <c r="M274" s="98"/>
    </row>
    <row r="275" spans="9:13">
      <c r="I275" s="98"/>
      <c r="J275" s="98"/>
      <c r="K275" s="98"/>
      <c r="L275" s="98"/>
      <c r="M275" s="98"/>
    </row>
    <row r="276" spans="9:13">
      <c r="I276" s="98"/>
      <c r="J276" s="98"/>
      <c r="K276" s="98"/>
      <c r="L276" s="98"/>
      <c r="M276" s="98"/>
    </row>
    <row r="277" spans="9:13">
      <c r="I277" s="98"/>
      <c r="J277" s="98"/>
      <c r="K277" s="98"/>
      <c r="L277" s="98"/>
      <c r="M277" s="98"/>
    </row>
    <row r="278" spans="9:13">
      <c r="I278" s="98"/>
      <c r="J278" s="98"/>
      <c r="K278" s="98"/>
      <c r="L278" s="98"/>
      <c r="M278" s="98"/>
    </row>
    <row r="279" spans="9:13">
      <c r="I279" s="98"/>
      <c r="J279" s="98"/>
      <c r="K279" s="98"/>
      <c r="L279" s="98"/>
      <c r="M279" s="98"/>
    </row>
    <row r="280" spans="9:13">
      <c r="I280" s="98"/>
      <c r="J280" s="98"/>
      <c r="K280" s="98"/>
      <c r="L280" s="98"/>
      <c r="M280" s="98"/>
    </row>
    <row r="281" spans="9:13">
      <c r="I281" s="98"/>
      <c r="J281" s="98"/>
      <c r="K281" s="98"/>
      <c r="L281" s="98"/>
      <c r="M281" s="98"/>
    </row>
    <row r="282" spans="9:13">
      <c r="I282" s="98"/>
      <c r="J282" s="98"/>
      <c r="K282" s="98"/>
      <c r="L282" s="98"/>
      <c r="M282" s="98"/>
    </row>
    <row r="283" spans="9:13">
      <c r="I283" s="98"/>
      <c r="J283" s="98"/>
      <c r="K283" s="98"/>
      <c r="L283" s="98"/>
      <c r="M283" s="98"/>
    </row>
    <row r="284" spans="9:13">
      <c r="I284" s="98"/>
      <c r="J284" s="98"/>
      <c r="K284" s="98"/>
      <c r="L284" s="98"/>
      <c r="M284" s="98"/>
    </row>
    <row r="285" spans="9:13">
      <c r="I285" s="98"/>
      <c r="J285" s="98"/>
      <c r="K285" s="98"/>
      <c r="L285" s="98"/>
      <c r="M285" s="98"/>
    </row>
    <row r="286" spans="9:13">
      <c r="I286" s="98"/>
      <c r="J286" s="98"/>
      <c r="K286" s="98"/>
      <c r="L286" s="98"/>
      <c r="M286" s="98"/>
    </row>
    <row r="287" spans="9:13">
      <c r="I287" s="98"/>
      <c r="J287" s="98"/>
      <c r="K287" s="98"/>
      <c r="L287" s="98"/>
      <c r="M287" s="98"/>
    </row>
    <row r="288" spans="9:13">
      <c r="I288" s="98"/>
      <c r="J288" s="98"/>
      <c r="K288" s="98"/>
      <c r="L288" s="98"/>
      <c r="M288" s="98"/>
    </row>
    <row r="289" spans="9:13">
      <c r="I289" s="98"/>
      <c r="J289" s="98"/>
      <c r="K289" s="98"/>
      <c r="L289" s="98"/>
      <c r="M289" s="98"/>
    </row>
    <row r="290" spans="9:13">
      <c r="I290" s="98"/>
      <c r="J290" s="98"/>
      <c r="K290" s="98"/>
      <c r="L290" s="98"/>
      <c r="M290" s="98"/>
    </row>
    <row r="291" spans="9:13">
      <c r="I291" s="98"/>
      <c r="J291" s="98"/>
      <c r="K291" s="98"/>
      <c r="L291" s="98"/>
      <c r="M291" s="98"/>
    </row>
    <row r="292" spans="9:13">
      <c r="I292" s="98"/>
      <c r="J292" s="98"/>
      <c r="K292" s="98"/>
      <c r="L292" s="98"/>
      <c r="M292" s="98"/>
    </row>
    <row r="293" spans="9:13">
      <c r="I293" s="98"/>
      <c r="J293" s="98"/>
      <c r="K293" s="98"/>
      <c r="L293" s="98"/>
      <c r="M293" s="98"/>
    </row>
    <row r="294" spans="9:13">
      <c r="I294" s="98"/>
      <c r="J294" s="98"/>
      <c r="K294" s="98"/>
      <c r="L294" s="98"/>
      <c r="M294" s="98"/>
    </row>
    <row r="295" spans="9:13">
      <c r="I295" s="98"/>
      <c r="J295" s="98"/>
      <c r="K295" s="98"/>
      <c r="L295" s="98"/>
      <c r="M295" s="98"/>
    </row>
    <row r="296" spans="9:13">
      <c r="I296" s="98"/>
      <c r="J296" s="98"/>
      <c r="K296" s="98"/>
      <c r="L296" s="98"/>
      <c r="M296" s="98"/>
    </row>
    <row r="297" spans="9:13">
      <c r="I297" s="98"/>
      <c r="J297" s="98"/>
      <c r="K297" s="98"/>
      <c r="L297" s="98"/>
      <c r="M297" s="98"/>
    </row>
    <row r="298" spans="9:13">
      <c r="I298" s="98"/>
      <c r="J298" s="98"/>
      <c r="K298" s="98"/>
      <c r="L298" s="98"/>
      <c r="M298" s="98"/>
    </row>
    <row r="299" spans="9:13">
      <c r="I299" s="98"/>
      <c r="J299" s="98"/>
      <c r="K299" s="98"/>
      <c r="L299" s="98"/>
      <c r="M299" s="98"/>
    </row>
    <row r="300" spans="9:13">
      <c r="I300" s="98"/>
      <c r="J300" s="98"/>
      <c r="K300" s="98"/>
      <c r="L300" s="98"/>
      <c r="M300" s="98"/>
    </row>
    <row r="301" spans="9:13">
      <c r="I301" s="98"/>
      <c r="J301" s="98"/>
      <c r="K301" s="98"/>
      <c r="L301" s="98"/>
      <c r="M301" s="98"/>
    </row>
    <row r="302" spans="9:13">
      <c r="I302" s="98"/>
      <c r="J302" s="98"/>
      <c r="K302" s="98"/>
      <c r="L302" s="98"/>
      <c r="M302" s="98"/>
    </row>
    <row r="303" spans="9:13">
      <c r="I303" s="98"/>
      <c r="J303" s="98"/>
      <c r="K303" s="98"/>
      <c r="L303" s="98"/>
      <c r="M303" s="98"/>
    </row>
    <row r="304" spans="9:13">
      <c r="I304" s="98"/>
      <c r="J304" s="98"/>
      <c r="K304" s="98"/>
      <c r="L304" s="98"/>
      <c r="M304" s="98"/>
    </row>
    <row r="305" spans="9:13">
      <c r="I305" s="98"/>
      <c r="J305" s="98"/>
      <c r="K305" s="98"/>
      <c r="L305" s="98"/>
      <c r="M305" s="98"/>
    </row>
    <row r="306" spans="9:13">
      <c r="I306" s="98"/>
      <c r="J306" s="98"/>
      <c r="K306" s="98"/>
      <c r="L306" s="98"/>
      <c r="M306" s="98"/>
    </row>
    <row r="307" spans="9:13">
      <c r="I307" s="98"/>
      <c r="J307" s="98"/>
      <c r="K307" s="98"/>
      <c r="L307" s="98"/>
      <c r="M307" s="98"/>
    </row>
    <row r="308" spans="9:13">
      <c r="I308" s="98"/>
      <c r="J308" s="98"/>
      <c r="K308" s="98"/>
      <c r="L308" s="98"/>
      <c r="M308" s="98"/>
    </row>
    <row r="309" spans="9:13">
      <c r="I309" s="98"/>
      <c r="J309" s="98"/>
      <c r="K309" s="98"/>
      <c r="L309" s="98"/>
      <c r="M309" s="98"/>
    </row>
    <row r="310" spans="9:13">
      <c r="I310" s="98"/>
      <c r="J310" s="98"/>
      <c r="K310" s="98"/>
      <c r="L310" s="98"/>
      <c r="M310" s="98"/>
    </row>
    <row r="311" spans="9:13">
      <c r="I311" s="98"/>
      <c r="J311" s="98"/>
      <c r="K311" s="98"/>
      <c r="L311" s="98"/>
      <c r="M311" s="98"/>
    </row>
    <row r="312" spans="9:13">
      <c r="I312" s="98"/>
      <c r="J312" s="98"/>
      <c r="K312" s="98"/>
      <c r="L312" s="98"/>
      <c r="M312" s="98"/>
    </row>
    <row r="313" spans="9:13">
      <c r="I313" s="98"/>
      <c r="J313" s="98"/>
      <c r="K313" s="98"/>
      <c r="L313" s="98"/>
      <c r="M313" s="98"/>
    </row>
    <row r="314" spans="9:13">
      <c r="I314" s="98"/>
      <c r="J314" s="98"/>
      <c r="K314" s="98"/>
      <c r="L314" s="98"/>
      <c r="M314" s="98"/>
    </row>
    <row r="315" spans="9:13">
      <c r="I315" s="98"/>
      <c r="J315" s="98"/>
      <c r="K315" s="98"/>
      <c r="L315" s="98"/>
      <c r="M315" s="98"/>
    </row>
    <row r="316" spans="9:13">
      <c r="I316" s="98"/>
      <c r="J316" s="98"/>
      <c r="K316" s="98"/>
      <c r="L316" s="98"/>
      <c r="M316" s="98"/>
    </row>
    <row r="317" spans="9:13">
      <c r="I317" s="98"/>
      <c r="J317" s="98"/>
      <c r="K317" s="98"/>
      <c r="L317" s="98"/>
      <c r="M317" s="98"/>
    </row>
    <row r="318" spans="9:13">
      <c r="I318" s="98"/>
      <c r="J318" s="98"/>
      <c r="K318" s="98"/>
      <c r="L318" s="98"/>
      <c r="M318" s="98"/>
    </row>
    <row r="319" spans="9:13">
      <c r="I319" s="98"/>
      <c r="J319" s="98"/>
      <c r="K319" s="98"/>
      <c r="L319" s="98"/>
      <c r="M319" s="98"/>
    </row>
    <row r="320" spans="9:13">
      <c r="I320" s="98"/>
      <c r="J320" s="98"/>
      <c r="K320" s="98"/>
      <c r="L320" s="98"/>
      <c r="M320" s="98"/>
    </row>
    <row r="321" spans="9:13">
      <c r="I321" s="98"/>
      <c r="J321" s="98"/>
      <c r="K321" s="98"/>
      <c r="L321" s="98"/>
      <c r="M321" s="98"/>
    </row>
    <row r="322" spans="9:13">
      <c r="I322" s="98"/>
      <c r="J322" s="98"/>
      <c r="K322" s="98"/>
      <c r="L322" s="98"/>
      <c r="M322" s="98"/>
    </row>
    <row r="323" spans="9:13">
      <c r="I323" s="98"/>
      <c r="J323" s="98"/>
      <c r="K323" s="98"/>
      <c r="L323" s="98"/>
      <c r="M323" s="98"/>
    </row>
    <row r="324" spans="9:13">
      <c r="I324" s="98"/>
      <c r="J324" s="98"/>
      <c r="K324" s="98"/>
      <c r="L324" s="98"/>
      <c r="M324" s="98"/>
    </row>
    <row r="325" spans="9:13">
      <c r="I325" s="98"/>
      <c r="J325" s="98"/>
      <c r="K325" s="98"/>
      <c r="L325" s="98"/>
      <c r="M325" s="98"/>
    </row>
    <row r="326" spans="9:13">
      <c r="I326" s="98"/>
      <c r="J326" s="98"/>
      <c r="K326" s="98"/>
      <c r="L326" s="98"/>
      <c r="M326" s="98"/>
    </row>
    <row r="327" spans="9:13">
      <c r="I327" s="98"/>
      <c r="J327" s="98"/>
      <c r="K327" s="98"/>
      <c r="L327" s="98"/>
      <c r="M327" s="98"/>
    </row>
    <row r="328" spans="9:13">
      <c r="I328" s="98"/>
      <c r="J328" s="98"/>
      <c r="K328" s="98"/>
      <c r="L328" s="98"/>
      <c r="M328" s="98"/>
    </row>
    <row r="329" spans="9:13">
      <c r="I329" s="98"/>
      <c r="J329" s="98"/>
      <c r="K329" s="98"/>
      <c r="L329" s="98"/>
      <c r="M329" s="98"/>
    </row>
    <row r="330" spans="9:13">
      <c r="I330" s="98"/>
      <c r="J330" s="98"/>
      <c r="K330" s="98"/>
      <c r="L330" s="98"/>
      <c r="M330" s="98"/>
    </row>
    <row r="331" spans="9:13">
      <c r="I331" s="98"/>
      <c r="J331" s="98"/>
      <c r="K331" s="98"/>
      <c r="L331" s="98"/>
      <c r="M331" s="98"/>
    </row>
    <row r="332" spans="9:13">
      <c r="I332" s="98"/>
      <c r="J332" s="98"/>
      <c r="K332" s="98"/>
      <c r="L332" s="98"/>
      <c r="M332" s="98"/>
    </row>
    <row r="333" spans="9:13">
      <c r="I333" s="98"/>
      <c r="J333" s="98"/>
      <c r="K333" s="98"/>
      <c r="L333" s="98"/>
      <c r="M333" s="98"/>
    </row>
    <row r="334" spans="9:13">
      <c r="I334" s="98"/>
      <c r="J334" s="98"/>
      <c r="K334" s="98"/>
      <c r="L334" s="98"/>
      <c r="M334" s="98"/>
    </row>
    <row r="335" spans="9:13">
      <c r="I335" s="98"/>
      <c r="J335" s="98"/>
      <c r="K335" s="98"/>
      <c r="L335" s="98"/>
      <c r="M335" s="98"/>
    </row>
    <row r="336" spans="9:13">
      <c r="I336" s="98"/>
      <c r="J336" s="98"/>
      <c r="K336" s="98"/>
      <c r="L336" s="98"/>
      <c r="M336" s="98"/>
    </row>
    <row r="337" spans="9:13">
      <c r="I337" s="98"/>
      <c r="J337" s="98"/>
      <c r="K337" s="98"/>
      <c r="L337" s="98"/>
      <c r="M337" s="98"/>
    </row>
    <row r="338" spans="9:13">
      <c r="I338" s="98"/>
      <c r="J338" s="98"/>
      <c r="K338" s="98"/>
      <c r="L338" s="98"/>
      <c r="M338" s="98"/>
    </row>
    <row r="339" spans="9:13">
      <c r="I339" s="98"/>
      <c r="J339" s="98"/>
      <c r="K339" s="98"/>
      <c r="L339" s="98"/>
      <c r="M339" s="98"/>
    </row>
    <row r="340" spans="9:13">
      <c r="I340" s="98"/>
      <c r="J340" s="98"/>
      <c r="K340" s="98"/>
      <c r="L340" s="98"/>
      <c r="M340" s="98"/>
    </row>
    <row r="341" spans="9:13">
      <c r="I341" s="98"/>
      <c r="J341" s="98"/>
      <c r="K341" s="98"/>
      <c r="L341" s="98"/>
      <c r="M341" s="98"/>
    </row>
    <row r="342" spans="9:13">
      <c r="I342" s="98"/>
      <c r="J342" s="98"/>
      <c r="K342" s="98"/>
      <c r="L342" s="98"/>
      <c r="M342" s="98"/>
    </row>
    <row r="343" spans="9:13">
      <c r="I343" s="98"/>
      <c r="J343" s="98"/>
      <c r="K343" s="98"/>
      <c r="L343" s="98"/>
      <c r="M343" s="98"/>
    </row>
    <row r="344" spans="9:13">
      <c r="I344" s="98"/>
      <c r="J344" s="98"/>
      <c r="K344" s="98"/>
      <c r="L344" s="98"/>
      <c r="M344" s="98"/>
    </row>
    <row r="345" spans="9:13">
      <c r="I345" s="98"/>
      <c r="J345" s="98"/>
      <c r="K345" s="98"/>
      <c r="L345" s="98"/>
      <c r="M345" s="98"/>
    </row>
    <row r="346" spans="9:13">
      <c r="I346" s="98"/>
      <c r="J346" s="98"/>
      <c r="K346" s="98"/>
      <c r="L346" s="98"/>
      <c r="M346" s="98"/>
    </row>
    <row r="347" spans="9:13">
      <c r="I347" s="98"/>
      <c r="J347" s="98"/>
      <c r="K347" s="98"/>
      <c r="L347" s="98"/>
      <c r="M347" s="98"/>
    </row>
    <row r="348" spans="9:13">
      <c r="I348" s="98"/>
      <c r="J348" s="98"/>
      <c r="K348" s="98"/>
      <c r="L348" s="98"/>
      <c r="M348" s="98"/>
    </row>
    <row r="349" spans="9:13">
      <c r="I349" s="98"/>
      <c r="J349" s="98"/>
      <c r="K349" s="98"/>
      <c r="L349" s="98"/>
      <c r="M349" s="98"/>
    </row>
    <row r="350" spans="9:13">
      <c r="I350" s="98"/>
      <c r="J350" s="98"/>
      <c r="K350" s="98"/>
      <c r="L350" s="98"/>
      <c r="M350" s="98"/>
    </row>
    <row r="351" spans="9:13">
      <c r="I351" s="98"/>
      <c r="J351" s="98"/>
      <c r="K351" s="98"/>
      <c r="L351" s="98"/>
      <c r="M351" s="98"/>
    </row>
    <row r="352" spans="9:13">
      <c r="I352" s="98"/>
      <c r="J352" s="98"/>
      <c r="K352" s="98"/>
      <c r="L352" s="98"/>
      <c r="M352" s="98"/>
    </row>
    <row r="353" spans="9:13">
      <c r="I353" s="98"/>
      <c r="J353" s="98"/>
      <c r="K353" s="98"/>
      <c r="L353" s="98"/>
      <c r="M353" s="98"/>
    </row>
    <row r="354" spans="9:13">
      <c r="I354" s="98"/>
      <c r="J354" s="98"/>
      <c r="K354" s="98"/>
      <c r="L354" s="98"/>
      <c r="M354" s="98"/>
    </row>
    <row r="355" spans="9:13">
      <c r="I355" s="98"/>
      <c r="J355" s="98"/>
      <c r="K355" s="98"/>
      <c r="L355" s="98"/>
      <c r="M355" s="98"/>
    </row>
    <row r="356" spans="9:13">
      <c r="I356" s="98"/>
      <c r="J356" s="98"/>
      <c r="K356" s="98"/>
      <c r="L356" s="98"/>
      <c r="M356" s="98"/>
    </row>
    <row r="357" spans="9:13">
      <c r="I357" s="98"/>
      <c r="J357" s="98"/>
      <c r="K357" s="98"/>
      <c r="L357" s="98"/>
      <c r="M357" s="98"/>
    </row>
    <row r="358" spans="9:13">
      <c r="I358" s="98"/>
      <c r="J358" s="98"/>
      <c r="K358" s="98"/>
      <c r="L358" s="98"/>
      <c r="M358" s="98"/>
    </row>
    <row r="359" spans="9:13">
      <c r="I359" s="98"/>
      <c r="J359" s="98"/>
      <c r="K359" s="98"/>
      <c r="L359" s="98"/>
      <c r="M359" s="98"/>
    </row>
    <row r="360" spans="9:13">
      <c r="I360" s="98"/>
      <c r="J360" s="98"/>
      <c r="K360" s="98"/>
      <c r="L360" s="98"/>
      <c r="M360" s="98"/>
    </row>
    <row r="361" spans="9:13">
      <c r="I361" s="98"/>
      <c r="J361" s="98"/>
      <c r="K361" s="98"/>
      <c r="L361" s="98"/>
      <c r="M361" s="98"/>
    </row>
    <row r="362" spans="9:13">
      <c r="I362" s="98"/>
      <c r="J362" s="98"/>
      <c r="K362" s="98"/>
      <c r="L362" s="98"/>
      <c r="M362" s="98"/>
    </row>
    <row r="363" spans="9:13">
      <c r="I363" s="98"/>
      <c r="J363" s="98"/>
      <c r="K363" s="98"/>
      <c r="L363" s="98"/>
      <c r="M363" s="98"/>
    </row>
    <row r="364" spans="9:13">
      <c r="I364" s="98"/>
      <c r="J364" s="98"/>
      <c r="K364" s="98"/>
      <c r="L364" s="98"/>
      <c r="M364" s="98"/>
    </row>
    <row r="365" spans="9:13">
      <c r="I365" s="98"/>
      <c r="J365" s="98"/>
      <c r="K365" s="98"/>
      <c r="L365" s="98"/>
      <c r="M365" s="98"/>
    </row>
    <row r="366" spans="9:13">
      <c r="I366" s="98"/>
      <c r="J366" s="98"/>
      <c r="K366" s="98"/>
      <c r="L366" s="98"/>
      <c r="M366" s="98"/>
    </row>
    <row r="367" spans="9:13">
      <c r="I367" s="98"/>
      <c r="J367" s="98"/>
      <c r="K367" s="98"/>
      <c r="L367" s="98"/>
      <c r="M367" s="98"/>
    </row>
    <row r="368" spans="9:13">
      <c r="I368" s="98"/>
      <c r="J368" s="98"/>
      <c r="K368" s="98"/>
      <c r="L368" s="98"/>
      <c r="M368" s="98"/>
    </row>
    <row r="369" spans="9:13">
      <c r="I369" s="98"/>
      <c r="J369" s="98"/>
      <c r="K369" s="98"/>
      <c r="L369" s="98"/>
      <c r="M369" s="98"/>
    </row>
    <row r="370" spans="9:13">
      <c r="I370" s="98"/>
      <c r="J370" s="98"/>
      <c r="K370" s="98"/>
      <c r="L370" s="98"/>
      <c r="M370" s="98"/>
    </row>
    <row r="371" spans="9:13">
      <c r="I371" s="98"/>
      <c r="J371" s="98"/>
      <c r="K371" s="98"/>
      <c r="L371" s="98"/>
      <c r="M371" s="98"/>
    </row>
    <row r="372" spans="9:13">
      <c r="I372" s="98"/>
      <c r="J372" s="98"/>
      <c r="K372" s="98"/>
      <c r="L372" s="98"/>
      <c r="M372" s="98"/>
    </row>
    <row r="373" spans="9:13">
      <c r="I373" s="98"/>
      <c r="J373" s="98"/>
      <c r="K373" s="98"/>
      <c r="L373" s="98"/>
      <c r="M373" s="98"/>
    </row>
    <row r="374" spans="9:13">
      <c r="I374" s="98"/>
      <c r="J374" s="98"/>
      <c r="K374" s="98"/>
      <c r="L374" s="98"/>
      <c r="M374" s="98"/>
    </row>
    <row r="375" spans="9:13">
      <c r="I375" s="98"/>
      <c r="J375" s="98"/>
      <c r="K375" s="98"/>
      <c r="L375" s="98"/>
      <c r="M375" s="98"/>
    </row>
    <row r="376" spans="9:13">
      <c r="I376" s="98"/>
      <c r="J376" s="98"/>
      <c r="K376" s="98"/>
      <c r="L376" s="98"/>
      <c r="M376" s="98"/>
    </row>
    <row r="377" spans="9:13">
      <c r="I377" s="98"/>
      <c r="J377" s="98"/>
      <c r="K377" s="98"/>
      <c r="L377" s="98"/>
      <c r="M377" s="98"/>
    </row>
    <row r="378" spans="9:13">
      <c r="I378" s="98"/>
      <c r="J378" s="98"/>
      <c r="K378" s="98"/>
      <c r="L378" s="98"/>
      <c r="M378" s="98"/>
    </row>
    <row r="379" spans="9:13">
      <c r="I379" s="98"/>
      <c r="J379" s="98"/>
      <c r="K379" s="98"/>
      <c r="L379" s="98"/>
      <c r="M379" s="98"/>
    </row>
    <row r="380" spans="9:13">
      <c r="I380" s="98"/>
      <c r="J380" s="98"/>
      <c r="K380" s="98"/>
      <c r="L380" s="98"/>
      <c r="M380" s="98"/>
    </row>
    <row r="381" spans="9:13">
      <c r="I381" s="98"/>
      <c r="J381" s="98"/>
      <c r="K381" s="98"/>
      <c r="L381" s="98"/>
      <c r="M381" s="98"/>
    </row>
    <row r="382" spans="9:13">
      <c r="I382" s="98"/>
      <c r="J382" s="98"/>
      <c r="K382" s="98"/>
      <c r="L382" s="98"/>
      <c r="M382" s="98"/>
    </row>
    <row r="383" spans="9:13">
      <c r="I383" s="98"/>
      <c r="J383" s="98"/>
      <c r="K383" s="98"/>
      <c r="L383" s="98"/>
      <c r="M383" s="98"/>
    </row>
    <row r="384" spans="9:13">
      <c r="I384" s="98"/>
      <c r="J384" s="98"/>
      <c r="K384" s="98"/>
      <c r="L384" s="98"/>
      <c r="M384" s="98"/>
    </row>
    <row r="385" spans="9:13">
      <c r="I385" s="98"/>
      <c r="J385" s="98"/>
      <c r="K385" s="98"/>
      <c r="L385" s="98"/>
      <c r="M385" s="98"/>
    </row>
    <row r="386" spans="9:13">
      <c r="I386" s="98"/>
      <c r="J386" s="98"/>
      <c r="K386" s="98"/>
      <c r="L386" s="98"/>
      <c r="M386" s="98"/>
    </row>
    <row r="387" spans="9:13">
      <c r="I387" s="98"/>
      <c r="J387" s="98"/>
      <c r="K387" s="98"/>
      <c r="L387" s="98"/>
      <c r="M387" s="98"/>
    </row>
    <row r="388" spans="9:13">
      <c r="I388" s="98"/>
      <c r="J388" s="98"/>
      <c r="K388" s="98"/>
      <c r="L388" s="98"/>
      <c r="M388" s="98"/>
    </row>
    <row r="389" spans="9:13">
      <c r="I389" s="98"/>
      <c r="J389" s="98"/>
      <c r="K389" s="98"/>
      <c r="L389" s="98"/>
      <c r="M389" s="98"/>
    </row>
    <row r="390" spans="9:13">
      <c r="I390" s="98"/>
      <c r="J390" s="98"/>
      <c r="K390" s="98"/>
      <c r="L390" s="98"/>
      <c r="M390" s="98"/>
    </row>
    <row r="391" spans="9:13">
      <c r="I391" s="98"/>
      <c r="J391" s="98"/>
      <c r="K391" s="98"/>
      <c r="L391" s="98"/>
      <c r="M391" s="98"/>
    </row>
    <row r="392" spans="9:13">
      <c r="I392" s="98"/>
      <c r="J392" s="98"/>
      <c r="K392" s="98"/>
      <c r="L392" s="98"/>
      <c r="M392" s="98"/>
    </row>
    <row r="393" spans="9:13">
      <c r="I393" s="98"/>
      <c r="J393" s="98"/>
      <c r="K393" s="98"/>
      <c r="L393" s="98"/>
      <c r="M393" s="98"/>
    </row>
    <row r="394" spans="9:13">
      <c r="I394" s="98"/>
      <c r="J394" s="98"/>
      <c r="K394" s="98"/>
      <c r="L394" s="98"/>
      <c r="M394" s="98"/>
    </row>
    <row r="395" spans="9:13">
      <c r="I395" s="98"/>
      <c r="J395" s="98"/>
      <c r="K395" s="98"/>
      <c r="L395" s="98"/>
      <c r="M395" s="98"/>
    </row>
    <row r="396" spans="9:13">
      <c r="I396" s="98"/>
      <c r="J396" s="98"/>
      <c r="K396" s="98"/>
      <c r="L396" s="98"/>
      <c r="M396" s="98"/>
    </row>
    <row r="397" spans="9:13">
      <c r="I397" s="98"/>
      <c r="J397" s="98"/>
      <c r="K397" s="98"/>
      <c r="L397" s="98"/>
      <c r="M397" s="98"/>
    </row>
    <row r="398" spans="9:13">
      <c r="I398" s="98"/>
      <c r="J398" s="98"/>
      <c r="K398" s="98"/>
      <c r="L398" s="98"/>
      <c r="M398" s="98"/>
    </row>
    <row r="399" spans="9:13">
      <c r="I399" s="98"/>
      <c r="J399" s="98"/>
      <c r="K399" s="98"/>
      <c r="L399" s="98"/>
      <c r="M399" s="98"/>
    </row>
    <row r="400" spans="9:13">
      <c r="I400" s="98"/>
      <c r="J400" s="98"/>
      <c r="K400" s="98"/>
      <c r="L400" s="98"/>
      <c r="M400" s="98"/>
    </row>
    <row r="401" spans="9:13">
      <c r="I401" s="98"/>
      <c r="J401" s="98"/>
      <c r="K401" s="98"/>
      <c r="L401" s="98"/>
      <c r="M401" s="98"/>
    </row>
    <row r="402" spans="9:13">
      <c r="I402" s="98"/>
      <c r="J402" s="98"/>
      <c r="K402" s="98"/>
      <c r="L402" s="98"/>
      <c r="M402" s="98"/>
    </row>
    <row r="403" spans="9:13">
      <c r="I403" s="98"/>
      <c r="J403" s="98"/>
      <c r="K403" s="98"/>
      <c r="L403" s="98"/>
      <c r="M403" s="98"/>
    </row>
    <row r="404" spans="9:13">
      <c r="I404" s="98"/>
      <c r="J404" s="98"/>
      <c r="K404" s="98"/>
      <c r="L404" s="98"/>
      <c r="M404" s="98"/>
    </row>
    <row r="405" spans="9:13">
      <c r="I405" s="98"/>
      <c r="J405" s="98"/>
      <c r="K405" s="98"/>
      <c r="L405" s="98"/>
      <c r="M405" s="98"/>
    </row>
    <row r="406" spans="9:13">
      <c r="I406" s="98"/>
      <c r="J406" s="98"/>
      <c r="K406" s="98"/>
      <c r="L406" s="98"/>
      <c r="M406" s="98"/>
    </row>
    <row r="407" spans="9:13">
      <c r="I407" s="98"/>
      <c r="J407" s="98"/>
      <c r="K407" s="98"/>
      <c r="L407" s="98"/>
      <c r="M407" s="98"/>
    </row>
    <row r="408" spans="9:13">
      <c r="I408" s="98"/>
      <c r="J408" s="98"/>
      <c r="K408" s="98"/>
      <c r="L408" s="98"/>
      <c r="M408" s="98"/>
    </row>
    <row r="409" spans="9:13">
      <c r="I409" s="98"/>
      <c r="J409" s="98"/>
      <c r="K409" s="98"/>
      <c r="L409" s="98"/>
      <c r="M409" s="98"/>
    </row>
    <row r="410" spans="9:13">
      <c r="I410" s="98"/>
      <c r="J410" s="98"/>
      <c r="K410" s="98"/>
      <c r="L410" s="98"/>
      <c r="M410" s="98"/>
    </row>
    <row r="411" spans="9:13">
      <c r="I411" s="98"/>
      <c r="J411" s="98"/>
      <c r="K411" s="98"/>
      <c r="L411" s="98"/>
      <c r="M411" s="98"/>
    </row>
    <row r="412" spans="9:13">
      <c r="I412" s="98"/>
      <c r="J412" s="98"/>
      <c r="K412" s="98"/>
      <c r="L412" s="98"/>
      <c r="M412" s="98"/>
    </row>
    <row r="413" spans="9:13">
      <c r="I413" s="98"/>
      <c r="J413" s="98"/>
      <c r="K413" s="98"/>
      <c r="L413" s="98"/>
      <c r="M413" s="98"/>
    </row>
    <row r="414" spans="9:13">
      <c r="I414" s="98"/>
      <c r="J414" s="98"/>
      <c r="K414" s="98"/>
      <c r="L414" s="98"/>
      <c r="M414" s="98"/>
    </row>
    <row r="415" spans="9:13">
      <c r="I415" s="98"/>
      <c r="J415" s="98"/>
      <c r="K415" s="98"/>
      <c r="L415" s="98"/>
      <c r="M415" s="98"/>
    </row>
    <row r="416" spans="9:13">
      <c r="I416" s="98"/>
      <c r="J416" s="98"/>
      <c r="K416" s="98"/>
      <c r="L416" s="98"/>
      <c r="M416" s="98"/>
    </row>
    <row r="417" spans="9:13">
      <c r="I417" s="98"/>
      <c r="J417" s="98"/>
      <c r="K417" s="98"/>
      <c r="L417" s="98"/>
      <c r="M417" s="98"/>
    </row>
    <row r="418" spans="9:13">
      <c r="I418" s="98"/>
      <c r="J418" s="98"/>
      <c r="K418" s="98"/>
      <c r="L418" s="98"/>
      <c r="M418" s="98"/>
    </row>
    <row r="419" spans="9:13">
      <c r="I419" s="98"/>
      <c r="J419" s="98"/>
      <c r="K419" s="98"/>
      <c r="L419" s="98"/>
      <c r="M419" s="98"/>
    </row>
    <row r="420" spans="9:13">
      <c r="I420" s="98"/>
      <c r="J420" s="98"/>
      <c r="K420" s="98"/>
      <c r="L420" s="98"/>
      <c r="M420" s="98"/>
    </row>
    <row r="421" spans="9:13">
      <c r="I421" s="98"/>
      <c r="J421" s="98"/>
      <c r="K421" s="98"/>
      <c r="L421" s="98"/>
      <c r="M421" s="98"/>
    </row>
    <row r="422" spans="9:13">
      <c r="I422" s="98"/>
      <c r="J422" s="98"/>
      <c r="K422" s="98"/>
      <c r="L422" s="98"/>
      <c r="M422" s="98"/>
    </row>
    <row r="423" spans="9:13">
      <c r="I423" s="98"/>
      <c r="J423" s="98"/>
      <c r="K423" s="98"/>
      <c r="L423" s="98"/>
      <c r="M423" s="98"/>
    </row>
    <row r="424" spans="9:13">
      <c r="I424" s="98"/>
      <c r="J424" s="98"/>
      <c r="K424" s="98"/>
      <c r="L424" s="98"/>
      <c r="M424" s="98"/>
    </row>
    <row r="425" spans="9:13">
      <c r="I425" s="98"/>
      <c r="J425" s="98"/>
      <c r="K425" s="98"/>
      <c r="L425" s="98"/>
      <c r="M425" s="98"/>
    </row>
    <row r="426" spans="9:13">
      <c r="I426" s="98"/>
      <c r="J426" s="98"/>
      <c r="K426" s="98"/>
      <c r="L426" s="98"/>
      <c r="M426" s="98"/>
    </row>
    <row r="427" spans="9:13">
      <c r="I427" s="98"/>
      <c r="J427" s="98"/>
      <c r="K427" s="98"/>
      <c r="L427" s="98"/>
      <c r="M427" s="98"/>
    </row>
    <row r="428" spans="9:13">
      <c r="I428" s="98"/>
      <c r="J428" s="98"/>
      <c r="K428" s="98"/>
      <c r="L428" s="98"/>
      <c r="M428" s="98"/>
    </row>
    <row r="429" spans="9:13">
      <c r="I429" s="98"/>
      <c r="J429" s="98"/>
      <c r="K429" s="98"/>
      <c r="L429" s="98"/>
      <c r="M429" s="98"/>
    </row>
    <row r="430" spans="9:13">
      <c r="I430" s="98"/>
      <c r="J430" s="98"/>
      <c r="K430" s="98"/>
      <c r="L430" s="98"/>
      <c r="M430" s="98"/>
    </row>
    <row r="431" spans="9:13">
      <c r="I431" s="98"/>
      <c r="J431" s="98"/>
      <c r="K431" s="98"/>
      <c r="L431" s="98"/>
      <c r="M431" s="98"/>
    </row>
    <row r="432" spans="9:13">
      <c r="I432" s="98"/>
      <c r="J432" s="98"/>
      <c r="K432" s="98"/>
      <c r="L432" s="98"/>
      <c r="M432" s="98"/>
    </row>
    <row r="433" spans="9:13">
      <c r="I433" s="98"/>
      <c r="J433" s="98"/>
      <c r="K433" s="98"/>
      <c r="L433" s="98"/>
      <c r="M433" s="98"/>
    </row>
    <row r="434" spans="9:13">
      <c r="I434" s="98"/>
      <c r="J434" s="98"/>
      <c r="K434" s="98"/>
      <c r="L434" s="98"/>
      <c r="M434" s="98"/>
    </row>
    <row r="435" spans="9:13">
      <c r="I435" s="98"/>
      <c r="J435" s="98"/>
      <c r="K435" s="98"/>
      <c r="L435" s="98"/>
      <c r="M435" s="98"/>
    </row>
    <row r="436" spans="9:13">
      <c r="I436" s="98"/>
      <c r="J436" s="98"/>
      <c r="K436" s="98"/>
      <c r="L436" s="98"/>
      <c r="M436" s="98"/>
    </row>
    <row r="437" spans="9:13">
      <c r="I437" s="98"/>
      <c r="J437" s="98"/>
      <c r="K437" s="98"/>
      <c r="L437" s="98"/>
      <c r="M437" s="98"/>
    </row>
    <row r="438" spans="9:13">
      <c r="I438" s="98"/>
      <c r="J438" s="98"/>
      <c r="K438" s="98"/>
      <c r="L438" s="98"/>
      <c r="M438" s="98"/>
    </row>
    <row r="439" spans="9:13">
      <c r="I439" s="98"/>
      <c r="J439" s="98"/>
      <c r="K439" s="98"/>
      <c r="L439" s="98"/>
      <c r="M439" s="98"/>
    </row>
    <row r="440" spans="9:13">
      <c r="I440" s="98"/>
      <c r="J440" s="98"/>
      <c r="K440" s="98"/>
      <c r="L440" s="98"/>
      <c r="M440" s="98"/>
    </row>
    <row r="441" spans="9:13">
      <c r="I441" s="98"/>
      <c r="J441" s="98"/>
      <c r="K441" s="98"/>
      <c r="L441" s="98"/>
      <c r="M441" s="98"/>
    </row>
    <row r="442" spans="9:13">
      <c r="I442" s="98"/>
      <c r="J442" s="98"/>
      <c r="K442" s="98"/>
      <c r="L442" s="98"/>
      <c r="M442" s="98"/>
    </row>
    <row r="443" spans="9:13">
      <c r="I443" s="98"/>
      <c r="J443" s="98"/>
      <c r="K443" s="98"/>
      <c r="L443" s="98"/>
      <c r="M443" s="98"/>
    </row>
    <row r="444" spans="9:13">
      <c r="I444" s="98"/>
      <c r="J444" s="98"/>
      <c r="K444" s="98"/>
      <c r="L444" s="98"/>
      <c r="M444" s="98"/>
    </row>
    <row r="445" spans="9:13">
      <c r="I445" s="98"/>
      <c r="J445" s="98"/>
      <c r="K445" s="98"/>
      <c r="L445" s="98"/>
      <c r="M445" s="98"/>
    </row>
    <row r="446" spans="9:13">
      <c r="I446" s="98"/>
      <c r="J446" s="98"/>
      <c r="K446" s="98"/>
      <c r="L446" s="98"/>
      <c r="M446" s="98"/>
    </row>
    <row r="447" spans="9:13">
      <c r="I447" s="98"/>
      <c r="J447" s="98"/>
      <c r="K447" s="98"/>
      <c r="L447" s="98"/>
      <c r="M447" s="98"/>
    </row>
    <row r="448" spans="9:13">
      <c r="I448" s="98"/>
      <c r="J448" s="98"/>
      <c r="K448" s="98"/>
      <c r="L448" s="98"/>
      <c r="M448" s="98"/>
    </row>
    <row r="449" spans="9:13">
      <c r="I449" s="98"/>
      <c r="J449" s="98"/>
      <c r="K449" s="98"/>
      <c r="L449" s="98"/>
      <c r="M449" s="98"/>
    </row>
    <row r="450" spans="9:13">
      <c r="I450" s="98"/>
      <c r="J450" s="98"/>
      <c r="K450" s="98"/>
      <c r="L450" s="98"/>
      <c r="M450" s="98"/>
    </row>
    <row r="451" spans="9:13">
      <c r="I451" s="98"/>
      <c r="J451" s="98"/>
      <c r="K451" s="98"/>
      <c r="L451" s="98"/>
      <c r="M451" s="98"/>
    </row>
    <row r="452" spans="9:13">
      <c r="I452" s="98"/>
      <c r="J452" s="98"/>
      <c r="K452" s="98"/>
      <c r="L452" s="98"/>
      <c r="M452" s="98"/>
    </row>
    <row r="453" spans="9:13">
      <c r="I453" s="98"/>
      <c r="J453" s="98"/>
      <c r="K453" s="98"/>
      <c r="L453" s="98"/>
      <c r="M453" s="98"/>
    </row>
    <row r="454" spans="9:13">
      <c r="I454" s="98"/>
      <c r="J454" s="98"/>
      <c r="K454" s="98"/>
      <c r="L454" s="98"/>
      <c r="M454" s="98"/>
    </row>
    <row r="455" spans="9:13">
      <c r="I455" s="98"/>
      <c r="J455" s="98"/>
      <c r="K455" s="98"/>
      <c r="L455" s="98"/>
      <c r="M455" s="98"/>
    </row>
    <row r="456" spans="9:13">
      <c r="I456" s="98"/>
      <c r="J456" s="98"/>
      <c r="K456" s="98"/>
      <c r="L456" s="98"/>
      <c r="M456" s="98"/>
    </row>
  </sheetData>
  <autoFilter ref="H3:T45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513"/>
  <sheetViews>
    <sheetView topLeftCell="G1" zoomScale="80" zoomScaleNormal="80" workbookViewId="0">
      <selection activeCell="L7" sqref="L7"/>
    </sheetView>
  </sheetViews>
  <sheetFormatPr baseColWidth="10" defaultColWidth="12.625" defaultRowHeight="14.25"/>
  <cols>
    <col min="1" max="1" width="36" style="18" customWidth="1"/>
    <col min="2" max="2" width="55.125" style="18" customWidth="1"/>
    <col min="3" max="3" width="75.75" style="18" customWidth="1"/>
    <col min="4" max="4" width="46.375" style="18" customWidth="1"/>
    <col min="5" max="5" width="29.125" style="18" customWidth="1"/>
    <col min="6" max="6" width="97.5" style="21" customWidth="1"/>
    <col min="7" max="7" width="52.75" style="18" bestFit="1" customWidth="1"/>
    <col min="8" max="8" width="63" style="18" bestFit="1" customWidth="1"/>
    <col min="9" max="9" width="48.75" style="18" bestFit="1" customWidth="1"/>
    <col min="10" max="10" width="46.875" style="18" bestFit="1" customWidth="1"/>
    <col min="11" max="11" width="27.875" style="18" bestFit="1" customWidth="1"/>
    <col min="12" max="12" width="71.75" style="18" bestFit="1" customWidth="1"/>
    <col min="13" max="16384" width="12.625" style="18"/>
  </cols>
  <sheetData>
    <row r="1" spans="1:12" s="17" customFormat="1" ht="31.5">
      <c r="A1" s="22" t="s">
        <v>6</v>
      </c>
      <c r="B1" s="22" t="s">
        <v>7</v>
      </c>
      <c r="C1" s="22" t="s">
        <v>8</v>
      </c>
      <c r="D1" s="22" t="s">
        <v>9</v>
      </c>
      <c r="E1" s="22" t="s">
        <v>10</v>
      </c>
      <c r="F1" s="28" t="s">
        <v>11</v>
      </c>
      <c r="G1" s="22" t="s">
        <v>297</v>
      </c>
      <c r="H1" s="22" t="s">
        <v>14</v>
      </c>
      <c r="I1" s="22" t="s">
        <v>21</v>
      </c>
      <c r="J1" s="22" t="s">
        <v>22</v>
      </c>
      <c r="K1" s="22" t="s">
        <v>26</v>
      </c>
      <c r="L1" s="22" t="s">
        <v>298</v>
      </c>
    </row>
    <row r="2" spans="1:12">
      <c r="A2" s="18" t="s">
        <v>86</v>
      </c>
      <c r="B2" s="18" t="s">
        <v>87</v>
      </c>
      <c r="C2" s="18" t="s">
        <v>88</v>
      </c>
      <c r="D2" s="19" t="s">
        <v>278</v>
      </c>
      <c r="E2" s="19" t="s">
        <v>252</v>
      </c>
      <c r="F2" s="19" t="s">
        <v>79</v>
      </c>
      <c r="G2" s="19" t="s">
        <v>299</v>
      </c>
      <c r="H2" s="19" t="s">
        <v>55</v>
      </c>
      <c r="I2" s="19" t="s">
        <v>300</v>
      </c>
      <c r="J2" s="19" t="s">
        <v>301</v>
      </c>
      <c r="K2" s="18" t="s">
        <v>302</v>
      </c>
      <c r="L2" s="18" t="s">
        <v>303</v>
      </c>
    </row>
    <row r="3" spans="1:12">
      <c r="A3" s="18" t="s">
        <v>67</v>
      </c>
      <c r="B3" s="18" t="s">
        <v>68</v>
      </c>
      <c r="C3" s="18" t="s">
        <v>69</v>
      </c>
      <c r="D3" s="19" t="s">
        <v>279</v>
      </c>
      <c r="E3" s="19" t="s">
        <v>255</v>
      </c>
      <c r="F3" s="19" t="s">
        <v>73</v>
      </c>
      <c r="G3" s="19" t="s">
        <v>304</v>
      </c>
      <c r="H3" s="19" t="s">
        <v>91</v>
      </c>
      <c r="I3" s="19" t="s">
        <v>305</v>
      </c>
      <c r="J3" s="19" t="s">
        <v>306</v>
      </c>
      <c r="K3" s="18" t="s">
        <v>307</v>
      </c>
      <c r="L3" s="18" t="s">
        <v>308</v>
      </c>
    </row>
    <row r="4" spans="1:12">
      <c r="A4" s="18" t="s">
        <v>48</v>
      </c>
      <c r="B4" s="19" t="s">
        <v>49</v>
      </c>
      <c r="C4" s="18" t="s">
        <v>50</v>
      </c>
      <c r="D4" s="19" t="s">
        <v>280</v>
      </c>
      <c r="E4" s="19" t="s">
        <v>260</v>
      </c>
      <c r="F4" s="19" t="s">
        <v>261</v>
      </c>
      <c r="G4" s="19" t="s">
        <v>75</v>
      </c>
      <c r="H4" s="19" t="s">
        <v>99</v>
      </c>
      <c r="I4" s="19" t="s">
        <v>57</v>
      </c>
      <c r="J4" s="19" t="s">
        <v>253</v>
      </c>
      <c r="K4" s="18" t="s">
        <v>309</v>
      </c>
      <c r="L4" s="18" t="s">
        <v>310</v>
      </c>
    </row>
    <row r="5" spans="1:12">
      <c r="A5" s="18" t="s">
        <v>101</v>
      </c>
      <c r="B5" s="19" t="s">
        <v>102</v>
      </c>
      <c r="C5" s="18" t="s">
        <v>311</v>
      </c>
      <c r="D5" s="19" t="s">
        <v>275</v>
      </c>
      <c r="E5" s="19" t="s">
        <v>90</v>
      </c>
      <c r="F5" s="19" t="s">
        <v>80</v>
      </c>
      <c r="G5" s="19" t="s">
        <v>312</v>
      </c>
      <c r="H5" s="19" t="s">
        <v>263</v>
      </c>
      <c r="I5" s="19" t="s">
        <v>277</v>
      </c>
      <c r="J5" s="19" t="s">
        <v>313</v>
      </c>
      <c r="K5" s="18" t="s">
        <v>314</v>
      </c>
      <c r="L5" s="18" t="s">
        <v>315</v>
      </c>
    </row>
    <row r="6" spans="1:12">
      <c r="A6" s="18" t="s">
        <v>272</v>
      </c>
      <c r="B6" s="19" t="s">
        <v>273</v>
      </c>
      <c r="C6" s="19" t="s">
        <v>316</v>
      </c>
      <c r="D6" s="19" t="s">
        <v>288</v>
      </c>
      <c r="E6" s="19" t="s">
        <v>70</v>
      </c>
      <c r="F6" s="19" t="s">
        <v>283</v>
      </c>
      <c r="G6" s="19" t="s">
        <v>317</v>
      </c>
      <c r="H6" s="19" t="s">
        <v>262</v>
      </c>
      <c r="I6" s="19" t="s">
        <v>108</v>
      </c>
      <c r="J6" s="19" t="s">
        <v>318</v>
      </c>
      <c r="L6" s="18" t="s">
        <v>319</v>
      </c>
    </row>
    <row r="7" spans="1:12">
      <c r="A7" s="18" t="s">
        <v>248</v>
      </c>
      <c r="B7" s="19" t="s">
        <v>249</v>
      </c>
      <c r="C7" s="19" t="s">
        <v>103</v>
      </c>
      <c r="D7" s="19" t="s">
        <v>286</v>
      </c>
      <c r="E7" s="19" t="s">
        <v>105</v>
      </c>
      <c r="F7" s="19" t="s">
        <v>96</v>
      </c>
      <c r="G7" s="19" t="s">
        <v>282</v>
      </c>
      <c r="H7" s="19" t="s">
        <v>83</v>
      </c>
      <c r="I7" s="19"/>
      <c r="J7" s="19"/>
      <c r="L7" s="18" t="s">
        <v>320</v>
      </c>
    </row>
    <row r="8" spans="1:12">
      <c r="B8" s="19"/>
      <c r="C8" s="19" t="s">
        <v>274</v>
      </c>
      <c r="D8" s="19" t="s">
        <v>289</v>
      </c>
      <c r="E8" s="19" t="s">
        <v>276</v>
      </c>
      <c r="F8" s="19" t="s">
        <v>62</v>
      </c>
      <c r="G8" s="19" t="s">
        <v>321</v>
      </c>
      <c r="H8" s="19" t="s">
        <v>137</v>
      </c>
      <c r="I8" s="19"/>
      <c r="J8" s="19"/>
      <c r="L8" s="18" t="s">
        <v>322</v>
      </c>
    </row>
    <row r="9" spans="1:12">
      <c r="B9" s="19"/>
      <c r="C9" s="18" t="s">
        <v>250</v>
      </c>
      <c r="D9" s="19" t="s">
        <v>104</v>
      </c>
      <c r="E9" s="19" t="s">
        <v>287</v>
      </c>
      <c r="F9" s="19" t="s">
        <v>264</v>
      </c>
      <c r="G9" s="19" t="s">
        <v>218</v>
      </c>
      <c r="H9" s="18" t="s">
        <v>81</v>
      </c>
      <c r="I9" s="19"/>
      <c r="J9" s="19"/>
      <c r="L9" s="18" t="s">
        <v>323</v>
      </c>
    </row>
    <row r="10" spans="1:12">
      <c r="B10" s="19"/>
      <c r="D10" s="19" t="s">
        <v>224</v>
      </c>
      <c r="E10" s="19" t="s">
        <v>290</v>
      </c>
      <c r="F10" s="19" t="s">
        <v>188</v>
      </c>
      <c r="G10" s="19" t="s">
        <v>63</v>
      </c>
      <c r="H10" s="18" t="s">
        <v>281</v>
      </c>
      <c r="I10" s="19"/>
      <c r="L10" s="18" t="s">
        <v>324</v>
      </c>
    </row>
    <row r="11" spans="1:12">
      <c r="B11" s="19"/>
      <c r="D11" s="19" t="s">
        <v>325</v>
      </c>
      <c r="E11" s="19" t="s">
        <v>52</v>
      </c>
      <c r="F11" s="19" t="s">
        <v>71</v>
      </c>
      <c r="G11" s="19" t="s">
        <v>326</v>
      </c>
      <c r="H11" s="18" t="s">
        <v>64</v>
      </c>
      <c r="I11" s="19"/>
      <c r="L11" s="18" t="s">
        <v>327</v>
      </c>
    </row>
    <row r="12" spans="1:12">
      <c r="B12" s="19"/>
      <c r="D12" s="19" t="s">
        <v>89</v>
      </c>
      <c r="E12" s="29">
        <v>0</v>
      </c>
      <c r="F12" s="19" t="s">
        <v>237</v>
      </c>
      <c r="G12" s="19" t="s">
        <v>328</v>
      </c>
      <c r="I12" s="19"/>
      <c r="J12" s="19"/>
      <c r="L12" s="18" t="s">
        <v>329</v>
      </c>
    </row>
    <row r="13" spans="1:12">
      <c r="B13" s="19"/>
      <c r="D13" s="19" t="s">
        <v>251</v>
      </c>
      <c r="E13" s="29">
        <v>0</v>
      </c>
      <c r="F13" s="19" t="s">
        <v>130</v>
      </c>
      <c r="G13" s="19" t="s">
        <v>330</v>
      </c>
      <c r="H13" s="19"/>
      <c r="I13" s="19"/>
      <c r="J13" s="23"/>
      <c r="L13" s="18" t="s">
        <v>331</v>
      </c>
    </row>
    <row r="14" spans="1:12">
      <c r="B14" s="19"/>
      <c r="D14" s="19" t="s">
        <v>254</v>
      </c>
      <c r="E14" s="29">
        <v>0</v>
      </c>
      <c r="F14" s="19" t="s">
        <v>53</v>
      </c>
      <c r="G14" s="19"/>
      <c r="H14" s="19"/>
      <c r="I14" s="19"/>
      <c r="J14" s="23"/>
      <c r="L14" s="18" t="s">
        <v>332</v>
      </c>
    </row>
    <row r="15" spans="1:12">
      <c r="B15" s="19"/>
      <c r="D15" s="19" t="s">
        <v>259</v>
      </c>
      <c r="E15" s="29">
        <v>0</v>
      </c>
      <c r="F15" s="19" t="s">
        <v>93</v>
      </c>
      <c r="G15" s="19"/>
      <c r="H15" s="19"/>
      <c r="I15" s="19"/>
      <c r="J15" s="24"/>
      <c r="L15" s="18" t="s">
        <v>333</v>
      </c>
    </row>
    <row r="16" spans="1:12">
      <c r="B16" s="19"/>
      <c r="D16" s="19" t="s">
        <v>334</v>
      </c>
      <c r="E16" s="29">
        <v>0</v>
      </c>
      <c r="F16" s="19" t="s">
        <v>153</v>
      </c>
      <c r="G16" s="19"/>
      <c r="H16" s="19"/>
      <c r="I16" s="19"/>
      <c r="L16" s="18" t="s">
        <v>335</v>
      </c>
    </row>
    <row r="17" spans="1:10">
      <c r="B17" s="19"/>
      <c r="D17" s="19" t="s">
        <v>336</v>
      </c>
      <c r="E17" s="29">
        <v>0</v>
      </c>
      <c r="F17" s="19" t="s">
        <v>95</v>
      </c>
      <c r="G17" s="19"/>
      <c r="H17" s="19"/>
      <c r="I17" s="19"/>
      <c r="J17" s="19"/>
    </row>
    <row r="18" spans="1:10">
      <c r="B18" s="19"/>
      <c r="D18" s="19" t="s">
        <v>51</v>
      </c>
      <c r="E18" s="29">
        <v>0</v>
      </c>
      <c r="F18" s="19" t="s">
        <v>94</v>
      </c>
      <c r="G18" s="19"/>
      <c r="H18" s="20"/>
      <c r="I18" s="19"/>
      <c r="J18" s="19"/>
    </row>
    <row r="19" spans="1:10">
      <c r="B19" s="19"/>
      <c r="D19" s="19" t="s">
        <v>337</v>
      </c>
      <c r="E19" s="29">
        <v>0</v>
      </c>
      <c r="F19" s="19" t="s">
        <v>82</v>
      </c>
      <c r="G19" s="19"/>
      <c r="H19" s="20"/>
      <c r="I19" s="19"/>
      <c r="J19" s="19"/>
    </row>
    <row r="20" spans="1:10">
      <c r="B20" s="19"/>
      <c r="D20" s="19" t="s">
        <v>338</v>
      </c>
      <c r="E20" s="29">
        <v>0</v>
      </c>
      <c r="F20" s="19" t="s">
        <v>271</v>
      </c>
      <c r="G20" s="19"/>
      <c r="H20" s="20"/>
      <c r="I20" s="19"/>
    </row>
    <row r="21" spans="1:10">
      <c r="B21" s="19"/>
      <c r="D21" s="19" t="s">
        <v>339</v>
      </c>
      <c r="E21" s="29">
        <v>0</v>
      </c>
      <c r="F21" s="19" t="s">
        <v>84</v>
      </c>
      <c r="G21" s="19"/>
      <c r="H21" s="20"/>
      <c r="I21" s="19"/>
      <c r="J21" s="19"/>
    </row>
    <row r="22" spans="1:10">
      <c r="B22" s="19"/>
      <c r="D22" s="24"/>
      <c r="E22" s="29"/>
      <c r="F22" s="19" t="s">
        <v>265</v>
      </c>
      <c r="G22" s="19"/>
      <c r="H22" s="19"/>
      <c r="I22" s="19"/>
      <c r="J22" s="19"/>
    </row>
    <row r="23" spans="1:10">
      <c r="B23" s="19"/>
      <c r="D23" s="24"/>
      <c r="E23" s="19"/>
      <c r="F23" s="19" t="s">
        <v>58</v>
      </c>
      <c r="G23" s="19"/>
      <c r="H23" s="19"/>
      <c r="I23" s="19"/>
    </row>
    <row r="24" spans="1:10">
      <c r="B24" s="19"/>
      <c r="E24" s="19"/>
      <c r="F24" s="19" t="s">
        <v>139</v>
      </c>
      <c r="G24" s="19"/>
      <c r="H24" s="19"/>
      <c r="I24" s="19"/>
    </row>
    <row r="25" spans="1:10">
      <c r="B25" s="19"/>
      <c r="E25" s="19"/>
      <c r="F25" s="19" t="s">
        <v>97</v>
      </c>
      <c r="G25" s="19"/>
      <c r="H25" s="19"/>
      <c r="I25" s="19"/>
      <c r="J25" s="19"/>
    </row>
    <row r="26" spans="1:10">
      <c r="A26" s="19"/>
      <c r="B26" s="19"/>
      <c r="E26" s="19"/>
      <c r="F26" s="25" t="s">
        <v>59</v>
      </c>
      <c r="G26" s="19"/>
      <c r="H26" s="19"/>
      <c r="I26" s="19"/>
      <c r="J26" s="19"/>
    </row>
    <row r="27" spans="1:10">
      <c r="A27" s="19"/>
      <c r="B27" s="19"/>
      <c r="C27" s="19"/>
      <c r="E27" s="19"/>
      <c r="F27" s="25" t="s">
        <v>76</v>
      </c>
      <c r="G27" s="19"/>
      <c r="H27" s="19"/>
      <c r="I27" s="19"/>
      <c r="J27" s="19"/>
    </row>
    <row r="28" spans="1:10">
      <c r="A28" s="19"/>
      <c r="B28" s="19"/>
      <c r="C28" s="19"/>
      <c r="E28" s="19"/>
      <c r="F28" s="25" t="s">
        <v>106</v>
      </c>
      <c r="G28" s="19"/>
      <c r="H28" s="19"/>
      <c r="I28" s="19"/>
      <c r="J28" s="19"/>
    </row>
    <row r="29" spans="1:10">
      <c r="A29" s="19"/>
      <c r="B29" s="19"/>
      <c r="C29" s="19"/>
      <c r="E29" s="19"/>
      <c r="F29" s="25" t="s">
        <v>150</v>
      </c>
      <c r="G29" s="19"/>
      <c r="H29" s="19"/>
      <c r="I29" s="19"/>
      <c r="J29" s="19"/>
    </row>
    <row r="30" spans="1:10">
      <c r="A30" s="19"/>
      <c r="B30" s="19"/>
      <c r="C30" s="19"/>
      <c r="E30" s="19"/>
      <c r="F30" s="25" t="s">
        <v>258</v>
      </c>
      <c r="G30" s="19"/>
      <c r="H30" s="19"/>
      <c r="I30" s="19"/>
      <c r="J30" s="19"/>
    </row>
    <row r="31" spans="1:10">
      <c r="A31" s="19"/>
      <c r="B31" s="19"/>
      <c r="C31" s="19"/>
      <c r="E31" s="19"/>
      <c r="F31" s="25" t="s">
        <v>135</v>
      </c>
      <c r="G31" s="19"/>
      <c r="H31" s="19"/>
      <c r="I31" s="19"/>
      <c r="J31" s="19"/>
    </row>
    <row r="32" spans="1:10">
      <c r="A32" s="19"/>
      <c r="B32" s="19"/>
      <c r="C32" s="19"/>
      <c r="E32" s="19"/>
      <c r="F32" s="25" t="s">
        <v>98</v>
      </c>
      <c r="G32" s="19"/>
      <c r="H32" s="19"/>
      <c r="I32" s="19"/>
      <c r="J32" s="19"/>
    </row>
    <row r="33" spans="1:10">
      <c r="A33" s="19"/>
      <c r="B33" s="19"/>
      <c r="C33" s="19"/>
      <c r="E33" s="19"/>
      <c r="F33" s="25" t="s">
        <v>285</v>
      </c>
      <c r="G33" s="19"/>
      <c r="H33" s="19"/>
      <c r="I33" s="19"/>
      <c r="J33" s="19"/>
    </row>
    <row r="34" spans="1:10">
      <c r="A34" s="19"/>
      <c r="B34" s="19"/>
      <c r="C34" s="19"/>
      <c r="E34" s="19"/>
      <c r="F34" s="25" t="s">
        <v>284</v>
      </c>
      <c r="G34" s="19"/>
      <c r="H34" s="19"/>
      <c r="I34" s="19"/>
      <c r="J34" s="19"/>
    </row>
    <row r="35" spans="1:10">
      <c r="A35" s="19"/>
      <c r="B35" s="19"/>
      <c r="C35" s="19"/>
      <c r="E35" s="19"/>
      <c r="F35" s="25" t="s">
        <v>60</v>
      </c>
      <c r="G35" s="19"/>
      <c r="H35" s="19"/>
      <c r="I35" s="19"/>
      <c r="J35" s="19"/>
    </row>
    <row r="36" spans="1:10">
      <c r="A36" s="19"/>
      <c r="B36" s="19"/>
      <c r="C36" s="19"/>
      <c r="E36" s="19"/>
      <c r="F36" s="25" t="s">
        <v>266</v>
      </c>
      <c r="G36" s="19"/>
      <c r="H36" s="19"/>
      <c r="I36" s="19"/>
      <c r="J36" s="19"/>
    </row>
    <row r="37" spans="1:10">
      <c r="A37" s="19"/>
      <c r="B37" s="19"/>
      <c r="C37" s="19"/>
      <c r="E37" s="19"/>
      <c r="F37" s="25" t="s">
        <v>72</v>
      </c>
      <c r="G37" s="19"/>
      <c r="H37" s="19"/>
      <c r="I37" s="19"/>
      <c r="J37" s="19"/>
    </row>
    <row r="38" spans="1:10">
      <c r="A38" s="19"/>
      <c r="B38" s="19"/>
      <c r="C38" s="19"/>
      <c r="E38" s="19"/>
      <c r="F38" s="25" t="s">
        <v>256</v>
      </c>
      <c r="G38" s="19"/>
      <c r="H38" s="19"/>
      <c r="I38" s="19"/>
      <c r="J38" s="19"/>
    </row>
    <row r="39" spans="1:10">
      <c r="A39" s="19"/>
      <c r="B39" s="19"/>
      <c r="C39" s="19"/>
      <c r="E39" s="19"/>
      <c r="F39" s="25" t="s">
        <v>74</v>
      </c>
      <c r="G39" s="19"/>
      <c r="H39" s="19"/>
      <c r="I39" s="19"/>
      <c r="J39" s="19"/>
    </row>
    <row r="40" spans="1:10">
      <c r="A40" s="19"/>
      <c r="B40" s="19"/>
      <c r="C40" s="19"/>
      <c r="E40" s="19"/>
      <c r="F40" s="25" t="s">
        <v>257</v>
      </c>
      <c r="G40" s="19"/>
      <c r="H40" s="19"/>
      <c r="I40" s="19"/>
      <c r="J40" s="19"/>
    </row>
    <row r="41" spans="1:10">
      <c r="A41" s="19"/>
      <c r="B41" s="19"/>
      <c r="C41" s="19"/>
      <c r="E41" s="19"/>
      <c r="F41" s="25" t="s">
        <v>267</v>
      </c>
      <c r="G41" s="19"/>
      <c r="H41" s="19"/>
      <c r="I41" s="19"/>
      <c r="J41" s="19"/>
    </row>
    <row r="42" spans="1:10">
      <c r="A42" s="19"/>
      <c r="B42" s="19"/>
      <c r="C42" s="19"/>
      <c r="E42" s="19"/>
      <c r="F42" s="25" t="s">
        <v>268</v>
      </c>
      <c r="G42" s="19"/>
      <c r="H42" s="19"/>
      <c r="I42" s="19"/>
      <c r="J42" s="19"/>
    </row>
    <row r="43" spans="1:10">
      <c r="A43" s="19"/>
      <c r="B43" s="19"/>
      <c r="C43" s="19"/>
      <c r="E43" s="19"/>
      <c r="F43" s="25" t="s">
        <v>269</v>
      </c>
      <c r="G43" s="19"/>
      <c r="H43" s="19"/>
      <c r="I43" s="19"/>
      <c r="J43" s="19"/>
    </row>
    <row r="44" spans="1:10">
      <c r="A44" s="19"/>
      <c r="B44" s="19"/>
      <c r="C44" s="19"/>
      <c r="E44" s="19"/>
      <c r="F44" s="25" t="s">
        <v>270</v>
      </c>
      <c r="G44" s="19"/>
      <c r="H44" s="19"/>
      <c r="I44" s="19"/>
      <c r="J44" s="19"/>
    </row>
    <row r="45" spans="1:10">
      <c r="A45" s="19"/>
      <c r="B45" s="19"/>
      <c r="C45" s="19"/>
      <c r="E45" s="19"/>
      <c r="F45" s="25" t="s">
        <v>77</v>
      </c>
      <c r="G45" s="19"/>
      <c r="H45" s="19"/>
      <c r="I45" s="19"/>
      <c r="J45" s="19"/>
    </row>
    <row r="46" spans="1:10">
      <c r="A46" s="19"/>
      <c r="B46" s="19"/>
      <c r="C46" s="19"/>
      <c r="E46" s="19"/>
      <c r="F46" s="25" t="s">
        <v>85</v>
      </c>
      <c r="G46" s="19"/>
      <c r="H46" s="19"/>
      <c r="I46" s="19"/>
      <c r="J46" s="19"/>
    </row>
    <row r="47" spans="1:10">
      <c r="A47" s="19"/>
      <c r="B47" s="19"/>
      <c r="C47" s="19"/>
      <c r="E47" s="19"/>
      <c r="F47" s="25" t="s">
        <v>113</v>
      </c>
      <c r="G47" s="19"/>
      <c r="H47" s="19"/>
      <c r="I47" s="19"/>
      <c r="J47" s="19"/>
    </row>
    <row r="48" spans="1:10">
      <c r="A48" s="19"/>
      <c r="B48" s="19"/>
      <c r="C48" s="19"/>
      <c r="E48" s="19"/>
      <c r="F48" s="26"/>
      <c r="G48" s="19"/>
      <c r="H48" s="19"/>
      <c r="I48" s="19"/>
      <c r="J48" s="19"/>
    </row>
    <row r="49" spans="1:10">
      <c r="A49" s="19"/>
      <c r="B49" s="19"/>
      <c r="C49" s="19"/>
      <c r="E49" s="19"/>
      <c r="F49" s="26"/>
      <c r="G49" s="19"/>
      <c r="H49" s="19"/>
      <c r="I49" s="19"/>
      <c r="J49" s="19"/>
    </row>
    <row r="50" spans="1:10">
      <c r="A50" s="19"/>
      <c r="B50" s="19"/>
      <c r="C50" s="19"/>
      <c r="E50" s="19"/>
      <c r="F50" s="26"/>
      <c r="G50" s="19"/>
      <c r="H50" s="19"/>
      <c r="I50" s="19"/>
      <c r="J50" s="19"/>
    </row>
    <row r="51" spans="1:10">
      <c r="A51" s="19"/>
      <c r="B51" s="19"/>
      <c r="C51" s="19"/>
      <c r="E51" s="19"/>
      <c r="F51" s="26"/>
      <c r="G51" s="19"/>
      <c r="H51" s="19"/>
      <c r="I51" s="19"/>
      <c r="J51" s="19"/>
    </row>
    <row r="52" spans="1:10">
      <c r="A52" s="19"/>
      <c r="B52" s="19"/>
      <c r="C52" s="19"/>
      <c r="E52" s="19"/>
      <c r="F52" s="26"/>
      <c r="G52" s="19"/>
      <c r="H52" s="19"/>
      <c r="I52" s="19"/>
      <c r="J52" s="19"/>
    </row>
    <row r="53" spans="1:10">
      <c r="A53" s="19"/>
      <c r="B53" s="19"/>
      <c r="C53" s="19"/>
      <c r="E53" s="19"/>
      <c r="F53" s="26"/>
      <c r="G53" s="19"/>
      <c r="H53" s="19"/>
      <c r="I53" s="19"/>
      <c r="J53" s="19"/>
    </row>
    <row r="54" spans="1:10">
      <c r="A54" s="19"/>
      <c r="B54" s="19"/>
      <c r="C54" s="19"/>
      <c r="E54" s="19"/>
      <c r="F54" s="26"/>
      <c r="G54" s="19"/>
      <c r="H54" s="19"/>
      <c r="I54" s="19"/>
      <c r="J54" s="19"/>
    </row>
    <row r="55" spans="1:10">
      <c r="A55" s="19"/>
      <c r="B55" s="19"/>
      <c r="C55" s="19"/>
      <c r="E55" s="19"/>
      <c r="F55" s="26"/>
      <c r="G55" s="19"/>
      <c r="H55" s="19"/>
      <c r="I55" s="19"/>
      <c r="J55" s="19"/>
    </row>
    <row r="56" spans="1:10">
      <c r="A56" s="19"/>
      <c r="B56" s="19"/>
      <c r="C56" s="19"/>
      <c r="E56" s="19"/>
      <c r="F56" s="26"/>
      <c r="G56" s="19"/>
      <c r="H56" s="19"/>
      <c r="I56" s="19"/>
      <c r="J56" s="19"/>
    </row>
    <row r="57" spans="1:10">
      <c r="A57" s="19"/>
      <c r="B57" s="19"/>
      <c r="C57" s="19"/>
      <c r="E57" s="19"/>
      <c r="F57" s="26"/>
      <c r="G57" s="19"/>
      <c r="H57" s="19"/>
      <c r="I57" s="19"/>
      <c r="J57" s="19"/>
    </row>
    <row r="58" spans="1:10">
      <c r="A58" s="19"/>
      <c r="B58" s="19"/>
      <c r="C58" s="19"/>
      <c r="E58" s="19"/>
      <c r="F58" s="26"/>
      <c r="G58" s="19"/>
      <c r="H58" s="19"/>
      <c r="I58" s="19"/>
      <c r="J58" s="19"/>
    </row>
    <row r="59" spans="1:10">
      <c r="A59" s="19"/>
      <c r="B59" s="19"/>
      <c r="C59" s="19"/>
      <c r="E59" s="19"/>
      <c r="F59" s="26"/>
      <c r="G59" s="19"/>
      <c r="H59" s="19"/>
      <c r="I59" s="19"/>
      <c r="J59" s="19"/>
    </row>
    <row r="60" spans="1:10">
      <c r="A60" s="19"/>
      <c r="B60" s="19"/>
      <c r="C60" s="19"/>
      <c r="E60" s="19"/>
      <c r="F60" s="26"/>
      <c r="G60" s="19"/>
      <c r="H60" s="19"/>
      <c r="I60" s="19"/>
      <c r="J60" s="19"/>
    </row>
    <row r="61" spans="1:10">
      <c r="A61" s="19"/>
      <c r="B61" s="19"/>
      <c r="C61" s="19"/>
      <c r="E61" s="19"/>
      <c r="F61" s="26"/>
      <c r="G61" s="19"/>
      <c r="H61" s="19"/>
      <c r="I61" s="19"/>
      <c r="J61" s="19"/>
    </row>
    <row r="62" spans="1:10">
      <c r="A62" s="19"/>
      <c r="B62" s="19"/>
      <c r="C62" s="19"/>
      <c r="E62" s="19"/>
      <c r="F62" s="26"/>
      <c r="G62" s="19"/>
      <c r="H62" s="19"/>
      <c r="I62" s="19"/>
      <c r="J62" s="19"/>
    </row>
    <row r="63" spans="1:10">
      <c r="A63" s="19"/>
      <c r="B63" s="19"/>
      <c r="C63" s="19"/>
      <c r="E63" s="19"/>
      <c r="F63" s="26"/>
      <c r="G63" s="19"/>
      <c r="H63" s="19"/>
      <c r="I63" s="19"/>
      <c r="J63" s="19"/>
    </row>
    <row r="64" spans="1:10">
      <c r="A64" s="19"/>
      <c r="B64" s="19"/>
      <c r="C64" s="19"/>
      <c r="E64" s="19"/>
      <c r="F64" s="26"/>
      <c r="G64" s="19"/>
      <c r="H64" s="19"/>
      <c r="I64" s="19"/>
      <c r="J64" s="19"/>
    </row>
    <row r="65" spans="1:10">
      <c r="A65" s="19"/>
      <c r="B65" s="19"/>
      <c r="C65" s="19"/>
      <c r="E65" s="19"/>
      <c r="F65" s="26"/>
      <c r="G65" s="19"/>
      <c r="H65" s="19"/>
      <c r="I65" s="19"/>
      <c r="J65" s="19"/>
    </row>
    <row r="66" spans="1:10">
      <c r="A66" s="19"/>
      <c r="B66" s="19"/>
      <c r="C66" s="19"/>
      <c r="E66" s="19"/>
      <c r="F66" s="26"/>
      <c r="G66" s="19"/>
      <c r="H66" s="19"/>
      <c r="I66" s="19"/>
      <c r="J66" s="19"/>
    </row>
    <row r="67" spans="1:10">
      <c r="A67" s="19"/>
      <c r="B67" s="19"/>
      <c r="C67" s="19"/>
      <c r="E67" s="19"/>
      <c r="F67" s="26"/>
      <c r="G67" s="19"/>
      <c r="H67" s="19"/>
      <c r="I67" s="19"/>
      <c r="J67" s="19"/>
    </row>
    <row r="68" spans="1:10">
      <c r="A68" s="19"/>
      <c r="B68" s="19"/>
      <c r="C68" s="19"/>
      <c r="E68" s="19"/>
      <c r="F68" s="26"/>
      <c r="G68" s="19"/>
      <c r="H68" s="19"/>
      <c r="I68" s="19"/>
      <c r="J68" s="19"/>
    </row>
    <row r="69" spans="1:10">
      <c r="A69" s="19"/>
      <c r="B69" s="19"/>
      <c r="C69" s="19"/>
      <c r="E69" s="19"/>
      <c r="F69" s="26"/>
      <c r="G69" s="19"/>
      <c r="H69" s="19"/>
      <c r="I69" s="19"/>
      <c r="J69" s="19"/>
    </row>
    <row r="70" spans="1:10">
      <c r="A70" s="19"/>
      <c r="B70" s="19"/>
      <c r="C70" s="19"/>
      <c r="E70" s="19"/>
      <c r="F70" s="26"/>
      <c r="G70" s="19"/>
      <c r="H70" s="19"/>
      <c r="I70" s="19"/>
      <c r="J70" s="19"/>
    </row>
    <row r="71" spans="1:10">
      <c r="A71" s="19"/>
      <c r="B71" s="19"/>
      <c r="C71" s="19"/>
      <c r="E71" s="19"/>
      <c r="F71" s="26"/>
      <c r="G71" s="19"/>
      <c r="H71" s="19"/>
      <c r="I71" s="19"/>
      <c r="J71" s="19"/>
    </row>
    <row r="72" spans="1:10">
      <c r="A72" s="19"/>
      <c r="B72" s="19"/>
      <c r="C72" s="19"/>
      <c r="E72" s="19"/>
      <c r="F72" s="26"/>
      <c r="G72" s="19"/>
      <c r="H72" s="19"/>
      <c r="I72" s="19"/>
      <c r="J72" s="19"/>
    </row>
    <row r="73" spans="1:10">
      <c r="A73" s="19"/>
      <c r="B73" s="19"/>
      <c r="C73" s="19"/>
      <c r="E73" s="19"/>
      <c r="F73" s="26"/>
      <c r="G73" s="19"/>
      <c r="H73" s="19"/>
      <c r="I73" s="19"/>
      <c r="J73" s="19"/>
    </row>
    <row r="74" spans="1:10">
      <c r="A74" s="19"/>
      <c r="B74" s="19"/>
      <c r="C74" s="19"/>
      <c r="E74" s="19"/>
      <c r="F74" s="26"/>
      <c r="G74" s="19"/>
      <c r="H74" s="19"/>
      <c r="I74" s="19"/>
      <c r="J74" s="19"/>
    </row>
    <row r="75" spans="1:10">
      <c r="A75" s="19"/>
      <c r="B75" s="19"/>
      <c r="C75" s="19"/>
      <c r="E75" s="19"/>
      <c r="F75" s="26"/>
      <c r="G75" s="19"/>
      <c r="H75" s="19"/>
      <c r="I75" s="19"/>
      <c r="J75" s="19"/>
    </row>
    <row r="76" spans="1:10">
      <c r="A76" s="19"/>
      <c r="B76" s="19"/>
      <c r="C76" s="19"/>
      <c r="E76" s="19"/>
      <c r="F76" s="26"/>
      <c r="G76" s="19"/>
      <c r="H76" s="19"/>
      <c r="I76" s="19"/>
      <c r="J76" s="19"/>
    </row>
    <row r="77" spans="1:10">
      <c r="A77" s="19"/>
      <c r="B77" s="19"/>
      <c r="C77" s="19"/>
      <c r="E77" s="19"/>
      <c r="F77" s="26"/>
      <c r="G77" s="19"/>
      <c r="H77" s="19"/>
      <c r="I77" s="19"/>
      <c r="J77" s="19"/>
    </row>
    <row r="78" spans="1:10">
      <c r="A78" s="19"/>
      <c r="B78" s="19"/>
      <c r="C78" s="19"/>
      <c r="E78" s="19"/>
      <c r="F78" s="26"/>
      <c r="G78" s="19"/>
      <c r="H78" s="19"/>
      <c r="I78" s="19"/>
      <c r="J78" s="19"/>
    </row>
    <row r="79" spans="1:10">
      <c r="A79" s="19"/>
      <c r="B79" s="19"/>
      <c r="C79" s="19"/>
      <c r="E79" s="19"/>
      <c r="F79" s="26"/>
      <c r="G79" s="19"/>
      <c r="H79" s="19"/>
      <c r="I79" s="19"/>
      <c r="J79" s="19"/>
    </row>
    <row r="80" spans="1:10">
      <c r="A80" s="19"/>
      <c r="B80" s="19"/>
      <c r="C80" s="19"/>
      <c r="E80" s="19"/>
      <c r="F80" s="26"/>
      <c r="G80" s="19"/>
      <c r="H80" s="19"/>
      <c r="I80" s="19"/>
      <c r="J80" s="19"/>
    </row>
    <row r="81" spans="1:10">
      <c r="A81" s="19"/>
      <c r="B81" s="19"/>
      <c r="C81" s="19"/>
      <c r="E81" s="19"/>
      <c r="F81" s="26"/>
      <c r="G81" s="19"/>
      <c r="H81" s="19"/>
      <c r="I81" s="19"/>
      <c r="J81" s="19"/>
    </row>
    <row r="82" spans="1:10">
      <c r="A82" s="19"/>
      <c r="B82" s="19"/>
      <c r="C82" s="19"/>
      <c r="E82" s="19"/>
      <c r="F82" s="26"/>
      <c r="G82" s="19"/>
      <c r="H82" s="19"/>
      <c r="I82" s="19"/>
      <c r="J82" s="19"/>
    </row>
    <row r="83" spans="1:10">
      <c r="A83" s="19"/>
      <c r="B83" s="19"/>
      <c r="C83" s="19"/>
      <c r="E83" s="19"/>
      <c r="F83" s="26"/>
      <c r="G83" s="19"/>
      <c r="H83" s="19"/>
      <c r="I83" s="19"/>
      <c r="J83" s="19"/>
    </row>
    <row r="84" spans="1:10">
      <c r="A84" s="19"/>
      <c r="B84" s="19"/>
      <c r="C84" s="19"/>
      <c r="E84" s="19"/>
      <c r="F84" s="26"/>
      <c r="G84" s="19"/>
      <c r="H84" s="19"/>
      <c r="I84" s="19"/>
      <c r="J84" s="19"/>
    </row>
    <row r="85" spans="1:10">
      <c r="A85" s="19"/>
      <c r="B85" s="19"/>
      <c r="C85" s="19"/>
      <c r="E85" s="19"/>
      <c r="F85" s="26"/>
      <c r="G85" s="19"/>
      <c r="H85" s="19"/>
      <c r="I85" s="19"/>
      <c r="J85" s="19"/>
    </row>
    <row r="86" spans="1:10">
      <c r="A86" s="19"/>
      <c r="B86" s="19"/>
      <c r="C86" s="19"/>
      <c r="E86" s="19"/>
      <c r="F86" s="26"/>
      <c r="G86" s="19"/>
      <c r="H86" s="19"/>
      <c r="I86" s="19"/>
      <c r="J86" s="19"/>
    </row>
    <row r="87" spans="1:10">
      <c r="A87" s="19"/>
      <c r="B87" s="19"/>
      <c r="C87" s="19"/>
      <c r="E87" s="19"/>
      <c r="F87" s="26"/>
      <c r="G87" s="19"/>
      <c r="H87" s="19"/>
      <c r="I87" s="19"/>
      <c r="J87" s="19"/>
    </row>
    <row r="88" spans="1:10">
      <c r="A88" s="19"/>
      <c r="B88" s="19"/>
      <c r="C88" s="19"/>
      <c r="E88" s="19"/>
      <c r="F88" s="26"/>
      <c r="G88" s="19"/>
      <c r="H88" s="19"/>
      <c r="I88" s="19"/>
      <c r="J88" s="19"/>
    </row>
    <row r="89" spans="1:10">
      <c r="A89" s="19"/>
      <c r="B89" s="19"/>
      <c r="C89" s="19"/>
      <c r="E89" s="19"/>
      <c r="F89" s="26"/>
      <c r="G89" s="19"/>
      <c r="H89" s="19"/>
      <c r="I89" s="19"/>
      <c r="J89" s="19"/>
    </row>
    <row r="90" spans="1:10">
      <c r="A90" s="19"/>
      <c r="B90" s="19"/>
      <c r="C90" s="19"/>
      <c r="F90" s="26"/>
      <c r="G90" s="19"/>
      <c r="H90" s="19"/>
      <c r="I90" s="19"/>
      <c r="J90" s="19"/>
    </row>
    <row r="91" spans="1:10">
      <c r="A91" s="19"/>
      <c r="B91" s="19"/>
      <c r="C91" s="19"/>
      <c r="F91" s="26"/>
      <c r="G91" s="19"/>
      <c r="H91" s="19"/>
      <c r="I91" s="19"/>
      <c r="J91" s="19"/>
    </row>
    <row r="92" spans="1:10">
      <c r="A92" s="19"/>
      <c r="B92" s="19"/>
      <c r="C92" s="19"/>
      <c r="F92" s="26"/>
      <c r="G92" s="19"/>
      <c r="H92" s="19"/>
      <c r="I92" s="19"/>
      <c r="J92" s="19"/>
    </row>
    <row r="93" spans="1:10">
      <c r="A93" s="19"/>
      <c r="B93" s="19"/>
      <c r="C93" s="19"/>
      <c r="F93" s="26"/>
      <c r="G93" s="19"/>
      <c r="H93" s="19"/>
      <c r="I93" s="19"/>
      <c r="J93" s="19"/>
    </row>
    <row r="94" spans="1:10">
      <c r="A94" s="19"/>
      <c r="B94" s="19"/>
      <c r="C94" s="19"/>
      <c r="D94" s="19"/>
      <c r="F94" s="26"/>
      <c r="G94" s="19"/>
      <c r="I94" s="19"/>
      <c r="J94" s="19"/>
    </row>
    <row r="95" spans="1:10">
      <c r="F95" s="26"/>
    </row>
    <row r="96" spans="1:10">
      <c r="F96" s="26"/>
    </row>
    <row r="97" spans="6:6">
      <c r="F97" s="26"/>
    </row>
    <row r="98" spans="6:6">
      <c r="F98" s="26"/>
    </row>
    <row r="99" spans="6:6">
      <c r="F99" s="26"/>
    </row>
    <row r="100" spans="6:6">
      <c r="F100" s="26"/>
    </row>
    <row r="101" spans="6:6">
      <c r="F101" s="26"/>
    </row>
    <row r="102" spans="6:6">
      <c r="F102" s="26"/>
    </row>
    <row r="103" spans="6:6">
      <c r="F103" s="26"/>
    </row>
    <row r="104" spans="6:6">
      <c r="F104" s="26"/>
    </row>
    <row r="105" spans="6:6">
      <c r="F105" s="26"/>
    </row>
    <row r="106" spans="6:6">
      <c r="F106" s="26"/>
    </row>
    <row r="107" spans="6:6">
      <c r="F107" s="26"/>
    </row>
    <row r="108" spans="6:6">
      <c r="F108" s="26"/>
    </row>
    <row r="109" spans="6:6">
      <c r="F109" s="26"/>
    </row>
    <row r="110" spans="6:6">
      <c r="F110" s="26"/>
    </row>
    <row r="111" spans="6:6">
      <c r="F111" s="26"/>
    </row>
    <row r="112" spans="6:6">
      <c r="F112" s="26"/>
    </row>
    <row r="113" spans="6:6">
      <c r="F113" s="26"/>
    </row>
    <row r="114" spans="6:6">
      <c r="F114" s="26"/>
    </row>
    <row r="115" spans="6:6">
      <c r="F115" s="26"/>
    </row>
    <row r="116" spans="6:6">
      <c r="F116" s="26"/>
    </row>
    <row r="117" spans="6:6">
      <c r="F117" s="26"/>
    </row>
    <row r="118" spans="6:6">
      <c r="F118" s="26"/>
    </row>
    <row r="119" spans="6:6">
      <c r="F119" s="26"/>
    </row>
    <row r="120" spans="6:6">
      <c r="F120" s="26"/>
    </row>
    <row r="121" spans="6:6">
      <c r="F121" s="26"/>
    </row>
    <row r="122" spans="6:6">
      <c r="F122" s="26"/>
    </row>
    <row r="123" spans="6:6">
      <c r="F123" s="26"/>
    </row>
    <row r="124" spans="6:6">
      <c r="F124" s="26"/>
    </row>
    <row r="125" spans="6:6">
      <c r="F125" s="26"/>
    </row>
    <row r="126" spans="6:6">
      <c r="F126" s="26"/>
    </row>
    <row r="127" spans="6:6">
      <c r="F127" s="26"/>
    </row>
    <row r="128" spans="6:6">
      <c r="F128" s="26"/>
    </row>
    <row r="129" spans="6:6">
      <c r="F129" s="26"/>
    </row>
    <row r="130" spans="6:6">
      <c r="F130" s="26"/>
    </row>
    <row r="131" spans="6:6">
      <c r="F131" s="26"/>
    </row>
    <row r="132" spans="6:6">
      <c r="F132" s="26"/>
    </row>
    <row r="133" spans="6:6">
      <c r="F133" s="26"/>
    </row>
    <row r="134" spans="6:6">
      <c r="F134" s="26"/>
    </row>
    <row r="135" spans="6:6">
      <c r="F135" s="26"/>
    </row>
    <row r="136" spans="6:6">
      <c r="F136" s="26"/>
    </row>
    <row r="137" spans="6:6">
      <c r="F137" s="26"/>
    </row>
    <row r="138" spans="6:6">
      <c r="F138" s="26"/>
    </row>
    <row r="139" spans="6:6">
      <c r="F139" s="26"/>
    </row>
    <row r="140" spans="6:6">
      <c r="F140" s="26"/>
    </row>
    <row r="141" spans="6:6">
      <c r="F141" s="26"/>
    </row>
    <row r="142" spans="6:6">
      <c r="F142" s="26"/>
    </row>
    <row r="143" spans="6:6">
      <c r="F143" s="26"/>
    </row>
    <row r="144" spans="6:6">
      <c r="F144" s="26"/>
    </row>
    <row r="145" spans="6:6">
      <c r="F145" s="26"/>
    </row>
    <row r="146" spans="6:6">
      <c r="F146" s="26"/>
    </row>
    <row r="147" spans="6:6">
      <c r="F147" s="26"/>
    </row>
    <row r="148" spans="6:6">
      <c r="F148" s="26"/>
    </row>
    <row r="149" spans="6:6">
      <c r="F149" s="26"/>
    </row>
    <row r="150" spans="6:6">
      <c r="F150" s="26"/>
    </row>
    <row r="151" spans="6:6">
      <c r="F151" s="26"/>
    </row>
    <row r="152" spans="6:6">
      <c r="F152" s="26"/>
    </row>
    <row r="153" spans="6:6">
      <c r="F153" s="26"/>
    </row>
    <row r="154" spans="6:6">
      <c r="F154" s="26"/>
    </row>
    <row r="155" spans="6:6">
      <c r="F155" s="26"/>
    </row>
    <row r="156" spans="6:6">
      <c r="F156" s="26"/>
    </row>
    <row r="157" spans="6:6">
      <c r="F157" s="26"/>
    </row>
    <row r="158" spans="6:6">
      <c r="F158" s="26"/>
    </row>
    <row r="159" spans="6:6">
      <c r="F159" s="26"/>
    </row>
    <row r="160" spans="6:6">
      <c r="F160" s="26"/>
    </row>
    <row r="161" spans="6:6">
      <c r="F161" s="26"/>
    </row>
    <row r="162" spans="6:6">
      <c r="F162" s="26"/>
    </row>
    <row r="163" spans="6:6">
      <c r="F163" s="26"/>
    </row>
    <row r="164" spans="6:6">
      <c r="F164" s="26"/>
    </row>
    <row r="165" spans="6:6">
      <c r="F165" s="26"/>
    </row>
    <row r="166" spans="6:6">
      <c r="F166" s="26"/>
    </row>
    <row r="167" spans="6:6">
      <c r="F167" s="26"/>
    </row>
    <row r="168" spans="6:6">
      <c r="F168" s="26"/>
    </row>
    <row r="169" spans="6:6">
      <c r="F169" s="26"/>
    </row>
    <row r="170" spans="6:6">
      <c r="F170" s="26"/>
    </row>
    <row r="171" spans="6:6">
      <c r="F171" s="26"/>
    </row>
    <row r="172" spans="6:6">
      <c r="F172" s="26"/>
    </row>
    <row r="173" spans="6:6">
      <c r="F173" s="26"/>
    </row>
    <row r="174" spans="6:6">
      <c r="F174" s="26"/>
    </row>
    <row r="175" spans="6:6">
      <c r="F175" s="26"/>
    </row>
    <row r="176" spans="6:6">
      <c r="F176" s="26"/>
    </row>
    <row r="177" spans="6:6">
      <c r="F177" s="26"/>
    </row>
    <row r="178" spans="6:6">
      <c r="F178" s="26"/>
    </row>
    <row r="179" spans="6:6">
      <c r="F179" s="26"/>
    </row>
    <row r="180" spans="6:6">
      <c r="F180" s="26"/>
    </row>
    <row r="181" spans="6:6">
      <c r="F181" s="26"/>
    </row>
    <row r="182" spans="6:6">
      <c r="F182" s="26"/>
    </row>
    <row r="183" spans="6:6">
      <c r="F183" s="26"/>
    </row>
    <row r="184" spans="6:6">
      <c r="F184" s="26"/>
    </row>
    <row r="185" spans="6:6">
      <c r="F185" s="26"/>
    </row>
    <row r="186" spans="6:6">
      <c r="F186" s="26"/>
    </row>
    <row r="187" spans="6:6">
      <c r="F187" s="26"/>
    </row>
    <row r="188" spans="6:6">
      <c r="F188" s="26"/>
    </row>
    <row r="189" spans="6:6">
      <c r="F189" s="26"/>
    </row>
    <row r="190" spans="6:6">
      <c r="F190" s="26"/>
    </row>
    <row r="191" spans="6:6">
      <c r="F191" s="26"/>
    </row>
    <row r="192" spans="6:6">
      <c r="F192" s="26"/>
    </row>
    <row r="193" spans="6:6">
      <c r="F193" s="26"/>
    </row>
    <row r="194" spans="6:6">
      <c r="F194" s="26"/>
    </row>
    <row r="195" spans="6:6">
      <c r="F195" s="26"/>
    </row>
    <row r="196" spans="6:6">
      <c r="F196" s="26"/>
    </row>
    <row r="197" spans="6:6">
      <c r="F197" s="26"/>
    </row>
    <row r="198" spans="6:6">
      <c r="F198" s="26"/>
    </row>
    <row r="199" spans="6:6">
      <c r="F199" s="26"/>
    </row>
    <row r="200" spans="6:6">
      <c r="F200" s="26"/>
    </row>
    <row r="201" spans="6:6">
      <c r="F201" s="26"/>
    </row>
    <row r="202" spans="6:6">
      <c r="F202" s="26"/>
    </row>
    <row r="203" spans="6:6">
      <c r="F203" s="26"/>
    </row>
    <row r="204" spans="6:6">
      <c r="F204" s="26"/>
    </row>
    <row r="205" spans="6:6">
      <c r="F205" s="26"/>
    </row>
    <row r="206" spans="6:6">
      <c r="F206" s="26"/>
    </row>
    <row r="207" spans="6:6">
      <c r="F207" s="26"/>
    </row>
    <row r="208" spans="6:6">
      <c r="F208" s="26"/>
    </row>
    <row r="209" spans="6:6">
      <c r="F209" s="26"/>
    </row>
    <row r="210" spans="6:6">
      <c r="F210" s="26"/>
    </row>
    <row r="211" spans="6:6">
      <c r="F211" s="26"/>
    </row>
    <row r="212" spans="6:6">
      <c r="F212" s="26"/>
    </row>
    <row r="213" spans="6:6">
      <c r="F213" s="26"/>
    </row>
    <row r="214" spans="6:6">
      <c r="F214" s="26"/>
    </row>
    <row r="215" spans="6:6">
      <c r="F215" s="26"/>
    </row>
    <row r="216" spans="6:6">
      <c r="F216" s="26"/>
    </row>
    <row r="217" spans="6:6">
      <c r="F217" s="26"/>
    </row>
    <row r="218" spans="6:6">
      <c r="F218" s="26"/>
    </row>
    <row r="219" spans="6:6">
      <c r="F219" s="26"/>
    </row>
    <row r="220" spans="6:6">
      <c r="F220" s="26"/>
    </row>
    <row r="221" spans="6:6">
      <c r="F221" s="26"/>
    </row>
    <row r="222" spans="6:6">
      <c r="F222" s="26"/>
    </row>
    <row r="223" spans="6:6">
      <c r="F223" s="26"/>
    </row>
    <row r="224" spans="6:6">
      <c r="F224" s="26"/>
    </row>
    <row r="225" spans="6:6">
      <c r="F225" s="26"/>
    </row>
    <row r="226" spans="6:6">
      <c r="F226" s="26"/>
    </row>
    <row r="227" spans="6:6">
      <c r="F227" s="26"/>
    </row>
    <row r="228" spans="6:6">
      <c r="F228" s="26"/>
    </row>
    <row r="229" spans="6:6">
      <c r="F229" s="26"/>
    </row>
    <row r="230" spans="6:6">
      <c r="F230" s="26"/>
    </row>
    <row r="231" spans="6:6">
      <c r="F231" s="26"/>
    </row>
    <row r="232" spans="6:6">
      <c r="F232" s="26"/>
    </row>
    <row r="233" spans="6:6">
      <c r="F233" s="26"/>
    </row>
    <row r="234" spans="6:6">
      <c r="F234" s="26"/>
    </row>
    <row r="235" spans="6:6">
      <c r="F235" s="26"/>
    </row>
    <row r="236" spans="6:6">
      <c r="F236" s="26"/>
    </row>
    <row r="237" spans="6:6">
      <c r="F237" s="26"/>
    </row>
    <row r="238" spans="6:6">
      <c r="F238" s="26"/>
    </row>
    <row r="239" spans="6:6">
      <c r="F239" s="26"/>
    </row>
    <row r="240" spans="6:6">
      <c r="F240" s="26"/>
    </row>
    <row r="241" spans="6:6">
      <c r="F241" s="26"/>
    </row>
    <row r="242" spans="6:6">
      <c r="F242" s="26"/>
    </row>
    <row r="243" spans="6:6">
      <c r="F243" s="26"/>
    </row>
    <row r="244" spans="6:6">
      <c r="F244" s="26"/>
    </row>
    <row r="245" spans="6:6">
      <c r="F245" s="26"/>
    </row>
    <row r="246" spans="6:6">
      <c r="F246" s="26"/>
    </row>
    <row r="247" spans="6:6">
      <c r="F247" s="26"/>
    </row>
    <row r="248" spans="6:6">
      <c r="F248" s="26"/>
    </row>
    <row r="249" spans="6:6">
      <c r="F249" s="26"/>
    </row>
    <row r="250" spans="6:6">
      <c r="F250" s="26"/>
    </row>
    <row r="251" spans="6:6">
      <c r="F251" s="26"/>
    </row>
    <row r="252" spans="6:6">
      <c r="F252" s="26"/>
    </row>
    <row r="253" spans="6:6">
      <c r="F253" s="26"/>
    </row>
    <row r="254" spans="6:6">
      <c r="F254" s="26"/>
    </row>
    <row r="255" spans="6:6">
      <c r="F255" s="26"/>
    </row>
    <row r="256" spans="6:6">
      <c r="F256" s="26"/>
    </row>
    <row r="257" spans="6:6">
      <c r="F257" s="26"/>
    </row>
    <row r="258" spans="6:6">
      <c r="F258" s="26"/>
    </row>
    <row r="259" spans="6:6">
      <c r="F259" s="26"/>
    </row>
    <row r="260" spans="6:6">
      <c r="F260" s="26"/>
    </row>
    <row r="261" spans="6:6">
      <c r="F261" s="26"/>
    </row>
    <row r="262" spans="6:6">
      <c r="F262" s="26"/>
    </row>
    <row r="263" spans="6:6">
      <c r="F263" s="26"/>
    </row>
    <row r="264" spans="6:6">
      <c r="F264" s="26"/>
    </row>
    <row r="265" spans="6:6">
      <c r="F265" s="26"/>
    </row>
    <row r="266" spans="6:6">
      <c r="F266" s="26"/>
    </row>
    <row r="267" spans="6:6">
      <c r="F267" s="26"/>
    </row>
    <row r="268" spans="6:6">
      <c r="F268" s="26"/>
    </row>
    <row r="269" spans="6:6">
      <c r="F269" s="26"/>
    </row>
    <row r="270" spans="6:6">
      <c r="F270" s="26"/>
    </row>
    <row r="271" spans="6:6">
      <c r="F271" s="26"/>
    </row>
    <row r="272" spans="6:6">
      <c r="F272" s="26"/>
    </row>
    <row r="273" spans="6:6">
      <c r="F273" s="26"/>
    </row>
    <row r="274" spans="6:6">
      <c r="F274" s="26"/>
    </row>
    <row r="275" spans="6:6">
      <c r="F275" s="26"/>
    </row>
    <row r="276" spans="6:6">
      <c r="F276" s="26"/>
    </row>
    <row r="277" spans="6:6">
      <c r="F277" s="26"/>
    </row>
    <row r="278" spans="6:6">
      <c r="F278" s="26"/>
    </row>
    <row r="279" spans="6:6">
      <c r="F279" s="26"/>
    </row>
    <row r="280" spans="6:6">
      <c r="F280" s="26"/>
    </row>
    <row r="281" spans="6:6">
      <c r="F281" s="26"/>
    </row>
    <row r="282" spans="6:6">
      <c r="F282" s="26"/>
    </row>
    <row r="283" spans="6:6">
      <c r="F283" s="26"/>
    </row>
    <row r="284" spans="6:6">
      <c r="F284" s="26"/>
    </row>
    <row r="285" spans="6:6">
      <c r="F285" s="26"/>
    </row>
    <row r="286" spans="6:6">
      <c r="F286" s="26"/>
    </row>
    <row r="287" spans="6:6">
      <c r="F287" s="26"/>
    </row>
    <row r="288" spans="6:6">
      <c r="F288" s="26"/>
    </row>
    <row r="289" spans="6:6">
      <c r="F289" s="26"/>
    </row>
    <row r="290" spans="6:6">
      <c r="F290" s="26"/>
    </row>
    <row r="291" spans="6:6">
      <c r="F291" s="26"/>
    </row>
    <row r="292" spans="6:6">
      <c r="F292" s="26"/>
    </row>
    <row r="293" spans="6:6">
      <c r="F293" s="26"/>
    </row>
    <row r="294" spans="6:6">
      <c r="F294" s="26"/>
    </row>
    <row r="295" spans="6:6">
      <c r="F295" s="26"/>
    </row>
    <row r="296" spans="6:6">
      <c r="F296" s="26"/>
    </row>
    <row r="297" spans="6:6">
      <c r="F297" s="26"/>
    </row>
    <row r="298" spans="6:6">
      <c r="F298" s="26"/>
    </row>
    <row r="299" spans="6:6">
      <c r="F299" s="26"/>
    </row>
    <row r="300" spans="6:6">
      <c r="F300" s="26"/>
    </row>
    <row r="301" spans="6:6">
      <c r="F301" s="26"/>
    </row>
    <row r="302" spans="6:6">
      <c r="F302" s="26"/>
    </row>
    <row r="303" spans="6:6">
      <c r="F303" s="26"/>
    </row>
    <row r="304" spans="6:6">
      <c r="F304" s="26"/>
    </row>
    <row r="305" spans="6:6">
      <c r="F305" s="26"/>
    </row>
    <row r="306" spans="6:6">
      <c r="F306" s="26"/>
    </row>
    <row r="307" spans="6:6">
      <c r="F307" s="26"/>
    </row>
    <row r="308" spans="6:6">
      <c r="F308" s="26"/>
    </row>
    <row r="309" spans="6:6">
      <c r="F309" s="26"/>
    </row>
    <row r="310" spans="6:6">
      <c r="F310" s="26"/>
    </row>
    <row r="311" spans="6:6">
      <c r="F311" s="26"/>
    </row>
    <row r="312" spans="6:6">
      <c r="F312" s="27"/>
    </row>
    <row r="313" spans="6:6">
      <c r="F313" s="27"/>
    </row>
    <row r="314" spans="6:6">
      <c r="F314" s="26"/>
    </row>
    <row r="315" spans="6:6">
      <c r="F315" s="27"/>
    </row>
    <row r="316" spans="6:6">
      <c r="F316" s="27"/>
    </row>
    <row r="317" spans="6:6">
      <c r="F317" s="27"/>
    </row>
    <row r="318" spans="6:6">
      <c r="F318" s="27"/>
    </row>
    <row r="319" spans="6:6">
      <c r="F319" s="27"/>
    </row>
    <row r="320" spans="6:6">
      <c r="F320" s="26"/>
    </row>
    <row r="321" spans="6:6">
      <c r="F321" s="26"/>
    </row>
    <row r="322" spans="6:6">
      <c r="F322" s="26"/>
    </row>
    <row r="323" spans="6:6">
      <c r="F323" s="27"/>
    </row>
    <row r="324" spans="6:6">
      <c r="F324" s="27"/>
    </row>
    <row r="325" spans="6:6">
      <c r="F325" s="26"/>
    </row>
    <row r="326" spans="6:6">
      <c r="F326" s="26"/>
    </row>
    <row r="327" spans="6:6">
      <c r="F327" s="26"/>
    </row>
    <row r="328" spans="6:6">
      <c r="F328" s="26"/>
    </row>
    <row r="329" spans="6:6">
      <c r="F329" s="26"/>
    </row>
    <row r="330" spans="6:6">
      <c r="F330" s="26"/>
    </row>
    <row r="331" spans="6:6">
      <c r="F331" s="26"/>
    </row>
    <row r="332" spans="6:6">
      <c r="F332" s="26"/>
    </row>
    <row r="333" spans="6:6">
      <c r="F333" s="26"/>
    </row>
    <row r="334" spans="6:6">
      <c r="F334" s="26"/>
    </row>
    <row r="335" spans="6:6">
      <c r="F335" s="26"/>
    </row>
    <row r="336" spans="6:6">
      <c r="F336" s="26"/>
    </row>
    <row r="337" spans="6:6">
      <c r="F337" s="26"/>
    </row>
    <row r="338" spans="6:6">
      <c r="F338" s="26"/>
    </row>
    <row r="339" spans="6:6">
      <c r="F339" s="26"/>
    </row>
    <row r="340" spans="6:6">
      <c r="F340" s="26"/>
    </row>
    <row r="341" spans="6:6">
      <c r="F341" s="26"/>
    </row>
    <row r="342" spans="6:6">
      <c r="F342" s="26"/>
    </row>
    <row r="343" spans="6:6">
      <c r="F343" s="26"/>
    </row>
    <row r="344" spans="6:6">
      <c r="F344" s="26"/>
    </row>
    <row r="345" spans="6:6">
      <c r="F345" s="26"/>
    </row>
    <row r="346" spans="6:6">
      <c r="F346" s="26"/>
    </row>
    <row r="347" spans="6:6">
      <c r="F347" s="26"/>
    </row>
    <row r="348" spans="6:6">
      <c r="F348" s="26"/>
    </row>
    <row r="349" spans="6:6">
      <c r="F349" s="26"/>
    </row>
    <row r="350" spans="6:6">
      <c r="F350" s="26"/>
    </row>
    <row r="351" spans="6:6">
      <c r="F351" s="26"/>
    </row>
    <row r="352" spans="6:6">
      <c r="F352" s="26"/>
    </row>
    <row r="353" spans="6:6">
      <c r="F353" s="26"/>
    </row>
    <row r="354" spans="6:6">
      <c r="F354" s="26"/>
    </row>
    <row r="355" spans="6:6">
      <c r="F355" s="26"/>
    </row>
    <row r="356" spans="6:6">
      <c r="F356" s="26"/>
    </row>
    <row r="357" spans="6:6">
      <c r="F357" s="26"/>
    </row>
    <row r="358" spans="6:6">
      <c r="F358" s="26"/>
    </row>
    <row r="359" spans="6:6">
      <c r="F359" s="26"/>
    </row>
    <row r="360" spans="6:6">
      <c r="F360" s="26"/>
    </row>
    <row r="361" spans="6:6">
      <c r="F361" s="26"/>
    </row>
    <row r="362" spans="6:6">
      <c r="F362" s="26"/>
    </row>
    <row r="363" spans="6:6">
      <c r="F363" s="26"/>
    </row>
    <row r="364" spans="6:6">
      <c r="F364" s="26"/>
    </row>
    <row r="365" spans="6:6">
      <c r="F365" s="26"/>
    </row>
    <row r="366" spans="6:6">
      <c r="F366" s="26"/>
    </row>
    <row r="367" spans="6:6">
      <c r="F367" s="26"/>
    </row>
    <row r="368" spans="6:6">
      <c r="F368" s="26"/>
    </row>
    <row r="369" spans="6:6">
      <c r="F369" s="26"/>
    </row>
    <row r="370" spans="6:6">
      <c r="F370" s="26"/>
    </row>
    <row r="371" spans="6:6">
      <c r="F371" s="26"/>
    </row>
    <row r="372" spans="6:6">
      <c r="F372" s="26"/>
    </row>
    <row r="373" spans="6:6">
      <c r="F373" s="26"/>
    </row>
    <row r="374" spans="6:6">
      <c r="F374" s="26"/>
    </row>
    <row r="375" spans="6:6">
      <c r="F375" s="26"/>
    </row>
    <row r="376" spans="6:6">
      <c r="F376" s="26"/>
    </row>
    <row r="377" spans="6:6">
      <c r="F377" s="26"/>
    </row>
    <row r="378" spans="6:6">
      <c r="F378" s="26"/>
    </row>
    <row r="379" spans="6:6">
      <c r="F379" s="26"/>
    </row>
    <row r="380" spans="6:6">
      <c r="F380" s="26"/>
    </row>
    <row r="381" spans="6:6">
      <c r="F381" s="26"/>
    </row>
    <row r="382" spans="6:6">
      <c r="F382" s="26"/>
    </row>
    <row r="383" spans="6:6">
      <c r="F383" s="26"/>
    </row>
    <row r="384" spans="6:6">
      <c r="F384" s="26"/>
    </row>
    <row r="385" spans="6:6">
      <c r="F385" s="26"/>
    </row>
    <row r="386" spans="6:6">
      <c r="F386" s="26"/>
    </row>
    <row r="387" spans="6:6">
      <c r="F387" s="26"/>
    </row>
    <row r="388" spans="6:6">
      <c r="F388" s="26"/>
    </row>
    <row r="389" spans="6:6">
      <c r="F389" s="26"/>
    </row>
    <row r="390" spans="6:6">
      <c r="F390" s="26"/>
    </row>
    <row r="391" spans="6:6">
      <c r="F391" s="26"/>
    </row>
    <row r="392" spans="6:6">
      <c r="F392" s="26"/>
    </row>
    <row r="393" spans="6:6">
      <c r="F393" s="26"/>
    </row>
    <row r="394" spans="6:6">
      <c r="F394" s="26"/>
    </row>
    <row r="395" spans="6:6">
      <c r="F395" s="26"/>
    </row>
    <row r="396" spans="6:6">
      <c r="F396" s="26"/>
    </row>
    <row r="397" spans="6:6">
      <c r="F397" s="26"/>
    </row>
    <row r="398" spans="6:6">
      <c r="F398" s="26"/>
    </row>
    <row r="399" spans="6:6">
      <c r="F399" s="26"/>
    </row>
    <row r="400" spans="6:6">
      <c r="F400" s="27"/>
    </row>
    <row r="401" spans="6:6">
      <c r="F401" s="26"/>
    </row>
    <row r="402" spans="6:6">
      <c r="F402" s="26"/>
    </row>
    <row r="403" spans="6:6">
      <c r="F403" s="26"/>
    </row>
    <row r="404" spans="6:6">
      <c r="F404" s="26"/>
    </row>
    <row r="405" spans="6:6">
      <c r="F405" s="26"/>
    </row>
    <row r="406" spans="6:6">
      <c r="F406" s="26"/>
    </row>
    <row r="407" spans="6:6">
      <c r="F407" s="26"/>
    </row>
    <row r="408" spans="6:6">
      <c r="F408" s="26"/>
    </row>
    <row r="409" spans="6:6">
      <c r="F409" s="26"/>
    </row>
    <row r="410" spans="6:6">
      <c r="F410" s="26"/>
    </row>
    <row r="411" spans="6:6">
      <c r="F411" s="26"/>
    </row>
    <row r="412" spans="6:6">
      <c r="F412" s="26"/>
    </row>
    <row r="413" spans="6:6">
      <c r="F413" s="26"/>
    </row>
    <row r="414" spans="6:6">
      <c r="F414" s="26"/>
    </row>
    <row r="415" spans="6:6">
      <c r="F415" s="26"/>
    </row>
    <row r="416" spans="6:6">
      <c r="F416" s="26"/>
    </row>
    <row r="417" spans="6:6">
      <c r="F417" s="26"/>
    </row>
    <row r="418" spans="6:6">
      <c r="F418" s="26"/>
    </row>
    <row r="419" spans="6:6">
      <c r="F419" s="26"/>
    </row>
    <row r="420" spans="6:6">
      <c r="F420" s="26"/>
    </row>
    <row r="421" spans="6:6">
      <c r="F421" s="26"/>
    </row>
    <row r="422" spans="6:6">
      <c r="F422" s="26"/>
    </row>
    <row r="423" spans="6:6">
      <c r="F423" s="26"/>
    </row>
    <row r="424" spans="6:6">
      <c r="F424" s="26"/>
    </row>
    <row r="425" spans="6:6">
      <c r="F425" s="26"/>
    </row>
    <row r="426" spans="6:6">
      <c r="F426" s="26"/>
    </row>
    <row r="427" spans="6:6">
      <c r="F427" s="26"/>
    </row>
    <row r="428" spans="6:6">
      <c r="F428" s="26"/>
    </row>
    <row r="429" spans="6:6">
      <c r="F429" s="26"/>
    </row>
    <row r="430" spans="6:6">
      <c r="F430" s="26"/>
    </row>
    <row r="431" spans="6:6">
      <c r="F431" s="26"/>
    </row>
    <row r="432" spans="6:6">
      <c r="F432" s="26"/>
    </row>
    <row r="433" spans="6:6">
      <c r="F433" s="26"/>
    </row>
    <row r="434" spans="6:6">
      <c r="F434" s="26"/>
    </row>
    <row r="435" spans="6:6">
      <c r="F435" s="26"/>
    </row>
    <row r="436" spans="6:6">
      <c r="F436" s="26"/>
    </row>
    <row r="437" spans="6:6">
      <c r="F437" s="26"/>
    </row>
    <row r="438" spans="6:6">
      <c r="F438" s="26"/>
    </row>
    <row r="439" spans="6:6">
      <c r="F439" s="26"/>
    </row>
    <row r="440" spans="6:6">
      <c r="F440" s="26"/>
    </row>
    <row r="441" spans="6:6">
      <c r="F441" s="26"/>
    </row>
    <row r="442" spans="6:6">
      <c r="F442" s="26"/>
    </row>
    <row r="443" spans="6:6">
      <c r="F443" s="26"/>
    </row>
    <row r="444" spans="6:6">
      <c r="F444" s="26"/>
    </row>
    <row r="445" spans="6:6">
      <c r="F445" s="26"/>
    </row>
    <row r="446" spans="6:6">
      <c r="F446" s="26"/>
    </row>
    <row r="447" spans="6:6">
      <c r="F447" s="26"/>
    </row>
    <row r="448" spans="6:6">
      <c r="F448" s="26"/>
    </row>
    <row r="449" spans="6:6">
      <c r="F449" s="26"/>
    </row>
    <row r="450" spans="6:6">
      <c r="F450" s="26"/>
    </row>
    <row r="451" spans="6:6">
      <c r="F451" s="26"/>
    </row>
    <row r="452" spans="6:6">
      <c r="F452" s="26"/>
    </row>
    <row r="453" spans="6:6">
      <c r="F453" s="26"/>
    </row>
    <row r="454" spans="6:6">
      <c r="F454" s="26"/>
    </row>
    <row r="455" spans="6:6">
      <c r="F455" s="26"/>
    </row>
    <row r="456" spans="6:6">
      <c r="F456" s="26"/>
    </row>
    <row r="457" spans="6:6">
      <c r="F457" s="26"/>
    </row>
    <row r="458" spans="6:6">
      <c r="F458" s="26"/>
    </row>
    <row r="459" spans="6:6">
      <c r="F459" s="26"/>
    </row>
    <row r="460" spans="6:6">
      <c r="F460" s="26"/>
    </row>
    <row r="461" spans="6:6">
      <c r="F461" s="26"/>
    </row>
    <row r="462" spans="6:6">
      <c r="F462" s="26"/>
    </row>
    <row r="463" spans="6:6">
      <c r="F463" s="26"/>
    </row>
    <row r="464" spans="6:6">
      <c r="F464" s="26"/>
    </row>
    <row r="465" spans="6:6">
      <c r="F465" s="26"/>
    </row>
    <row r="466" spans="6:6">
      <c r="F466" s="26"/>
    </row>
    <row r="467" spans="6:6">
      <c r="F467" s="26"/>
    </row>
    <row r="468" spans="6:6">
      <c r="F468" s="26"/>
    </row>
    <row r="469" spans="6:6">
      <c r="F469" s="26"/>
    </row>
    <row r="470" spans="6:6">
      <c r="F470" s="26"/>
    </row>
    <row r="471" spans="6:6">
      <c r="F471" s="26"/>
    </row>
    <row r="472" spans="6:6">
      <c r="F472" s="26"/>
    </row>
    <row r="473" spans="6:6">
      <c r="F473" s="26"/>
    </row>
    <row r="474" spans="6:6">
      <c r="F474" s="26"/>
    </row>
    <row r="475" spans="6:6">
      <c r="F475" s="26"/>
    </row>
    <row r="476" spans="6:6">
      <c r="F476" s="26"/>
    </row>
    <row r="477" spans="6:6">
      <c r="F477" s="26"/>
    </row>
    <row r="478" spans="6:6">
      <c r="F478" s="26"/>
    </row>
    <row r="479" spans="6:6">
      <c r="F479" s="26"/>
    </row>
    <row r="480" spans="6:6">
      <c r="F480" s="26"/>
    </row>
    <row r="481" spans="6:6">
      <c r="F481" s="26"/>
    </row>
    <row r="482" spans="6:6">
      <c r="F482" s="26"/>
    </row>
    <row r="483" spans="6:6">
      <c r="F483" s="26"/>
    </row>
    <row r="484" spans="6:6">
      <c r="F484" s="26"/>
    </row>
    <row r="485" spans="6:6">
      <c r="F485" s="26"/>
    </row>
    <row r="486" spans="6:6">
      <c r="F486" s="26"/>
    </row>
    <row r="487" spans="6:6">
      <c r="F487" s="26"/>
    </row>
    <row r="488" spans="6:6">
      <c r="F488" s="26"/>
    </row>
    <row r="489" spans="6:6">
      <c r="F489" s="26"/>
    </row>
    <row r="490" spans="6:6">
      <c r="F490" s="26"/>
    </row>
    <row r="491" spans="6:6">
      <c r="F491" s="26"/>
    </row>
    <row r="492" spans="6:6">
      <c r="F492" s="26"/>
    </row>
    <row r="493" spans="6:6">
      <c r="F493" s="26"/>
    </row>
    <row r="494" spans="6:6">
      <c r="F494" s="26"/>
    </row>
    <row r="495" spans="6:6">
      <c r="F495" s="26"/>
    </row>
    <row r="496" spans="6:6">
      <c r="F496" s="26"/>
    </row>
    <row r="497" spans="6:6">
      <c r="F497" s="26"/>
    </row>
    <row r="498" spans="6:6">
      <c r="F498" s="26"/>
    </row>
    <row r="499" spans="6:6">
      <c r="F499" s="26"/>
    </row>
    <row r="500" spans="6:6">
      <c r="F500" s="26"/>
    </row>
    <row r="501" spans="6:6">
      <c r="F501" s="26"/>
    </row>
    <row r="502" spans="6:6">
      <c r="F502" s="26"/>
    </row>
    <row r="503" spans="6:6">
      <c r="F503" s="26"/>
    </row>
    <row r="504" spans="6:6">
      <c r="F504" s="26"/>
    </row>
    <row r="505" spans="6:6">
      <c r="F505" s="26"/>
    </row>
    <row r="506" spans="6:6">
      <c r="F506" s="26"/>
    </row>
    <row r="507" spans="6:6">
      <c r="F507" s="26"/>
    </row>
    <row r="508" spans="6:6">
      <c r="F508" s="26"/>
    </row>
    <row r="509" spans="6:6">
      <c r="F509" s="26"/>
    </row>
    <row r="510" spans="6:6">
      <c r="F510" s="26"/>
    </row>
    <row r="511" spans="6:6">
      <c r="F511" s="26"/>
    </row>
    <row r="512" spans="6:6">
      <c r="F512" s="26"/>
    </row>
    <row r="513" spans="6:6">
      <c r="F513" s="26"/>
    </row>
  </sheetData>
  <autoFilter ref="A1:L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POAI CVP OCT 31 2024</vt:lpstr>
      <vt:lpstr>TD METAS</vt:lpstr>
      <vt:lpstr>POS-PRE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Gómez</dc:creator>
  <cp:lastModifiedBy>Cristian Camilo Rodriguez Melo</cp:lastModifiedBy>
  <dcterms:created xsi:type="dcterms:W3CDTF">2024-07-16T11:25:36Z</dcterms:created>
  <dcterms:modified xsi:type="dcterms:W3CDTF">2024-11-28T23:29:19Z</dcterms:modified>
</cp:coreProperties>
</file>