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hidePivotFieldList="1"/>
  <mc:AlternateContent xmlns:mc="http://schemas.openxmlformats.org/markup-compatibility/2006">
    <mc:Choice Requires="x15">
      <x15ac:absPath xmlns:x15ac="http://schemas.microsoft.com/office/spreadsheetml/2010/11/ac" url="C:\Users\KELLY SERRANO\Documents\Caja de vivienda popular\Seguimiento Riesgos\Informe\"/>
    </mc:Choice>
  </mc:AlternateContent>
  <xr:revisionPtr revIDLastSave="0" documentId="13_ncr:1_{07BCA393-951D-4E15-85A1-9E4270779EBB}" xr6:coauthVersionLast="46" xr6:coauthVersionMax="46" xr10:uidLastSave="{00000000-0000-0000-0000-000000000000}"/>
  <bookViews>
    <workbookView xWindow="-108" yWindow="-108" windowWidth="23256" windowHeight="12576" tabRatio="827" firstSheet="8" activeTab="12" xr2:uid="{00000000-000D-0000-FFFF-FFFF00000000}"/>
  </bookViews>
  <sheets>
    <sheet name="Resultados PAAC" sheetId="25" r:id="rId1"/>
    <sheet name="Resultados riesgos" sheetId="23" r:id="rId2"/>
    <sheet name="Resumen estado Riesgos" sheetId="24" r:id="rId3"/>
    <sheet name="Resultados Comp . pro" sheetId="26" r:id="rId4"/>
    <sheet name="1. MAPA DE RIESGOS " sheetId="1" r:id="rId5"/>
    <sheet name="1.1 ESTRATEGIA RIESGOS" sheetId="16" r:id="rId6"/>
    <sheet name="2. ANTITRAMITES" sheetId="18" r:id="rId7"/>
    <sheet name="2.1 ESTRAT RACIONALIZ TRAMI" sheetId="21" r:id="rId8"/>
    <sheet name="3. RENDICION DE CUENTAS" sheetId="9" r:id="rId9"/>
    <sheet name="4. ATENCION AL CIUDADANO" sheetId="10" r:id="rId10"/>
    <sheet name="5. TRANSPARENCIA " sheetId="11" r:id="rId11"/>
    <sheet name="6. INICIATIVAS" sheetId="12" r:id="rId12"/>
    <sheet name="7. CODIGO DE INTEGRIDAD" sheetId="20" r:id="rId13"/>
    <sheet name="CONTROL DE CAMBIOS REGISTROS " sheetId="15"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[1]BD!$B$7:$F$7</definedName>
    <definedName name="_xlnm._FilterDatabase" localSheetId="4" hidden="1">'1. MAPA DE RIESGOS '!$A$5:$Z$99</definedName>
    <definedName name="_xlnm._FilterDatabase" localSheetId="5" hidden="1">'1.1 ESTRATEGIA RIESGOS'!$A$7:$W$28</definedName>
    <definedName name="_xlnm._FilterDatabase" localSheetId="6" hidden="1">'2. ANTITRAMITES'!$A$5:$AG$6</definedName>
    <definedName name="_xlnm._FilterDatabase" localSheetId="7" hidden="1">'2.1 ESTRAT RACIONALIZ TRAMI'!$A$27:$U$27</definedName>
    <definedName name="_xlnm._FilterDatabase" localSheetId="8" hidden="1">'3. RENDICION DE CUENTAS'!$A$4:$AB$34</definedName>
    <definedName name="_xlnm._FilterDatabase" localSheetId="9" hidden="1">'4. ATENCION AL CIUDADANO'!$A$5:$Z$23</definedName>
    <definedName name="_xlnm._FilterDatabase" localSheetId="10" hidden="1">'5. TRANSPARENCIA '!$A$4:$AA$40</definedName>
    <definedName name="_xlnm._FilterDatabase" localSheetId="11" hidden="1">'6. INICIATIVAS'!$A$4:$Z$13</definedName>
    <definedName name="_xlnm._FilterDatabase" localSheetId="12" hidden="1">'7. CODIGO DE INTEGRIDAD'!$A$5:$W$5</definedName>
    <definedName name="_Hlk514259072" localSheetId="0">'Resultados PAAC'!$E$8</definedName>
    <definedName name="´´">[2]BD!$B$7:$F$7</definedName>
    <definedName name="Alcance">[3]BD!$B$4:$F$4</definedName>
    <definedName name="AnalisisImpacto">[3]BD!$B$167:$C$191</definedName>
    <definedName name="_xlnm.Print_Area" localSheetId="4">'1. MAPA DE RIESGOS '!#REF!</definedName>
    <definedName name="_xlnm.Print_Area" localSheetId="6">'2. ANTITRAMITES'!$A$1:$AK$9</definedName>
    <definedName name="_xlnm.Print_Area" localSheetId="8">'3. RENDICION DE CUENTAS'!$A$1:$N$31</definedName>
    <definedName name="_xlnm.Print_Area" localSheetId="11">'6. INICIATIVAS'!$A$1:$N$10</definedName>
    <definedName name="_xlnm.Print_Area" localSheetId="12">'7. CODIGO DE INTEGRIDAD'!$A$1:$H$5</definedName>
    <definedName name="AVANCE">[4]BD!#REF!</definedName>
    <definedName name="Clasificacion" localSheetId="6">#REF!</definedName>
    <definedName name="Clasificacion" localSheetId="7">#REF!</definedName>
    <definedName name="Clasificacion" localSheetId="9">#REF!</definedName>
    <definedName name="Clasificacion" localSheetId="10">#REF!</definedName>
    <definedName name="Clasificacion" localSheetId="12">#REF!</definedName>
    <definedName name="Clasificacion" localSheetId="3">#REF!</definedName>
    <definedName name="Clasificacion" localSheetId="0">#REF!</definedName>
    <definedName name="Clasificacion" localSheetId="1">#REF!</definedName>
    <definedName name="Clasificacion" localSheetId="2">#REF!</definedName>
    <definedName name="Clasificacion">#REF!</definedName>
    <definedName name="CONSOLIDADO">[4]BD!#REF!</definedName>
    <definedName name="Costo">[3]BD!$B$2:$F$2</definedName>
    <definedName name="costos">[1]BD!$B$2:$F$2</definedName>
    <definedName name="CRITERIORC">[3]BD!$D$57:$E$71</definedName>
    <definedName name="departamentos">[5]TABLA!$D$2:$D$36</definedName>
    <definedName name="DI" localSheetId="6">[6]INFORMACIÓN!#REF!</definedName>
    <definedName name="DI" localSheetId="7">[7]INFORMACIÓN!#REF!</definedName>
    <definedName name="DI" localSheetId="9">[8]INFORMACIÓN!#REF!</definedName>
    <definedName name="DI" localSheetId="10">[9]INFORMACIÓN!#REF!</definedName>
    <definedName name="DI" localSheetId="12">[7]INFORMACIÓN!#REF!</definedName>
    <definedName name="DI" localSheetId="3">[10]INFORMACIÓN!#REF!</definedName>
    <definedName name="DI" localSheetId="0">[10]INFORMACIÓN!#REF!</definedName>
    <definedName name="DI" localSheetId="1">[11]INFORMACIÓN!#REF!</definedName>
    <definedName name="DI" localSheetId="2">[7]INFORMACIÓN!#REF!</definedName>
    <definedName name="DI">[7]INFORMACIÓN!#REF!</definedName>
    <definedName name="Disminuir">[3]BD!$F$224:$F$225</definedName>
    <definedName name="DOF">[12]BD!$B$167:$C$191</definedName>
    <definedName name="Frecuencia2">[3]BD!$D$137:$D$141</definedName>
    <definedName name="Gestión_EstratégicaP" localSheetId="3">[3]BD!#REF!</definedName>
    <definedName name="Gestión_EstratégicaP" localSheetId="0">[3]BD!#REF!</definedName>
    <definedName name="Gestión_EstratégicaP" localSheetId="1">[3]BD!#REF!</definedName>
    <definedName name="Gestión_EstratégicaP" localSheetId="2">[3]BD!#REF!</definedName>
    <definedName name="Gestión_EstratégicaP">[3]BD!#REF!</definedName>
    <definedName name="GSST">[3]BD!$B$7:$F$7</definedName>
    <definedName name="HPARRA" localSheetId="3">[12]BD!#REF!</definedName>
    <definedName name="HPARRA" localSheetId="0">[12]BD!#REF!</definedName>
    <definedName name="HPARRA" localSheetId="1">[12]BD!#REF!</definedName>
    <definedName name="HPARRA" localSheetId="2">[12]BD!#REF!</definedName>
    <definedName name="HPARRA">[12]BD!#REF!</definedName>
    <definedName name="lista" localSheetId="6">#REF!</definedName>
    <definedName name="lista" localSheetId="7">#REF!</definedName>
    <definedName name="lista" localSheetId="11">#REF!</definedName>
    <definedName name="lista" localSheetId="12">#REF!</definedName>
    <definedName name="lista" localSheetId="3">#REF!</definedName>
    <definedName name="lista" localSheetId="0">#REF!</definedName>
    <definedName name="lista" localSheetId="1">#REF!</definedName>
    <definedName name="lista" localSheetId="2">#REF!</definedName>
    <definedName name="lista">#REF!</definedName>
    <definedName name="nivel">[5]TABLA!$C$2:$C$3</definedName>
    <definedName name="ObjetivosP" localSheetId="3">[3]BD!#REF!</definedName>
    <definedName name="ObjetivosP" localSheetId="0">[3]BD!#REF!</definedName>
    <definedName name="ObjetivosP" localSheetId="1">[3]BD!#REF!</definedName>
    <definedName name="ObjetivosP" localSheetId="2">[3]BD!#REF!</definedName>
    <definedName name="ObjetivosP">[3]BD!#REF!</definedName>
    <definedName name="opera_tivida">[1]BD!$B$5:$F$5</definedName>
    <definedName name="Operatividad">[3]BD!$B$5:$F$5</definedName>
    <definedName name="orden">[5]TABLA!$A$3:$A$4</definedName>
    <definedName name="PAAC">#REF!</definedName>
    <definedName name="PAC">#REF!</definedName>
    <definedName name="PACC">#REF!</definedName>
    <definedName name="Periodicidad">[3]BD!$A$202:$A$210</definedName>
    <definedName name="preliminar">#REF!</definedName>
    <definedName name="Procedimiento">[3]BD!$A$86:$P$86</definedName>
    <definedName name="Procesos" localSheetId="6">#REF!</definedName>
    <definedName name="Procesos" localSheetId="7">#REF!</definedName>
    <definedName name="Procesos" localSheetId="9">#REF!</definedName>
    <definedName name="Procesos" localSheetId="10">#REF!</definedName>
    <definedName name="Procesos" localSheetId="12">#REF!</definedName>
    <definedName name="Procesos" localSheetId="3">#REF!</definedName>
    <definedName name="Procesos" localSheetId="0">#REF!</definedName>
    <definedName name="Procesos" localSheetId="1">#REF!</definedName>
    <definedName name="Procesos" localSheetId="2">#REF!</definedName>
    <definedName name="Procesos">#REF!</definedName>
    <definedName name="Responsable">[3]BD!$D$266:$D$278</definedName>
    <definedName name="RESULTADOS">#REF!</definedName>
    <definedName name="RESULTADOS2">[4]INFORMACIÓN!#REF!</definedName>
    <definedName name="sector">[5]TABLA!$B$2:$B$26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[5]TABLA!$G$2:$G$4</definedName>
    <definedName name="TratamientoCorrupcion" localSheetId="12">[3]BD!$A$324:$B$339</definedName>
    <definedName name="TratamientoCorrupcion">[13]BD!$A$324:$B$339</definedName>
    <definedName name="TratamientoRiesgo">[3]BD!$A$297:$B$312</definedName>
    <definedName name="VALOR">[3]BD!$D$25:$E$49</definedName>
    <definedName name="vigencias">[5]TABLA!$E$2:$E$7</definedName>
  </definedNames>
  <calcPr calcId="181029"/>
  <pivotCaches>
    <pivotCache cacheId="0" r:id="rId32"/>
    <pivotCache cacheId="1" r:id="rId3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6" l="1"/>
  <c r="B6" i="26"/>
  <c r="B7" i="26"/>
  <c r="B8" i="26"/>
  <c r="B9" i="26"/>
  <c r="B10" i="26"/>
  <c r="B11" i="26"/>
  <c r="B12" i="26"/>
  <c r="B13" i="26"/>
  <c r="B14" i="26"/>
  <c r="B15" i="26"/>
  <c r="B16" i="26"/>
  <c r="B17" i="26"/>
  <c r="B18" i="26"/>
  <c r="B19" i="26"/>
  <c r="B4" i="26"/>
  <c r="W98" i="1"/>
  <c r="B5" i="25" s="1"/>
  <c r="W99" i="1"/>
  <c r="C5" i="25" s="1"/>
  <c r="W97" i="1"/>
  <c r="D5" i="25" s="1"/>
  <c r="AI9" i="18" l="1"/>
  <c r="C7" i="25" s="1"/>
  <c r="AI8" i="18"/>
  <c r="B7" i="25" s="1"/>
  <c r="AI7" i="18"/>
  <c r="W38" i="11"/>
  <c r="D11" i="25" s="1"/>
  <c r="D7" i="25"/>
  <c r="J15" i="26"/>
  <c r="J12" i="26"/>
  <c r="I8" i="26"/>
  <c r="I5" i="26"/>
  <c r="I4" i="26"/>
  <c r="H19" i="26"/>
  <c r="H17" i="26"/>
  <c r="H16" i="26"/>
  <c r="H14" i="26"/>
  <c r="H12" i="26"/>
  <c r="H11" i="26"/>
  <c r="H10" i="26"/>
  <c r="H7" i="26"/>
  <c r="H5" i="26"/>
  <c r="H4" i="26"/>
  <c r="G19" i="26"/>
  <c r="G16" i="26"/>
  <c r="G11" i="26"/>
  <c r="G5" i="26"/>
  <c r="F19" i="26"/>
  <c r="F13" i="26"/>
  <c r="F10" i="26"/>
  <c r="F9" i="26"/>
  <c r="F8" i="26"/>
  <c r="F7" i="26"/>
  <c r="F5" i="26"/>
  <c r="F4" i="26"/>
  <c r="C4" i="26"/>
  <c r="C5" i="26"/>
  <c r="C19" i="26"/>
  <c r="E19" i="26"/>
  <c r="E4" i="26"/>
  <c r="E17" i="26"/>
  <c r="E10" i="26"/>
  <c r="E9" i="26"/>
  <c r="E8" i="26"/>
  <c r="E5" i="26"/>
  <c r="D13" i="26"/>
  <c r="C18" i="26"/>
  <c r="C17" i="26"/>
  <c r="C16" i="26"/>
  <c r="C15" i="26"/>
  <c r="C14" i="26"/>
  <c r="C13" i="26"/>
  <c r="C12" i="26"/>
  <c r="C11" i="26"/>
  <c r="C10" i="26"/>
  <c r="C9" i="26"/>
  <c r="C8" i="26"/>
  <c r="C7" i="26"/>
  <c r="C6" i="26"/>
  <c r="T29" i="9" l="1"/>
  <c r="A96" i="1" l="1"/>
  <c r="A53" i="1"/>
  <c r="K63" i="26" l="1"/>
  <c r="K64" i="26"/>
  <c r="K50" i="26"/>
  <c r="K51" i="26"/>
  <c r="K52" i="26"/>
  <c r="K53" i="26"/>
  <c r="K54" i="26"/>
  <c r="K55" i="26"/>
  <c r="K56" i="26"/>
  <c r="K57" i="26"/>
  <c r="K58" i="26"/>
  <c r="K59" i="26"/>
  <c r="K60" i="26"/>
  <c r="K61" i="26"/>
  <c r="K62" i="26"/>
  <c r="K49" i="26"/>
  <c r="S16" i="20"/>
  <c r="S15" i="20"/>
  <c r="S14" i="20"/>
  <c r="D13" i="25" s="1"/>
  <c r="Q13" i="20"/>
  <c r="Q12" i="20"/>
  <c r="Q11" i="20"/>
  <c r="Q10" i="20"/>
  <c r="Q9" i="20"/>
  <c r="Q8" i="20"/>
  <c r="Q7" i="20"/>
  <c r="Q6" i="20"/>
  <c r="V11" i="12"/>
  <c r="D12" i="25" s="1"/>
  <c r="V13" i="12"/>
  <c r="V12" i="12"/>
  <c r="T10" i="12"/>
  <c r="T9" i="12"/>
  <c r="T8" i="12"/>
  <c r="T7" i="12"/>
  <c r="T6" i="12"/>
  <c r="W40" i="11"/>
  <c r="W39" i="11"/>
  <c r="U37" i="11"/>
  <c r="U36" i="11"/>
  <c r="U34" i="11"/>
  <c r="U33" i="11"/>
  <c r="U31" i="11"/>
  <c r="U30" i="11"/>
  <c r="U29" i="11"/>
  <c r="U28" i="11"/>
  <c r="U27" i="11"/>
  <c r="U26" i="11"/>
  <c r="U25" i="11"/>
  <c r="U24" i="11"/>
  <c r="U22" i="11"/>
  <c r="U21" i="11"/>
  <c r="U20" i="11"/>
  <c r="U19" i="11"/>
  <c r="U18" i="11"/>
  <c r="U16" i="11"/>
  <c r="U15" i="11"/>
  <c r="U14" i="11"/>
  <c r="U13" i="11"/>
  <c r="U12" i="11"/>
  <c r="U11" i="11"/>
  <c r="U10" i="11"/>
  <c r="U9" i="11"/>
  <c r="U8" i="11"/>
  <c r="U7" i="11"/>
  <c r="U6" i="11"/>
  <c r="V22" i="10"/>
  <c r="V23" i="10"/>
  <c r="V21" i="10"/>
  <c r="D10" i="25" s="1"/>
  <c r="T20" i="10"/>
  <c r="T19" i="10"/>
  <c r="T17" i="10"/>
  <c r="T15" i="10"/>
  <c r="T14" i="10"/>
  <c r="T12" i="10"/>
  <c r="T10" i="10"/>
  <c r="T9" i="10"/>
  <c r="T7" i="10"/>
  <c r="X34" i="9"/>
  <c r="X33" i="9"/>
  <c r="X32" i="9"/>
  <c r="D9" i="25" s="1"/>
  <c r="T31" i="9"/>
  <c r="T30" i="9"/>
  <c r="T28" i="9"/>
  <c r="T26" i="9"/>
  <c r="T25" i="9"/>
  <c r="T24" i="9"/>
  <c r="T23" i="9"/>
  <c r="T22" i="9"/>
  <c r="T21" i="9"/>
  <c r="T20" i="9"/>
  <c r="T19" i="9"/>
  <c r="T18" i="9"/>
  <c r="T17" i="9"/>
  <c r="T16" i="9"/>
  <c r="T14" i="9"/>
  <c r="T13" i="9"/>
  <c r="T12" i="9"/>
  <c r="T11" i="9"/>
  <c r="T10" i="9"/>
  <c r="T9" i="9"/>
  <c r="T7" i="9"/>
  <c r="T6" i="9"/>
  <c r="Q35" i="21" l="1"/>
  <c r="Q34" i="21"/>
  <c r="Q33" i="21"/>
  <c r="D8" i="25" s="1"/>
  <c r="O32" i="21"/>
  <c r="O31" i="21"/>
  <c r="O30" i="21"/>
  <c r="O29" i="21"/>
  <c r="O28" i="21"/>
  <c r="Q28" i="16"/>
  <c r="Q27" i="16"/>
  <c r="Q26" i="16"/>
  <c r="D6" i="25" s="1"/>
  <c r="O25" i="16" l="1"/>
  <c r="O24" i="16"/>
  <c r="O23" i="16"/>
  <c r="O22" i="16"/>
  <c r="O21" i="16"/>
  <c r="O20" i="16"/>
  <c r="O19" i="16"/>
  <c r="O17" i="16"/>
  <c r="O16" i="16"/>
  <c r="O15" i="16"/>
  <c r="O14" i="16"/>
  <c r="O13" i="16"/>
  <c r="O12" i="16"/>
  <c r="O11" i="16"/>
  <c r="O10" i="16"/>
  <c r="O9" i="16"/>
  <c r="J65" i="26" l="1"/>
  <c r="I65" i="26"/>
  <c r="H65" i="26"/>
  <c r="G65" i="26"/>
  <c r="F65" i="26"/>
  <c r="E65" i="26"/>
  <c r="D65" i="26"/>
  <c r="C65" i="26"/>
  <c r="B65" i="26"/>
  <c r="M64" i="26"/>
  <c r="N64" i="26" s="1"/>
  <c r="M63" i="26"/>
  <c r="N63" i="26" s="1"/>
  <c r="M62" i="26"/>
  <c r="N62" i="26" s="1"/>
  <c r="M61" i="26"/>
  <c r="N61" i="26" s="1"/>
  <c r="M60" i="26"/>
  <c r="N60" i="26" s="1"/>
  <c r="M59" i="26"/>
  <c r="N59" i="26" s="1"/>
  <c r="M58" i="26"/>
  <c r="N58" i="26" s="1"/>
  <c r="M57" i="26"/>
  <c r="N57" i="26" s="1"/>
  <c r="M56" i="26"/>
  <c r="N56" i="26" s="1"/>
  <c r="M55" i="26"/>
  <c r="N55" i="26" s="1"/>
  <c r="M54" i="26"/>
  <c r="N54" i="26" s="1"/>
  <c r="M53" i="26"/>
  <c r="N53" i="26" s="1"/>
  <c r="M52" i="26"/>
  <c r="N52" i="26" s="1"/>
  <c r="M51" i="26"/>
  <c r="N51" i="26" s="1"/>
  <c r="M50" i="26"/>
  <c r="N50" i="26" s="1"/>
  <c r="M49" i="26"/>
  <c r="N49" i="26" s="1"/>
  <c r="K65" i="26"/>
  <c r="D95" i="1" l="1"/>
  <c r="C95" i="1"/>
  <c r="B95" i="1"/>
  <c r="A95" i="1"/>
  <c r="D52" i="1"/>
  <c r="C52" i="1"/>
  <c r="B52" i="1"/>
  <c r="A52" i="1"/>
  <c r="A16" i="1"/>
  <c r="D14" i="25" l="1"/>
  <c r="E14" i="25" s="1"/>
  <c r="B14" i="25" l="1"/>
  <c r="C1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Marcela García</author>
  </authors>
  <commentList>
    <comment ref="F1" authorId="0" shapeId="0" xr:uid="{00000000-0006-0000-0500-00000100000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portatil</author>
  </authors>
  <commentList>
    <comment ref="A4" authorId="0" shapeId="0" xr:uid="{00000000-0006-0000-0900-00000100000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<sst xmlns="http://schemas.openxmlformats.org/spreadsheetml/2006/main" count="3399" uniqueCount="1704">
  <si>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</si>
  <si>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</si>
  <si>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</si>
  <si>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</si>
  <si>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</si>
  <si>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</si>
  <si>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</si>
  <si>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</si>
  <si>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</si>
  <si>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</si>
  <si>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</si>
  <si>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</si>
  <si>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</si>
  <si>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</si>
  <si>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</si>
  <si>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</si>
  <si>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</si>
  <si>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</si>
  <si>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</si>
  <si>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</si>
  <si>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</si>
  <si>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</si>
  <si>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</si>
  <si>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</si>
  <si>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</si>
  <si>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</si>
  <si>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</si>
  <si>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</si>
  <si>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</si>
  <si>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</si>
  <si>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</si>
  <si>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</si>
  <si>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</si>
  <si>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</si>
  <si>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</si>
  <si>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</si>
  <si>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</si>
  <si>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</si>
  <si>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</si>
  <si>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</si>
  <si>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</si>
  <si>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</si>
  <si>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</si>
  <si>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</si>
  <si>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</si>
  <si>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</si>
  <si>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</si>
  <si>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</si>
  <si>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</si>
  <si>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</si>
  <si>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</si>
  <si>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</si>
  <si>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</si>
  <si>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</si>
  <si>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</si>
  <si>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</si>
  <si>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</si>
  <si>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</si>
  <si>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</si>
  <si>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</si>
  <si>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</si>
  <si>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</si>
  <si>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</si>
  <si>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</si>
  <si>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</si>
  <si>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</si>
  <si>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</si>
  <si>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</si>
  <si>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</si>
  <si>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</si>
  <si>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</si>
  <si>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</si>
  <si>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</si>
  <si>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</si>
  <si>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</si>
  <si>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</si>
  <si>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</si>
  <si>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</si>
  <si>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</si>
  <si>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</si>
  <si>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</si>
  <si>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</si>
  <si>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</si>
  <si>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</si>
  <si>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</si>
  <si>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</si>
  <si>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</si>
  <si>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</si>
  <si>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</si>
  <si>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</si>
  <si>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</si>
  <si>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</si>
  <si>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</si>
  <si>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</si>
  <si>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</si>
  <si>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</si>
  <si>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</si>
  <si>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</si>
  <si>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</si>
  <si>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</si>
  <si>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</si>
  <si>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</si>
  <si>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</si>
  <si>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</si>
  <si>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</si>
  <si>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</si>
  <si>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</si>
  <si>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</si>
  <si>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</si>
  <si>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</si>
  <si>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</si>
  <si>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</si>
  <si>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</si>
  <si>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</si>
  <si>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</si>
  <si>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</si>
  <si>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</si>
  <si>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</si>
  <si>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</si>
  <si>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FASES</t>
  </si>
  <si>
    <t>ACTIVIDADES</t>
  </si>
  <si>
    <t>RESPONSABLE(S)</t>
  </si>
  <si>
    <t>FECHA INICIO DE ACTIVIDADES</t>
  </si>
  <si>
    <t>FECHA FINALIZACIÓN DE ACTIVIDADES</t>
  </si>
  <si>
    <t>RESULTADO</t>
  </si>
  <si>
    <t>2. Priorización de Trámites</t>
  </si>
  <si>
    <t>3. Racionalización de Trámites</t>
  </si>
  <si>
    <t>4. Interoperabilidad</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</si>
  <si>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</si>
  <si>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</si>
  <si>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</si>
  <si>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</si>
  <si>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</si>
  <si>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</si>
  <si>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</si>
  <si>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</si>
  <si>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</si>
  <si>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</si>
  <si>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</si>
  <si>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</si>
  <si>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</si>
  <si>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</si>
  <si>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</si>
  <si>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</si>
  <si>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</si>
  <si>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</si>
  <si>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</si>
  <si>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</si>
  <si>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</si>
  <si>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</si>
  <si>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</si>
  <si>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Estrategia de racionalización enscrita en el SUIT</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</si>
  <si>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</si>
  <si>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</si>
  <si>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</si>
  <si>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</si>
  <si>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</si>
  <si>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</si>
  <si>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</si>
  <si>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</si>
  <si>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</si>
  <si>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</si>
  <si>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</si>
  <si>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Febrero 1 - 2020</t>
  </si>
  <si>
    <t>Abril 30 - 2020</t>
  </si>
  <si>
    <t>Sensibilización (1)</t>
  </si>
  <si>
    <t xml:space="preserve">Listados de Asistencia
Presentación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</si>
  <si>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</si>
  <si>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</si>
  <si>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</si>
  <si>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</si>
  <si>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</si>
  <si>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</si>
  <si>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</si>
  <si>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</si>
  <si>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</si>
  <si>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</si>
  <si>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</si>
  <si>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</si>
  <si>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</si>
  <si>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</si>
  <si>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</si>
  <si>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</si>
  <si>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</si>
  <si>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</si>
  <si>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</si>
  <si>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</si>
  <si>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</si>
  <si>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Evaluar  las jornadas de socialización del proceso de asistencia técnica, entrega de licencias de construcción y/o actos de reconocimiento o eventos de participación ciudadana a través de los(as) ciudadanos(as).</t>
  </si>
  <si>
    <t>Director(a) de Mejoramiento de Vivienda</t>
  </si>
  <si>
    <t>Informe</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</si>
  <si>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</si>
  <si>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</si>
  <si>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</si>
  <si>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</si>
  <si>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</si>
  <si>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</si>
  <si>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</si>
  <si>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</si>
  <si>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</si>
  <si>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</si>
  <si>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</si>
  <si>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</si>
  <si>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</si>
  <si>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</si>
  <si>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</si>
  <si>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</si>
  <si>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</si>
  <si>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</si>
  <si>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</si>
  <si>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</si>
  <si>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</si>
  <si>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</si>
  <si>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</si>
  <si>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</si>
  <si>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1. Gestión Estratégica</t>
  </si>
  <si>
    <t>208-PLA-Pr-01 FORM, SEGUI. PROYECTOS DE INVERSIÓN
208-PLA-Pr-16 FORMULACIÓN Y SEGUIMIENTO INDICADORES</t>
  </si>
  <si>
    <t>Posible</t>
  </si>
  <si>
    <t>Moderado</t>
  </si>
  <si>
    <t>Oficina Asesora de Planeación</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</si>
  <si>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</si>
  <si>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</si>
  <si>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</si>
  <si>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</si>
  <si>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</si>
  <si>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</si>
  <si>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</si>
  <si>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</si>
  <si>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</si>
  <si>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</si>
  <si>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</si>
  <si>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</si>
  <si>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</si>
  <si>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</si>
  <si>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</si>
  <si>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</si>
  <si>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</si>
  <si>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</si>
  <si>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</si>
  <si>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</si>
  <si>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</si>
  <si>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</si>
  <si>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</si>
  <si>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</si>
  <si>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</si>
  <si>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</si>
  <si>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</si>
  <si>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</si>
  <si>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</si>
  <si>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</si>
  <si>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</si>
  <si>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</si>
  <si>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</si>
  <si>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</si>
  <si>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</si>
  <si>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</si>
  <si>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</si>
  <si>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</si>
  <si>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</si>
  <si>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</si>
  <si>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</si>
  <si>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</si>
  <si>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</si>
  <si>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</si>
  <si>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</si>
  <si>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</si>
  <si>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</si>
  <si>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</si>
  <si>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</si>
  <si>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</si>
  <si>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</si>
  <si>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</si>
  <si>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</si>
  <si>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</si>
  <si>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</si>
  <si>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</si>
  <si>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</si>
  <si>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</si>
  <si>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</si>
  <si>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</si>
  <si>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</si>
  <si>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</si>
  <si>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</si>
  <si>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</si>
  <si>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</si>
  <si>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</si>
  <si>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</si>
  <si>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</si>
  <si>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</si>
  <si>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</si>
  <si>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</si>
  <si>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</si>
  <si>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</si>
  <si>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</si>
  <si>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</si>
  <si>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</si>
  <si>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</si>
  <si>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</si>
  <si>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</si>
  <si>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</si>
  <si>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</si>
  <si>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</si>
  <si>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</si>
  <si>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</si>
  <si>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</si>
  <si>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</si>
  <si>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</si>
  <si>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</si>
  <si>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</si>
  <si>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</si>
  <si>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</si>
  <si>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</si>
  <si>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</si>
  <si>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</si>
  <si>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</si>
  <si>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</si>
  <si>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</si>
  <si>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</si>
  <si>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</si>
  <si>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</si>
  <si>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</si>
  <si>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</si>
  <si>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</si>
  <si>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</si>
  <si>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</si>
  <si>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</si>
  <si>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</si>
  <si>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</si>
  <si>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</si>
  <si>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</si>
  <si>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</si>
  <si>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</si>
  <si>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</si>
  <si>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</si>
  <si>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</si>
  <si>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</si>
  <si>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</si>
  <si>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</si>
  <si>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</si>
  <si>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</si>
  <si>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</si>
  <si>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</si>
  <si>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</si>
  <si>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</si>
  <si>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</si>
  <si>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</si>
  <si>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</si>
  <si>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</si>
  <si>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</si>
  <si>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</si>
  <si>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</si>
  <si>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</si>
  <si>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</si>
  <si>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</si>
  <si>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</si>
  <si>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</si>
  <si>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</si>
  <si>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</si>
  <si>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</si>
  <si>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</si>
  <si>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</si>
  <si>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</si>
  <si>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</si>
  <si>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</si>
  <si>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</si>
  <si>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</si>
  <si>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</si>
  <si>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</si>
  <si>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</si>
  <si>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</si>
  <si>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</si>
  <si>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</si>
  <si>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</si>
  <si>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</si>
  <si>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</si>
  <si>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</si>
  <si>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</si>
  <si>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</si>
  <si>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</si>
  <si>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MAPA  DE RIESGOS - PLAN ANTICORRUPCIÓN Y DE ATENCIÓN AL CIUDADANO 2020 - PRELIMINAR.</t>
  </si>
  <si>
    <t>Enero 28 - 2020</t>
  </si>
  <si>
    <t xml:space="preserve">Una (1)  jornada de sensibilización a los enlaces de los procesos de la entidad. 
</t>
  </si>
  <si>
    <t xml:space="preserve">
Sensibilizar a los enlaces de la Caja de la Vivienda Popular sobre la Gestión del Riesgo en la entidad mediante reunión efectuada con los responsables de procesos de la Entidad.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</si>
  <si>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</si>
  <si>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</si>
  <si>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</si>
  <si>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</si>
  <si>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</si>
  <si>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</si>
  <si>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</si>
  <si>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</si>
  <si>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</si>
  <si>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</si>
  <si>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</si>
  <si>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</si>
  <si>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</si>
  <si>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</si>
  <si>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</si>
  <si>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</si>
  <si>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</si>
  <si>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</si>
  <si>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</si>
  <si>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</si>
  <si>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</si>
  <si>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</si>
  <si>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</si>
  <si>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</si>
  <si>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</si>
  <si>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</si>
  <si>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</si>
  <si>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</si>
  <si>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</si>
  <si>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</si>
  <si>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</si>
  <si>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</si>
  <si>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</si>
  <si>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</si>
  <si>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</si>
  <si>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</si>
  <si>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</si>
  <si>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</si>
  <si>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</si>
  <si>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</si>
  <si>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</si>
  <si>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</si>
  <si>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</si>
  <si>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</si>
  <si>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</si>
  <si>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</si>
  <si>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</si>
  <si>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</si>
  <si>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</si>
  <si>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</si>
  <si>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</si>
  <si>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</si>
  <si>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</si>
  <si>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</si>
  <si>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</si>
  <si>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</si>
  <si>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</si>
  <si>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</si>
  <si>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</si>
  <si>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</si>
  <si>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</si>
  <si>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</si>
  <si>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</si>
  <si>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</si>
  <si>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</si>
  <si>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</si>
  <si>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</si>
  <si>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</si>
  <si>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</si>
  <si>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</si>
  <si>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</si>
  <si>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</si>
  <si>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</si>
  <si>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</si>
  <si>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</si>
  <si>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</si>
  <si>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</si>
  <si>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</si>
  <si>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</si>
  <si>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</si>
  <si>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</si>
  <si>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</si>
  <si>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</si>
  <si>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</si>
  <si>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</si>
  <si>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</si>
  <si>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</si>
  <si>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</si>
  <si>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</si>
  <si>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</si>
  <si>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</si>
  <si>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</si>
  <si>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</si>
  <si>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</si>
  <si>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</si>
  <si>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</si>
  <si>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</si>
  <si>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</si>
  <si>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</si>
  <si>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</si>
  <si>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</si>
  <si>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</si>
  <si>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</si>
  <si>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</si>
  <si>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</si>
  <si>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</si>
  <si>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</si>
  <si>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</si>
  <si>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</si>
  <si>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</si>
  <si>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</si>
  <si>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</si>
  <si>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</si>
  <si>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</si>
  <si>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</si>
  <si>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</si>
  <si>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</si>
  <si>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</si>
  <si>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</si>
  <si>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</si>
  <si>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</si>
  <si>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</si>
  <si>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</si>
  <si>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</si>
  <si>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</si>
  <si>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</si>
  <si>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</si>
  <si>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</si>
  <si>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</si>
  <si>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</si>
  <si>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</si>
  <si>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</si>
  <si>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</si>
  <si>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</si>
  <si>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</si>
  <si>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</si>
  <si>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</si>
  <si>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</si>
  <si>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</si>
  <si>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</si>
  <si>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</si>
  <si>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</si>
  <si>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</si>
  <si>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</si>
  <si>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</si>
  <si>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</si>
  <si>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</si>
  <si>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</si>
  <si>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</si>
  <si>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</si>
  <si>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</si>
  <si>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</si>
  <si>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</si>
  <si>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</si>
  <si>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</si>
  <si>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</si>
  <si>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</si>
  <si>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</si>
  <si>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</si>
  <si>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</si>
  <si>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</si>
  <si>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</si>
  <si>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</si>
  <si>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</si>
  <si>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</si>
  <si>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</si>
  <si>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</si>
  <si>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</si>
  <si>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</si>
  <si>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</si>
  <si>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</si>
  <si>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</si>
  <si>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 xml:space="preserve">Identificar los Gestores de Integridad que se nombraron por acto administraivio para la vigencia 2020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</si>
  <si>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</si>
  <si>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</si>
  <si>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</si>
  <si>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</si>
  <si>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</si>
  <si>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</si>
  <si>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</si>
  <si>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</si>
  <si>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</si>
  <si>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</si>
  <si>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</si>
  <si>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</si>
  <si>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</si>
  <si>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</si>
  <si>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</si>
  <si>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</si>
  <si>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</si>
  <si>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</si>
  <si>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</si>
  <si>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</si>
  <si>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</si>
  <si>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</si>
  <si>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</si>
  <si>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</si>
  <si>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</si>
  <si>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</si>
  <si>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</si>
  <si>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</si>
  <si>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</si>
  <si>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</si>
  <si>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</si>
  <si>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</si>
  <si>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</si>
  <si>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</si>
  <si>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</si>
  <si>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</si>
  <si>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</si>
  <si>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</si>
  <si>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</si>
  <si>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</si>
  <si>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</si>
  <si>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</si>
  <si>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</si>
  <si>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</si>
  <si>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</si>
  <si>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</si>
  <si>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</si>
  <si>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</si>
  <si>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</si>
  <si>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</si>
  <si>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</si>
  <si>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</si>
  <si>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</si>
  <si>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</si>
  <si>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</si>
  <si>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</si>
  <si>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</si>
  <si>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</si>
  <si>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</si>
  <si>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</si>
  <si>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</si>
  <si>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</si>
  <si>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</si>
  <si>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</si>
  <si>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</si>
  <si>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</si>
  <si>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</si>
  <si>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</si>
  <si>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</si>
  <si>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</si>
  <si>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</si>
  <si>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</si>
  <si>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</si>
  <si>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</si>
  <si>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</si>
  <si>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</si>
  <si>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</si>
  <si>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</si>
  <si>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</si>
  <si>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</si>
  <si>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</si>
  <si>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</si>
  <si>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</si>
  <si>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</si>
  <si>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</si>
  <si>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</si>
  <si>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</si>
  <si>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</si>
  <si>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</si>
  <si>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</si>
  <si>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</si>
  <si>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</si>
  <si>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</si>
  <si>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</si>
  <si>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</si>
  <si>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</si>
  <si>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</si>
  <si>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</si>
  <si>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</si>
  <si>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</si>
  <si>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</si>
  <si>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</si>
  <si>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</si>
  <si>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</si>
  <si>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</si>
  <si>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</si>
  <si>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</si>
  <si>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Favorecimiento a terceros</t>
  </si>
  <si>
    <t>Favorecimiento a contratistas de obra, interventoría y/o terceros por parte de los supervisores de la Caja de la Vivienda Popular mediante la sustentación indebida de  modificaciones contractuales solicitadas.</t>
  </si>
  <si>
    <t>Desvío de recursos del Distrito para aprovechamiento de intereses propios o de terceros involucrados en el favorecimiento</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</si>
  <si>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</si>
  <si>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</si>
  <si>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</si>
  <si>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</si>
  <si>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</si>
  <si>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</si>
  <si>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</si>
  <si>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</si>
  <si>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</si>
  <si>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</si>
  <si>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</si>
  <si>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</si>
  <si>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</si>
  <si>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</si>
  <si>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</si>
  <si>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Procesos administrativos sancionatorios por presuntos incumplimientos en los productos y servicios programados a beneficiar una población objetivo</t>
  </si>
  <si>
    <t>una socialización efectuada</t>
  </si>
  <si>
    <t>Un instructivo Desarrollado</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</si>
  <si>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</si>
  <si>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</si>
  <si>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</si>
  <si>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</si>
  <si>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</si>
  <si>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</si>
  <si>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</si>
  <si>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</si>
  <si>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</si>
  <si>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</si>
  <si>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</si>
  <si>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</si>
  <si>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</si>
  <si>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</si>
  <si>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</si>
  <si>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</si>
  <si>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</si>
  <si>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</si>
  <si>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</si>
  <si>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</si>
  <si>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</si>
  <si>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</si>
  <si>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</si>
  <si>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</si>
  <si>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</si>
  <si>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Validar la información contenida en las Caracterizaciones de  ciudadanos y grupos de interés, con los Procesos de la Entidad, para verificar la pertinencia de la información en la vigencia 2020.</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</si>
  <si>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</si>
  <si>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</si>
  <si>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</si>
  <si>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</si>
  <si>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</si>
  <si>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</si>
  <si>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</si>
  <si>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</si>
  <si>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</si>
  <si>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</si>
  <si>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</si>
  <si>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</si>
  <si>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</si>
  <si>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</si>
  <si>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</si>
  <si>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</si>
  <si>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</si>
  <si>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</si>
  <si>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</si>
  <si>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</si>
  <si>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</si>
  <si>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</si>
  <si>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</si>
  <si>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</si>
  <si>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r>
      <t xml:space="preserve">Actualización  del trámite  </t>
    </r>
    <r>
      <rPr>
        <i/>
        <sz val="10"/>
        <color theme="1"/>
        <rFont val="Arial"/>
        <family val="2"/>
      </rPr>
      <t>"Postulación Programas de reubicación de asentamientos humanos ubicados en zonas de alto riesgo"</t>
    </r>
    <r>
      <rPr>
        <sz val="10"/>
        <color theme="1"/>
        <rFont val="Arial"/>
        <family val="2"/>
      </rPr>
      <t xml:space="preserve"> inscrito ante el SUIT 
</t>
    </r>
  </si>
  <si>
    <t>Oficina Asesora de Planeación y Dirección de Reasentamientos</t>
  </si>
  <si>
    <t>Trámite actualizado en el SUIT</t>
  </si>
  <si>
    <t>Trámite actualizado</t>
  </si>
  <si>
    <t>Oficina Asesora de Planeación y Dirección de Urbanización y Titulaciones</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</si>
  <si>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</si>
  <si>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</si>
  <si>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</si>
  <si>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</si>
  <si>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</si>
  <si>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</si>
  <si>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</si>
  <si>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</si>
  <si>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</si>
  <si>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</si>
  <si>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</si>
  <si>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</si>
  <si>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</si>
  <si>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</si>
  <si>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</si>
  <si>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</si>
  <si>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</si>
  <si>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</si>
  <si>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</si>
  <si>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</si>
  <si>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</si>
  <si>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</si>
  <si>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</si>
  <si>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</si>
  <si>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</si>
  <si>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</si>
  <si>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</si>
  <si>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</si>
  <si>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</si>
  <si>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</si>
  <si>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</si>
  <si>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</si>
  <si>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</si>
  <si>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</si>
  <si>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</si>
  <si>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</si>
  <si>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</si>
  <si>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</si>
  <si>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</si>
  <si>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</si>
  <si>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</si>
  <si>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</si>
  <si>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</si>
  <si>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</si>
  <si>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</si>
  <si>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</si>
  <si>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</si>
  <si>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</si>
  <si>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</si>
  <si>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</si>
  <si>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</si>
  <si>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</si>
  <si>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</si>
  <si>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</si>
  <si>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</si>
  <si>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</si>
  <si>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</si>
  <si>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</si>
  <si>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</si>
  <si>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</si>
  <si>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</si>
  <si>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</si>
  <si>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</si>
  <si>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</si>
  <si>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</si>
  <si>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</si>
  <si>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</si>
  <si>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</si>
  <si>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</si>
  <si>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</si>
  <si>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</si>
  <si>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</si>
  <si>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</si>
  <si>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</si>
  <si>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</si>
  <si>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</si>
  <si>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</si>
  <si>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</si>
  <si>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</si>
  <si>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</si>
  <si>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</si>
  <si>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</si>
  <si>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</si>
  <si>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</si>
  <si>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</si>
  <si>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</si>
  <si>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</si>
  <si>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</si>
  <si>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</si>
  <si>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</si>
  <si>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</si>
  <si>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</si>
  <si>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</si>
  <si>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</si>
  <si>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</si>
  <si>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</si>
  <si>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</si>
  <si>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</si>
  <si>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</si>
  <si>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</si>
  <si>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</si>
  <si>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</si>
  <si>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</si>
  <si>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</si>
  <si>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</si>
  <si>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</si>
  <si>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</si>
  <si>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</si>
  <si>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</si>
  <si>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</si>
  <si>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</si>
  <si>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</si>
  <si>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</si>
  <si>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</si>
  <si>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</si>
  <si>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</si>
  <si>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</si>
  <si>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</si>
  <si>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</si>
  <si>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</si>
  <si>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</si>
  <si>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</si>
  <si>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</si>
  <si>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</si>
  <si>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</si>
  <si>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</si>
  <si>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</si>
  <si>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</si>
  <si>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</si>
  <si>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</si>
  <si>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</si>
  <si>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</si>
  <si>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</si>
  <si>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</si>
  <si>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</si>
  <si>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</si>
  <si>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</si>
  <si>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</si>
  <si>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</si>
  <si>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</si>
  <si>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</si>
  <si>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</si>
  <si>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</si>
  <si>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</si>
  <si>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</si>
  <si>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</si>
  <si>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</si>
  <si>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</si>
  <si>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</si>
  <si>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</si>
  <si>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</si>
  <si>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</si>
  <si>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</si>
  <si>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</si>
  <si>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</si>
  <si>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</si>
  <si>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</si>
  <si>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</si>
  <si>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</si>
  <si>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</si>
  <si>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</si>
  <si>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</si>
  <si>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</si>
  <si>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</si>
  <si>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</si>
  <si>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</si>
  <si>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</si>
  <si>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</si>
  <si>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</si>
  <si>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</si>
  <si>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</si>
  <si>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</si>
  <si>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</si>
  <si>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</si>
  <si>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</si>
  <si>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</si>
  <si>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</si>
  <si>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</si>
  <si>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</si>
  <si>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</si>
  <si>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</si>
  <si>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</si>
  <si>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</si>
  <si>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Publicaciones en medios, piezas impresas, digitales, audiovisuales publicadas y elaboradas</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</si>
  <si>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</si>
  <si>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</si>
  <si>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</si>
  <si>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</si>
  <si>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</si>
  <si>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</si>
  <si>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</si>
  <si>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</si>
  <si>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</si>
  <si>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</si>
  <si>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</si>
  <si>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</si>
  <si>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</si>
  <si>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</si>
  <si>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</si>
  <si>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</si>
  <si>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</si>
  <si>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</si>
  <si>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</si>
  <si>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</si>
  <si>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</si>
  <si>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</si>
  <si>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</si>
  <si>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</si>
  <si>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</si>
  <si>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</si>
  <si>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</si>
  <si>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</si>
  <si>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</si>
  <si>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</si>
  <si>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</si>
  <si>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</si>
  <si>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</si>
  <si>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</si>
  <si>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</si>
  <si>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</si>
  <si>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</si>
  <si>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</si>
  <si>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</si>
  <si>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</si>
  <si>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</si>
  <si>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</si>
  <si>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</si>
  <si>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</si>
  <si>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</si>
  <si>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</si>
  <si>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</si>
  <si>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</si>
  <si>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</si>
  <si>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</si>
  <si>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</si>
  <si>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</si>
  <si>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</si>
  <si>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</si>
  <si>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</si>
  <si>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</si>
  <si>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</si>
  <si>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</si>
  <si>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</si>
  <si>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</si>
  <si>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</si>
  <si>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</si>
  <si>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</si>
  <si>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</si>
  <si>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</si>
  <si>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</si>
  <si>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Procedimiento 208-MB-Pr-02 Estudios de Previabilidad actualizado y socializado</t>
  </si>
  <si>
    <t>Registros y/o actas de reunión con la socialización y sensibilización realizada</t>
  </si>
  <si>
    <t>Pieza grafica y/o audiovisual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</si>
  <si>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</si>
  <si>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</si>
  <si>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</si>
  <si>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</si>
  <si>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Fortalecer la interacción de la herramienta  implementada para la accesibilidad a la población en situación de discapacidad y realizar su respectivo seguimiento</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</si>
  <si>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</si>
  <si>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</si>
  <si>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</si>
  <si>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</si>
  <si>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</si>
  <si>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</si>
  <si>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</si>
  <si>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</si>
  <si>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</si>
  <si>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</si>
  <si>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</si>
  <si>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</si>
  <si>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</si>
  <si>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</si>
  <si>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</si>
  <si>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</si>
  <si>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</si>
  <si>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</si>
  <si>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</si>
  <si>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</si>
  <si>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</si>
  <si>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</si>
  <si>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</si>
  <si>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</si>
  <si>
    <t xml:space="preserve">Generar acciones de mejora acorde a los resultados del Diagnóstico de Rendición de Cuentas. </t>
  </si>
  <si>
    <t>N.A.</t>
  </si>
  <si>
    <t>Consolidar y publicar informe de Rendición de Cuentas, con base en la información aportada por las diferentes áreas de la Entidad, para consulta por parte de los grupos de interés</t>
  </si>
  <si>
    <t xml:space="preserve">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</si>
  <si>
    <t xml:space="preserve">La Publicación MAPA  DE RIESGOS - PLAN ANTICORRUPCIÓN Y DE ATENCIÓN AL CIUDADANO 2020 - FINAL,  se realizó el día 31 de enero - 2020. </t>
  </si>
  <si>
    <t>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Actas de Reunión 
\\10.216.160.201\calidad\19. CONSOLIDADO MAPAS DE RIESGO\MATRIZ DE RIESGOS - PAAC\2020</t>
  </si>
  <si>
    <t xml:space="preserve">Marzo 11 - 2020 </t>
  </si>
  <si>
    <t xml:space="preserve">Gestión Estratégica </t>
  </si>
  <si>
    <r>
      <t xml:space="preserve">Modificación de la Acción dentro de la estructura del PAAC – Componente Rendición de Cuentas.
</t>
    </r>
    <r>
      <rPr>
        <b/>
        <sz val="11"/>
        <color theme="1"/>
        <rFont val="Arial"/>
        <family val="2"/>
      </rPr>
      <t>IMPLEMENTACIÓN Y DESARROLLO DE LA ESTRATEGIA (1 actividad - Fila 16)</t>
    </r>
    <r>
      <rPr>
        <sz val="11"/>
        <color theme="1"/>
        <rFont val="Arial"/>
        <family val="2"/>
      </rPr>
      <t xml:space="preserve">
Teniendo en cuenta que la acción está definida en la estructura del PAAC de la siguiente forma: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Se modifica la acción, quedando así: </t>
    </r>
    <r>
      <rPr>
        <b/>
        <sz val="11"/>
        <color theme="1"/>
        <rFont val="Arial"/>
        <family val="2"/>
      </rPr>
      <t xml:space="preserve">“Consolidar y publicar informe de Rendición de Cuentas, con base en la información aportada por las diferentes áreas de la Entidad, para consulta por parte de los grupos de interés”.
</t>
    </r>
    <r>
      <rPr>
        <i/>
        <sz val="11"/>
        <color theme="1"/>
        <rFont val="Arial"/>
        <family val="2"/>
      </rPr>
      <t>La modificación de la presente actividad fue llevada a consideración y votación de los integrantes del Comité Institucional de Gestión y Desempeño, el día 11 de marzo – 2020, certificando la aprobación de la modificación a la acción del PAAC.</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</si>
  <si>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 xml:space="preserve">Con corte al 31 de diciembre. Se publicará dentro de los diez (10) primeros días hábiles del mes de enero.
</t>
    </r>
  </si>
  <si>
    <r>
      <t xml:space="preserve">MAPA  DE RIESGOS - PLAN ANTICORRUPCIÓN Y DE ATENCIÓN AL CIUDADANO 2020: 
</t>
    </r>
    <r>
      <rPr>
        <b/>
        <sz val="11"/>
        <color theme="1"/>
        <rFont val="Arial"/>
        <family val="2"/>
      </rPr>
      <t xml:space="preserve">
Versión Preliminar: </t>
    </r>
    <r>
      <rPr>
        <sz val="11"/>
        <color theme="1"/>
        <rFont val="Arial"/>
        <family val="2"/>
      </rPr>
      <t xml:space="preserve">Publicado el 28 de enero -  2020
</t>
    </r>
    <r>
      <rPr>
        <b/>
        <sz val="11"/>
        <color theme="1"/>
        <rFont val="Arial"/>
        <family val="2"/>
      </rPr>
      <t xml:space="preserve">Versión Final: </t>
    </r>
    <r>
      <rPr>
        <sz val="11"/>
        <color theme="1"/>
        <rFont val="Arial"/>
        <family val="2"/>
      </rPr>
      <t xml:space="preserve">Publicado el 31 de enero -  2020
Versiones  MAPA  DE RIESGOS - PLAN ANTICORRUPCIÓN Y DE ATENCIÓN AL CIUDADANO 2020: Acorde a la necesidad de los responsables de Procesos, se efectuará la  actualización y su respectiva socialización. </t>
    </r>
  </si>
  <si>
    <r>
      <rPr>
        <b/>
        <sz val="11"/>
        <rFont val="Arial"/>
        <family val="2"/>
      </rPr>
      <t>Enero 28 - 2020
Enero 31 -  2020</t>
    </r>
    <r>
      <rPr>
        <sz val="11"/>
        <rFont val="Arial"/>
        <family val="2"/>
      </rPr>
      <t xml:space="preserve">
</t>
    </r>
    <r>
      <rPr>
        <b/>
        <sz val="11"/>
        <rFont val="Arial"/>
        <family val="2"/>
      </rPr>
      <t xml:space="preserve">Primer seguimiento: </t>
    </r>
    <r>
      <rPr>
        <sz val="11"/>
        <rFont val="Arial"/>
        <family val="2"/>
      </rPr>
      <t xml:space="preserve">Con corte al 30 de abril .  Se publicará dentro de los diez (10) primeros días hábiles del mes de mayo.
</t>
    </r>
    <r>
      <rPr>
        <b/>
        <sz val="11"/>
        <rFont val="Arial"/>
        <family val="2"/>
      </rPr>
      <t xml:space="preserve">Segundo seguimiento: </t>
    </r>
    <r>
      <rPr>
        <sz val="11"/>
        <rFont val="Arial"/>
        <family val="2"/>
      </rPr>
      <t xml:space="preserve">Con corte al 31 de agosto.  Se publicará dentro de los diez (10) primeros días hábiles del mes de septiembre.
</t>
    </r>
    <r>
      <rPr>
        <b/>
        <sz val="11"/>
        <rFont val="Arial"/>
        <family val="2"/>
      </rPr>
      <t xml:space="preserve">Tercer seguimiento: </t>
    </r>
    <r>
      <rPr>
        <sz val="11"/>
        <rFont val="Arial"/>
        <family val="2"/>
      </rPr>
      <t xml:space="preserve">Con corte al 31 de diciembre. Se publicará dentro de los diez (10) primeros días hábiles del mes de enero.
</t>
    </r>
    <r>
      <rPr>
        <b/>
        <sz val="11"/>
        <rFont val="Arial"/>
        <family val="2"/>
      </rPr>
      <t>Acorde a la Necesidad</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</si>
  <si>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Con corte al 31 de diciembre. Se publicará dentro de los diez (10) primeros días hábiles del mes de enero.</t>
    </r>
  </si>
  <si>
    <r>
      <rPr>
        <b/>
        <sz val="11"/>
        <color theme="1"/>
        <rFont val="Arial"/>
        <family val="2"/>
      </rPr>
      <t xml:space="preserve">Primer seguimiento: </t>
    </r>
    <r>
      <rPr>
        <sz val="11"/>
        <color theme="1"/>
        <rFont val="Arial"/>
        <family val="2"/>
      </rPr>
      <t xml:space="preserve">Con corte al 30 de abril .  Se publicará el 15 de mayo 2020.
</t>
    </r>
    <r>
      <rPr>
        <b/>
        <sz val="11"/>
        <color theme="1"/>
        <rFont val="Arial"/>
        <family val="2"/>
      </rPr>
      <t xml:space="preserve">Segundo seguimiento: </t>
    </r>
    <r>
      <rPr>
        <sz val="11"/>
        <color theme="1"/>
        <rFont val="Arial"/>
        <family val="2"/>
      </rPr>
      <t xml:space="preserve">Con corte al 31 de agosto.  Se publicará 14 de septiembre de2020.
</t>
    </r>
    <r>
      <rPr>
        <b/>
        <sz val="11"/>
        <color theme="1"/>
        <rFont val="Arial"/>
        <family val="2"/>
      </rPr>
      <t>Tercer seguimiento:</t>
    </r>
    <r>
      <rPr>
        <sz val="11"/>
        <color theme="1"/>
        <rFont val="Arial"/>
        <family val="2"/>
      </rPr>
      <t xml:space="preserve"> Con corte al 31 de diciembre. Se publicará el 18 de enero 2021.</t>
    </r>
  </si>
  <si>
    <t xml:space="preserve"> Ninguna</t>
  </si>
  <si>
    <r>
      <rPr>
        <b/>
        <sz val="10"/>
        <rFont val="Arial"/>
        <family val="2"/>
      </rPr>
      <t>Oficina Asesora de Planeación</t>
    </r>
    <r>
      <rPr>
        <sz val="10"/>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
</t>
    </r>
    <r>
      <rPr>
        <b/>
        <sz val="10"/>
        <rFont val="Arial"/>
        <family val="2"/>
      </rPr>
      <t xml:space="preserve">
Oficina de Control Interno</t>
    </r>
    <r>
      <rPr>
        <sz val="10"/>
        <rFont val="Arial"/>
        <family val="2"/>
      </rPr>
      <t xml:space="preserve">
Se realiza reunión con la OAP, con el fin de Actualizar el Contexto del Proceso (DOFA), se cuenta con registro de reunión Formulación Matriz Riesgos Control Interno (16 enero 2020).
</t>
    </r>
  </si>
  <si>
    <r>
      <rPr>
        <b/>
        <sz val="10"/>
        <rFont val="Arial"/>
        <family val="2"/>
      </rPr>
      <t>Oficina Asesora de Planeación</t>
    </r>
    <r>
      <rPr>
        <sz val="10"/>
        <rFont val="Arial"/>
        <family val="2"/>
      </rPr>
      <t xml:space="preserve">
Durante el mes de enero 2020, se realizaron mesas de trabajo con las diferentes enlaces de Procesos de la Caja de la Vivienda Popular, con el fin de brindar apoyo para construir el Mapa de  Riesgos - Plan Anticorrupción y de Atención al Ciudadano para la vigencia 2020.
</t>
    </r>
    <r>
      <rPr>
        <b/>
        <sz val="10"/>
        <rFont val="Arial"/>
        <family val="2"/>
      </rPr>
      <t>Oficina de Control Interno</t>
    </r>
    <r>
      <rPr>
        <sz val="10"/>
        <rFont val="Arial"/>
        <family val="2"/>
      </rPr>
      <t xml:space="preserve">
Se realiza reunión con la OAP, para construir el Mapa de Riesgos - Plan Anticorrupción y de Atención al Ciudadano 2020. Se cuenta con registro de reunión Formulación Matriz Riesgos Control Interno (16 enero 2020).
</t>
    </r>
  </si>
  <si>
    <r>
      <rPr>
        <b/>
        <sz val="10"/>
        <rFont val="Arial"/>
        <family val="2"/>
      </rPr>
      <t>Oficina Asesora de Planeación</t>
    </r>
    <r>
      <rPr>
        <sz val="10"/>
        <rFont val="Arial"/>
        <family val="2"/>
      </rPr>
      <t xml:space="preserve">
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r>
    <r>
      <rPr>
        <b/>
        <sz val="10"/>
        <rFont val="Arial"/>
        <family val="2"/>
      </rPr>
      <t xml:space="preserve">
Ruta: </t>
    </r>
    <r>
      <rPr>
        <sz val="10"/>
        <rFont val="Arial"/>
        <family val="2"/>
      </rPr>
      <t xml:space="preserve">
https://www.cajaviviendapopular.gov.co/?q=matriz-de-riesgos-plan-anticorrupci%C3%B3n-y-atenci%C3%B3n-al-ciudadano
</t>
    </r>
    <r>
      <rPr>
        <b/>
        <sz val="10"/>
        <rFont val="Arial"/>
        <family val="2"/>
      </rPr>
      <t>Oficina de Control Interno</t>
    </r>
    <r>
      <rPr>
        <sz val="10"/>
        <rFont val="Arial"/>
        <family val="2"/>
      </rPr>
      <t xml:space="preserve">
El Mapa de Riesgos - Plan Anticorrupción y de Atención al Ciudadano 2020 es enviado a la OAP mediante correo electrónico el día 24Ene2020.</t>
    </r>
  </si>
  <si>
    <t>Desarrollo de mesas de trabajo bimestral con el equipo para hacer seguimiento a los compromisos establecidos en el Plan de Mejoramiento de  Contraloría de Bogotá D.C.  a cargo de la DUT.</t>
  </si>
  <si>
    <t>Se realizó sensibilización a todos los enlaces de Procesos de la Entidad. 
\\10.216.160.201\calidad\30. PRESENTACIONES E INFORMES\SISTEMA INTEGRADO DE GESTIÓN\2020</t>
  </si>
  <si>
    <t xml:space="preserve">
Jefe Oficina Asesora de Planeación
</t>
  </si>
  <si>
    <t>Con memorando 2020IE5524 del jueves 30 Abril - 2020 se hizo entrega del informe de evaluación de la audiencia pública de Rendición de Cuentas vigencia 2019</t>
  </si>
  <si>
    <t xml:space="preserve">GESTIÒN ADMINISTRATIVA </t>
  </si>
  <si>
    <r>
      <rPr>
        <b/>
        <sz val="10"/>
        <rFont val="Arial"/>
        <family val="2"/>
      </rPr>
      <t xml:space="preserve">Actividad de control: </t>
    </r>
    <r>
      <rPr>
        <sz val="10"/>
        <rFont val="Arial"/>
        <family val="2"/>
      </rPr>
      <t xml:space="preserve">Realizar jornada de sensibilización a los funcionarios del proceso de contratación de la Subdirección Administrativa  y evaluar los resultados de aprendizaje.
</t>
    </r>
    <r>
      <rPr>
        <b/>
        <sz val="10"/>
        <rFont val="Arial"/>
        <family val="2"/>
      </rPr>
      <t>Cambio:</t>
    </r>
    <r>
      <rPr>
        <sz val="10"/>
        <rFont val="Arial"/>
        <family val="2"/>
      </rPr>
      <t xml:space="preserve">
</t>
    </r>
    <r>
      <rPr>
        <b/>
        <sz val="10"/>
        <rFont val="Arial"/>
        <family val="2"/>
      </rPr>
      <t xml:space="preserve">Ampliación de Fecha de cumplimiento </t>
    </r>
    <r>
      <rPr>
        <sz val="10"/>
        <rFont val="Arial"/>
        <family val="2"/>
      </rPr>
      <t xml:space="preserve">(30 de junio), para el 30 de Julio de 2020. 
</t>
    </r>
  </si>
  <si>
    <t xml:space="preserve">GESTIÓN DOCUMENTAL
</t>
  </si>
  <si>
    <r>
      <rPr>
        <b/>
        <sz val="10"/>
        <rFont val="Arial"/>
        <family val="2"/>
      </rPr>
      <t xml:space="preserve">Actividad de control: </t>
    </r>
    <r>
      <rPr>
        <sz val="10"/>
        <rFont val="Arial"/>
        <family val="2"/>
      </rPr>
      <t xml:space="preserve">Expedición de Circular interna con lineamientos para la elaboración y actualización de los inventarios documentales en los archivos de gestión. 
</t>
    </r>
    <r>
      <rPr>
        <b/>
        <sz val="10"/>
        <rFont val="Arial"/>
        <family val="2"/>
      </rPr>
      <t>Cambio:</t>
    </r>
    <r>
      <rPr>
        <sz val="10"/>
        <rFont val="Arial"/>
        <family val="2"/>
      </rPr>
      <t xml:space="preserve">
</t>
    </r>
    <r>
      <rPr>
        <b/>
        <sz val="10"/>
        <rFont val="Arial"/>
        <family val="2"/>
      </rPr>
      <t>Ampliación de Fecha de cumplimiento</t>
    </r>
    <r>
      <rPr>
        <sz val="10"/>
        <rFont val="Arial"/>
        <family val="2"/>
      </rPr>
      <t xml:space="preserve"> (30 de junio), para el 30 de Junio de 2020. 
</t>
    </r>
  </si>
  <si>
    <t xml:space="preserve">GESTIÓN DEL TALENTO HUMANO
</t>
  </si>
  <si>
    <r>
      <rPr>
        <b/>
        <sz val="10"/>
        <rFont val="Arial"/>
        <family val="2"/>
      </rPr>
      <t xml:space="preserve">Actividad de control: </t>
    </r>
    <r>
      <rPr>
        <sz val="10"/>
        <rFont val="Arial"/>
        <family val="2"/>
      </rPr>
      <t xml:space="preserve">Realizar jornada de sensibilización a los funcionarios del proceso de talento humano y evaluar los resultados de aprendizaje.
</t>
    </r>
    <r>
      <rPr>
        <b/>
        <sz val="10"/>
        <rFont val="Arial"/>
        <family val="2"/>
      </rPr>
      <t xml:space="preserve">Cambio:
</t>
    </r>
    <r>
      <rPr>
        <sz val="10"/>
        <rFont val="Arial"/>
        <family val="2"/>
      </rPr>
      <t xml:space="preserve">
Ampliación de Fecha de cumplimiento (30 de junio), para el 30 de Julio de 2020. 
</t>
    </r>
  </si>
  <si>
    <t xml:space="preserve">SERVICIO AL CIUDADANO
</t>
  </si>
  <si>
    <t>GESTIÓN ESTRATÉGICA</t>
  </si>
  <si>
    <t xml:space="preserve">URBANIZACIONES
 Y TITULACION
</t>
  </si>
  <si>
    <r>
      <rPr>
        <b/>
        <sz val="11"/>
        <color theme="1"/>
        <rFont val="Arial"/>
        <family val="2"/>
      </rPr>
      <t xml:space="preserve">Actividad: </t>
    </r>
    <r>
      <rPr>
        <sz val="11"/>
        <color theme="1"/>
        <rFont val="Arial"/>
        <family val="2"/>
      </rPr>
      <t xml:space="preserve">Promover un escenario o evento de participación ciudadana entre los ciudadanos y la entidad 
</t>
    </r>
    <r>
      <rPr>
        <b/>
        <sz val="11"/>
        <color theme="1"/>
        <rFont val="Arial"/>
        <family val="2"/>
      </rPr>
      <t xml:space="preserve">
Cambio: </t>
    </r>
    <r>
      <rPr>
        <sz val="11"/>
        <color theme="1"/>
        <rFont val="Arial"/>
        <family val="2"/>
      </rPr>
      <t xml:space="preserve">
Reprogramar este evento para el segundo semestre de la vigencia 2020 (1 Julio - 2020 - 30 Diciembre - 2020) 
</t>
    </r>
  </si>
  <si>
    <t xml:space="preserve">MEJORAMIENTO DE VIVIENDA </t>
  </si>
  <si>
    <r>
      <rPr>
        <b/>
        <sz val="11"/>
        <color theme="1"/>
        <rFont val="Arial"/>
        <family val="2"/>
      </rPr>
      <t xml:space="preserve">Actividad: </t>
    </r>
    <r>
      <rPr>
        <sz val="11"/>
        <color theme="1"/>
        <rFont val="Arial"/>
        <family val="2"/>
      </rPr>
      <t xml:space="preserve">Promover mínimo dos (2) jornadas de socialización del proceso de asistencia técnica, entrega de licencias de construcción y/o actos de reconocimiento aprobados por curadurías urbanas y sensibilización para el proceso de ejecución de obra.
Producto: escenario o evento de participación ciudadana definido.
</t>
    </r>
    <r>
      <rPr>
        <b/>
        <sz val="11"/>
        <color theme="1"/>
        <rFont val="Arial"/>
        <family val="2"/>
      </rPr>
      <t xml:space="preserve">
Cambio: 
</t>
    </r>
    <r>
      <rPr>
        <sz val="11"/>
        <color theme="1"/>
        <rFont val="Arial"/>
        <family val="2"/>
      </rPr>
      <t xml:space="preserve">Modificar el producto y la fecha inicial  (01-01-2020) y final de la Acción (12-30-2020).
Producto: 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Fecha de Inicio: 1-07-2020
Fecha Final: 31-12-2020. 
</t>
    </r>
  </si>
  <si>
    <r>
      <rPr>
        <b/>
        <sz val="11"/>
        <color theme="1"/>
        <rFont val="Arial"/>
        <family val="2"/>
      </rPr>
      <t>Actividad:</t>
    </r>
    <r>
      <rPr>
        <sz val="11"/>
        <color theme="1"/>
        <rFont val="Arial"/>
        <family val="2"/>
      </rPr>
      <t xml:space="preserve"> Evaluar las jornadas de socialización del proceso de asistencia técnica, entrega de licencias de construcción y/o actos de reconocimiento o eventos de participación ciudadana a través de los(as) ciudadanos(as). 
Producto: Informe de Encuentro con la ciudadanía
Evaluación de la Rendición de Cuentas (208-PLA-Ft- 58) 
</t>
    </r>
    <r>
      <rPr>
        <b/>
        <sz val="11"/>
        <color theme="1"/>
        <rFont val="Arial"/>
        <family val="2"/>
      </rPr>
      <t xml:space="preserve">Cambio: 
</t>
    </r>
    <r>
      <rPr>
        <sz val="11"/>
        <color theme="1"/>
        <rFont val="Arial"/>
        <family val="2"/>
      </rPr>
      <t xml:space="preserve">
Modificar el producto y la fecha inicial  (01-01-2020) y final de la Acción (12-30-2020).
Producto: 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</si>
  <si>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el producto y la fecha inicial  (01-01-2020) y final de la Acción (31-12-2020).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</si>
  <si>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el producto y la fecha inicial  (01-01-2020) y final de la Acción (31-12-2020).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</si>
  <si>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t xml:space="preserve">GESTIÓN DEL TALENTO HUMANO 
</t>
  </si>
  <si>
    <r>
      <rPr>
        <b/>
        <sz val="10"/>
        <rFont val="Arial"/>
        <family val="2"/>
      </rPr>
      <t xml:space="preserve">Etapa Fortalecimiento Alistamiento.
Actividad: </t>
    </r>
    <r>
      <rPr>
        <sz val="10"/>
        <rFont val="Arial"/>
        <family val="2"/>
      </rPr>
      <t xml:space="preserve">Contextualización y sensibilización del Código de Integridad en la entidad 
</t>
    </r>
    <r>
      <rPr>
        <b/>
        <sz val="10"/>
        <rFont val="Arial"/>
        <family val="2"/>
      </rPr>
      <t xml:space="preserve">Cambio: </t>
    </r>
    <r>
      <rPr>
        <sz val="10"/>
        <rFont val="Arial"/>
        <family val="2"/>
      </rPr>
      <t xml:space="preserve">
Se solicita ampliar la Fecha de cumplimiento (30 de abril) para el 30 de junio de 2020.  
</t>
    </r>
  </si>
  <si>
    <r>
      <rPr>
        <b/>
        <sz val="10"/>
        <rFont val="Arial"/>
        <family val="2"/>
      </rPr>
      <t xml:space="preserve">Etapa Fortalecimiento Alistamiento.
Actividad: </t>
    </r>
    <r>
      <rPr>
        <sz val="10"/>
        <rFont val="Arial"/>
        <family val="2"/>
      </rPr>
      <t xml:space="preserve">Convocar gestores de integridad. </t>
    </r>
    <r>
      <rPr>
        <b/>
        <sz val="10"/>
        <rFont val="Arial"/>
        <family val="2"/>
      </rPr>
      <t xml:space="preserve">
Cambio: </t>
    </r>
    <r>
      <rPr>
        <sz val="10"/>
        <rFont val="Arial"/>
        <family val="2"/>
      </rPr>
      <t xml:space="preserve">
Se solicita modificar Fecha de inicio: ( 1 de mayo) para el 1 de julio de 2020 y Fecha de cumplimiento (30 de junio), para el 31 de julio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</si>
  <si>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Actualización del acto administrativo por medio del cual se designan a los integrantes del equipo de gestores de integridad de la CVP. 
</t>
    </r>
    <r>
      <rPr>
        <b/>
        <sz val="10"/>
        <rFont val="Arial"/>
        <family val="2"/>
      </rPr>
      <t xml:space="preserve">
Cambio: 
</t>
    </r>
    <r>
      <rPr>
        <sz val="10"/>
        <rFont val="Arial"/>
        <family val="2"/>
      </rPr>
      <t xml:space="preserve">Se solicita modificar Fecha de inicio (1 de julio), para el 1 de agosto de 2020  Fecha de cumplimiento (17 de julio), para el 20 de agosto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</si>
  <si>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Preparar a los nuevos integrantes del equipo de gestores de integridad.
</t>
    </r>
    <r>
      <rPr>
        <b/>
        <sz val="10"/>
        <rFont val="Arial"/>
        <family val="2"/>
      </rPr>
      <t xml:space="preserve">
Cambio: 
</t>
    </r>
    <r>
      <rPr>
        <sz val="10"/>
        <rFont val="Arial"/>
        <family val="2"/>
      </rPr>
      <t xml:space="preserve">Se solicita modificar Fecha de inicio (21 de julio), para el 21 de agosto de 2020 Fecha de cumplimiento (31 de julio), para el 15 de septiembre de 2020. 
</t>
    </r>
  </si>
  <si>
    <t>Estrategia de lenguaje claro e incluyente implementada</t>
  </si>
  <si>
    <t>Julio  1 - 2020</t>
  </si>
  <si>
    <t>Julio 1 - 2020</t>
  </si>
  <si>
    <t>Diciembre 31 - 2020</t>
  </si>
  <si>
    <t xml:space="preserve">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t>
  </si>
  <si>
    <t>Video Institucional</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</si>
  <si>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</si>
  <si>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</si>
  <si>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</si>
  <si>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Difusiones masivas realizadas por los medios de comunicación de la CVP.
</t>
  </si>
  <si>
    <t>Difusiones realizadas</t>
  </si>
  <si>
    <t>Para la vigencia del año 2020 se ha venido adelantando en la Caja de la Vivienda Popular las actividades para dar continuidad al Modelo Integrado de Planeación y Gestión - MIPG.</t>
  </si>
  <si>
    <t>Implementación de la Política Antitrámites: La Caja de la Vivienda Popular adelanta durante la vigencia 2020, las siguientes actividades para dar cumplimiento a la Política:</t>
  </si>
  <si>
    <t xml:space="preserve">Oficina Asesora de Planeación - Oficina de Control Interno - Oficina de Asesora de  Comunicaciones - Oficina de TIC - Profesionales enlaces de las áreas  misionales DUT, DMV y DMB </t>
  </si>
  <si>
    <t xml:space="preserve">Ajuste en las actividades de: 
3. Racionalización de Trámites
4. Interoperabilidad
Acorde a la solicitud de la Dirección de Reasentamientos, se eliminan de las actividades como responsables de su ejecución. </t>
  </si>
  <si>
    <t xml:space="preserve">REASENTAMIENTOS HUMANOS </t>
  </si>
  <si>
    <r>
      <t xml:space="preserve">El MAPA  DE RIESGOS - PLAN ANTICORRUPCIÓN Y DE ATENCIÓN AL CIUDADANO 2020, fue publicado en su version preliminar en el banner de la página web de la Entdiad el 28 de enero - 2020, posteriormente se realizó su publicación en versión Final el día 31 de enero - 2020 en la carpeta de calidad y en la página web de la Caja de la Vivienda Popular. 
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r>
    <r>
      <rPr>
        <b/>
        <sz val="10"/>
        <rFont val="Arial"/>
        <family val="2"/>
      </rPr>
      <t xml:space="preserve">Ruta: </t>
    </r>
    <r>
      <rPr>
        <sz val="10"/>
        <rFont val="Arial"/>
        <family val="2"/>
      </rPr>
      <t xml:space="preserve">
Página web de la Caja de la Vivienda Popular y en el Botón de Transparencia - https://www.cajaviviendapopular.gov.co/?q=matriz-de-riesgos-plan-anticorrupci%C3%B3n-y-atenci%C3%B3n-al-ciudadano
De igual forma se solicitó la divulgación de la información por correo interno, para dar a conocer la nueva versión a todos los níveles de la Entidad. </t>
    </r>
  </si>
  <si>
    <r>
      <t xml:space="preserve">Acorde a las Solicitudes de los Responsables de Procesos se han actualizado los documentos del Sistema Integrado de Gestión,  Manuales, Procedimientos, Normogramas, entre otras en la carpeta de calidad y en la pagina web de la Entidad. 
\\10.216.160.201\calidad
</t>
    </r>
    <r>
      <rPr>
        <b/>
        <sz val="10"/>
        <color theme="1"/>
        <rFont val="Arial"/>
        <family val="2"/>
      </rPr>
      <t xml:space="preserve">Página Web: </t>
    </r>
    <r>
      <rPr>
        <sz val="10"/>
        <color theme="1"/>
        <rFont val="Arial"/>
        <family val="2"/>
      </rPr>
      <t xml:space="preserve">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t>
    </r>
    <r>
      <rPr>
        <b/>
        <sz val="10"/>
        <color theme="1"/>
        <rFont val="Arial"/>
        <family val="2"/>
      </rPr>
      <t xml:space="preserve">Página Web: </t>
    </r>
    <r>
      <rPr>
        <sz val="10"/>
        <color theme="1"/>
        <rFont val="Arial"/>
        <family val="2"/>
      </rPr>
      <t xml:space="preserve">
https://www.cajaviviendapopular.gov.co/?q=Nosotros/Informes/proyectos-de-inversion</t>
    </r>
  </si>
  <si>
    <t>% Avance</t>
  </si>
  <si>
    <t>No. Evidencia</t>
  </si>
  <si>
    <t>La actualización de Caracterizaciones de ciudadanos y grupos de interés se programó para el mes de octubre del presente año. Esto se evidencia en el Plan de Acción de Participación Ciudadana y Control Social 2020.</t>
  </si>
  <si>
    <t>El diagnostico del ejercicio de Rendición de cuentas de la  vigencia anterior, será socializado y complementado al interior de la  entidad, en el segundo semestre de 2020.</t>
  </si>
  <si>
    <t>Se consolidó el Plan de Acción de Participación Ciudadana y Control Social 2020</t>
  </si>
  <si>
    <t>El borrador inicial de la Estrategia de Rendición de Cuentas, se plasmo en el Plan de Participación y Control Social, el cual 
cuenta con un cronograma cuyo porcentaje de ejecución es el 22 % en su conjunto</t>
  </si>
  <si>
    <t>Se espera continuar con el proceso que institucionalice los reportes de los grupos misionales de forma trimestral incluyendo dos informes consolidados a corte del 30 de septiembre y el 31 de diciembre.</t>
  </si>
  <si>
    <r>
      <rPr>
        <b/>
        <sz val="10"/>
        <rFont val="Arial"/>
        <family val="2"/>
      </rPr>
      <t xml:space="preserve">Oficina Asesora de Planeación </t>
    </r>
    <r>
      <rPr>
        <sz val="10"/>
        <rFont val="Arial"/>
        <family val="2"/>
      </rPr>
      <t xml:space="preserve">
Se solicitó el 2o. reporte del MAPA  DE RIESGOS - PLAN ANTICORRUPCIÓN Y DE ATENCIÓN AL CIUDADANO, a todos los procesos de la Entidad mediante memorando 2020IE7286, radicado el 20 de agosto - 2020. 
</t>
    </r>
    <r>
      <rPr>
        <b/>
        <sz val="10"/>
        <rFont val="Arial"/>
        <family val="2"/>
      </rPr>
      <t xml:space="preserve">Oficina de Control Interno 
Corte al 31Ago2020:
</t>
    </r>
    <r>
      <rPr>
        <sz val="10"/>
        <rFont val="Arial"/>
        <family val="2"/>
      </rPr>
      <t xml:space="preserve">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t>
    </r>
  </si>
  <si>
    <r>
      <rPr>
        <b/>
        <sz val="10"/>
        <rFont val="Arial"/>
        <family val="2"/>
      </rPr>
      <t>Corte al 31Ago2020:</t>
    </r>
    <r>
      <rPr>
        <sz val="10"/>
        <rFont val="Arial"/>
        <family val="2"/>
      </rPr>
      <t xml:space="preserve">
Se realiza monitoreo a la ejecución de los controles identificados en los riesgos del proceso de Evaluación de la Gestión, mediante el análisis del formato 208-PLA-Ft-73, en el cual se establecen los siguientes:
Controles del Riesgo 1:
*Verificar que las necesidades de personal identificadas por el asesor de control interno para el proceso "evaluación de la gestión" queden incluidas en el plan anual de adquisiciones institucional.
Seguimiento: Mediante correos institucionales y memorandos, se ha verificado que las necesidades de personal para la oficina se encuentran incluidas en el Plan Anual de Adquisiciones Institucional de 2020, igualmente, se entrearon las necesidades de 2021 para ser incluidas en el anteproyecto de presupuesto de 2021.
*Verificar la idoneidad técnica del personal mediante el proceso de selección de personal de planta, bien sea por convocatoria, por provisionalidad o encargo. Aplicación pruebas aptitudinales, a futuros contratistas, para verificar su idoneidad técnica.
Seguimiento: Se realizaron contrataciones entre mayo y agosto de 2020, se contrataron tres (3) profesionales nuevos (Ingeniero industrial, Administrador y Economista), sobre los cuales se hizo la verificación de la formación académica y certificaciones laborales, con el fin de verificar que cumplieran con los perfiles solicitados; adicionalmente, a uno de ellos se le realizó prueba de conocimientos.
*Verificar y aprobar el plan de cada una de las auditorías de acuerdo con el Procedimiento "208-CI-Pr-01 Auditoría interna V7".
Seguimiento: Plan de Auditoría de mejoramiento de vivienda (2020IE2745 del 19Feb2020), tutelas y notificaciones de la Dirección Jurídica (2020IE5945 del 28May2020), gestión documental (2020IE7321 del 21Ago2020) y notificaciones en tiempo de pandemia (2020IE7423 del 28Ago2020). Todos los planes fueron comunicados mediante memorando y socializados en reuniónes de apertura de las auditorías.
Controles del Riesgo 2:
*Revisar y aprobar los informes de las auditorías internas de acuerdo con el procedimiento "208-CI-Pr-01  Auditoría interna V7", valorando la objetividad de los auditores de acuerdo con los hallazgos redactados.
Seguimiento: La auditoría al proceso de mejoramiento de vivienda fue realizada por seis auditores y se decidió que uno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Entrega informe preliminar y final de la auditoría de tutelas y notificaciones 2020IE6908 del 28Jul2020 y 2020IE7119 del 11Ago2020.
*Informar a autoridades externas la existencia de presiones en la entidad para ocultar, omitir o modificar información de los informes de auditorías de acuerdo con lo establecido en el parágrafo 1 del artículo 1 del decreto 338 de 2019.
Seguimiento: No se ha presentado.</t>
    </r>
  </si>
  <si>
    <r>
      <rPr>
        <b/>
        <sz val="10"/>
        <rFont val="Arial"/>
        <family val="2"/>
      </rPr>
      <t>Corte al 31Ago2020:</t>
    </r>
    <r>
      <rPr>
        <sz val="10"/>
        <rFont val="Arial"/>
        <family val="2"/>
      </rPr>
      <t xml:space="preserve">
Se entregó a la OAP la formulación del mapa de riesgos con las fichas de riesgos revisadas y con las actividades en el PAAC de 2020.
Se realizó el primer seguimiento al PAAC y mapa de riesgos con corte al 30Abr2020.
Se realizó el segundo seguimiento al PAAC y mapa de riesgos con corte al 31Ago2020 el 28Ago2020 por correo electrónico.</t>
    </r>
  </si>
  <si>
    <r>
      <rPr>
        <b/>
        <sz val="10"/>
        <rFont val="Arial"/>
        <family val="2"/>
      </rPr>
      <t>Oficina Asesora de Planeación</t>
    </r>
    <r>
      <rPr>
        <sz val="10"/>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Ruta: 
https://www.cajaviviendapopular.gov.co/?q=matriz-de-riesgos-plan-anticorrupci%C3%B3n-y-atenci%C3%B3n-al-ciudadano
</t>
    </r>
    <r>
      <rPr>
        <b/>
        <sz val="10"/>
        <rFont val="Arial"/>
        <family val="2"/>
      </rPr>
      <t xml:space="preserve">Oficina de Control Interno </t>
    </r>
    <r>
      <rPr>
        <sz val="10"/>
        <rFont val="Arial"/>
        <family val="2"/>
      </rPr>
      <t xml:space="preserve">
El Mapa de Riesgos - Plan Anticorrupción y de Atención al Ciudadano 2020 se envió a la OAP mediante correo electrónico el día 24Ene2020 y también se encuentra publicado en la página web ruta: https://www.cajaviviendapopular.gov.co/?q=matriz-de-riesgos-plan-anticorrupci%C3%B3n-y-atenci%C3%B3n-al-ciudadano.
El PAAC del proceso Evaluación de la Gestión no ha tenido modificaciones durante el primer, ni segundo cuatrimestres de 2020.</t>
    </r>
  </si>
  <si>
    <r>
      <rPr>
        <b/>
        <sz val="10"/>
        <rFont val="Arial"/>
        <family val="2"/>
      </rPr>
      <t xml:space="preserve">Oficina Asesora de Planeación
</t>
    </r>
    <r>
      <rPr>
        <sz val="10"/>
        <rFont val="Arial"/>
        <family val="2"/>
      </rPr>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r>
    <r>
      <rPr>
        <b/>
        <sz val="10"/>
        <rFont val="Arial"/>
        <family val="2"/>
      </rPr>
      <t xml:space="preserve">Ruta: </t>
    </r>
    <r>
      <rPr>
        <sz val="10"/>
        <rFont val="Arial"/>
        <family val="2"/>
      </rPr>
      <t xml:space="preserve">
\\10.216.160.201\calidad\19. CONSOLIDADO MAPAS DE RIESGO\MATRIZ DE RIESGOS - PAAC\2020\MAPA DE RIESGOS - PAAC - 1er. CORTE - 2020
</t>
    </r>
    <r>
      <rPr>
        <b/>
        <sz val="10"/>
        <rFont val="Arial"/>
        <family val="2"/>
      </rPr>
      <t xml:space="preserve">
Oficina de Control Interno</t>
    </r>
    <r>
      <rPr>
        <sz val="10"/>
        <rFont val="Arial"/>
        <family val="2"/>
      </rPr>
      <t xml:space="preserve">
Se solicitó el reporte del MAPA  DE RIESGOS - PLAN ANTICORRUPCIÓN Y DE ATENCIÓN AL CIUDADANO, a todos los procesos de la Entidad mediante memorando 2020IE5454.
Oficina de Control Interno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</si>
  <si>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t>Se verificó la oportunidad en la elaboración y publicación del PLAN ANTICORRUPCIÓN Y DE ATENCIÓN AL CIUDADANO 2020, el cual fue diseñado con la participación de todos los procesos y se realizó desde mediados de diciembre de 2019. Los procesos enviaron a la OAP sus formulaciones y éstas fueron revisadas por los profesionales de la Oficina de Planeación.
El PAAC fue puesto a consideración de la ciudadanía el 27Ene2020 y fue aprobado por el Comité Institucional de Gestión y Desempeño para su publicación definitiva el 31 de enero de 2020.
En el primer informe de seguimiento al PAAC, la Asesoría de Control Interno elaboró un capítulo de evaluación del proceso de formulación y divulgación del PAAC y mapa de riesgos.
Se encuentra en pagina web, en la siguiente ruta:
https://www.cajaviviendapopular.gov.co/?q=matriz-de-riesgos-plan-anticorrupci%C3%B3n-y-atenci%C3%B3n-al-ciudadano</t>
  </si>
  <si>
    <r>
      <rPr>
        <b/>
        <sz val="10"/>
        <rFont val="Arial"/>
        <family val="2"/>
      </rPr>
      <t>Corte al 31Ago2020:</t>
    </r>
    <r>
      <rPr>
        <sz val="10"/>
        <rFont val="Arial"/>
        <family val="2"/>
      </rPr>
      <t xml:space="preserve">
Se realizó primer seguimiento y monitoreo a la Matriz de Riesgos y PAAC 2020 con corte al 30Abr2020,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t>
    </r>
  </si>
  <si>
    <t>CUMPLIDA</t>
  </si>
  <si>
    <t>La actividad se encuentra en proceso 
La profesional de control interno encargada de realizar el informe de PQRS's duró todo el mes de julio 2020 sin contrato, lo cual impidió avanzar en el cumplimiento de dicha actividad.
De conformidad con el cronograma de actividades de la profesional, se tiene programado terminar esta actividad el dia 04Sep2020.</t>
  </si>
  <si>
    <t>No se requiere reprogramación</t>
  </si>
  <si>
    <t>La actividad se encuentra en proceso</t>
  </si>
  <si>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pasivos exigibles y giros con corte a 31 de agosto de 2020. 
https://www.cajaviviendapopular.gov.co/?q=Nosotros/Informes/informe-de-ejecucion-del-presupuesto-de-gastos-e-inversiones</t>
  </si>
  <si>
    <t xml:space="preserve">Se les reitera la importancia y la responsabilidad de cada uno de estos procesos a los Directores, Subdirectores y/o responsables de los proyectos de inversión. </t>
  </si>
  <si>
    <t>Se realiza actualización del Plan Integral de Movilidad en razón a la situación de emergencia sanitaria declarada y vigente</t>
  </si>
  <si>
    <t>En razón a pandemia no se han podido adelantar todas las actividades propuestas por cuanto la mayoría de personal se encuentra laborando desde casa</t>
  </si>
  <si>
    <t>Se actualizó documento a solicitud de la Secretaría Distrital de Movilidad y se remitió vía correo electrónico</t>
  </si>
  <si>
    <t>Con corte a 31 de agosto de 2020 se realizò la gestiòn con la Oficina TIC para generar la configuración en el  aplicativo FORMULA 4GL, de forma tal que se generen los recibos de pago en formato PDF, èsto con el objetivo de facilitar a los usuarios la cancelaciòn de sus obligaciones con la Caja de la Vivienda Popular. Se remiten los recibos de pago a los usuarios por correo electrònico.</t>
  </si>
  <si>
    <r>
      <t xml:space="preserve">Se han realizado dos reportes por parte del equipo Social de la Dirección de Reasentamientos a la Alta Consejería para las víctimas.
</t>
    </r>
    <r>
      <rPr>
        <b/>
        <sz val="10"/>
        <rFont val="Arial"/>
        <family val="2"/>
      </rPr>
      <t>Avance 50%</t>
    </r>
    <r>
      <rPr>
        <sz val="10"/>
        <rFont val="Arial"/>
        <family val="2"/>
      </rPr>
      <t xml:space="preserve"> (2/4)
</t>
    </r>
  </si>
  <si>
    <t>Correo electrónico enviado el 15 de julio con el reporte realizado - fecha de corte 30 de junio. Reporte de la información en matriz en excel.
Correo electrónico del 27 de agosto de 2020 con la infomación de la periodicidad del reporte a la Alta Consejería.</t>
  </si>
  <si>
    <r>
      <rPr>
        <b/>
        <sz val="10"/>
        <rFont val="Arial"/>
        <family val="2"/>
      </rPr>
      <t>Facebook</t>
    </r>
    <r>
      <rPr>
        <sz val="10"/>
        <rFont val="Arial"/>
        <family val="2"/>
      </rPr>
      <t xml:space="preserve">
Entrega de las primeras viviendas en Arborizadora Mz 55.
Buscando garantizar el derecho fundamental de la vida.
"Yamile Mendez, recibió de Claudia López su apartamento nuevo"
Invitación sorteo Mz 54 y 55.
Con un gesto de agradecimiento don Luis Alberto Miranda y su esposa Arcelly reciben su nuevo hogar.
!Felicitaciones! gran trabajo, 297 familias con techo seguro.
Jeison Jair Vargas agradece su nuevo hogar.
Un vecino con su apartamento nuevo.
</t>
    </r>
    <r>
      <rPr>
        <b/>
        <sz val="10"/>
        <rFont val="Arial"/>
        <family val="2"/>
      </rPr>
      <t>Twitter</t>
    </r>
    <r>
      <rPr>
        <sz val="10"/>
        <rFont val="Arial"/>
        <family val="2"/>
      </rPr>
      <t xml:space="preserve">
Servicios sociales a las familias de Altos de la Estancia.
Más de 15 entidades del Distrito se encuentran en Altos de la Estancia.
Gracias al trabajo realizado por habitat y CVP hoy más familias vulnerables de bogotá tienen vivienda propia y digna.
Habitat y CVP hacen entrega de las primeras viviendas en Arborizadora MZ 55</t>
    </r>
    <r>
      <rPr>
        <b/>
        <sz val="10"/>
        <rFont val="Arial"/>
        <family val="2"/>
      </rPr>
      <t xml:space="preserve">
</t>
    </r>
    <r>
      <rPr>
        <sz val="10"/>
        <rFont val="Arial"/>
        <family val="2"/>
      </rPr>
      <t xml:space="preserve">En materia de Reasentamientos Humanos buscaremos llegar a la población vulnerable de Bogotá.
Llevamos varios años en este ejercicio de entrega de viviendas a familias que han vivido en zonas de alto riesgo.
Bienvenido a casa con la presencia de la Alcaldesa Claudia López. 
Felíz jueves hoy la Alcaldesa de Bogotá Claudia López entrega viviendas seguras a familias.
199 familias recibirán desde hoy las llaves de su casa propia.
</t>
    </r>
    <r>
      <rPr>
        <b/>
        <sz val="10"/>
        <rFont val="Arial"/>
        <family val="2"/>
      </rPr>
      <t>Avance 66%</t>
    </r>
    <r>
      <rPr>
        <sz val="10"/>
        <rFont val="Arial"/>
        <family val="2"/>
      </rPr>
      <t xml:space="preserve"> (2/3)
</t>
    </r>
    <r>
      <rPr>
        <b/>
        <sz val="10"/>
        <rFont val="Arial"/>
        <family val="2"/>
      </rPr>
      <t>Nota</t>
    </r>
    <r>
      <rPr>
        <sz val="10"/>
        <rFont val="Arial"/>
        <family val="2"/>
      </rPr>
      <t>: Se relacionan algunas publicaciones de Twitter, Facebook ver el reporte de información de la Oficina Asesora de comunicaciones con memorando 2020IE7406 del 27 de agosto de 2020.</t>
    </r>
  </si>
  <si>
    <t>Reporte de información de la Dirección de Reasentamientos publicada entre mayo y agosto de 2020.  Radicado del 27 de agosto de 2020 No.2020IE7406.</t>
  </si>
  <si>
    <r>
      <t xml:space="preserve">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Se solicitó a las respectivas áreas la revisión de la información del trámite para su respectiva actualización
La OAP citó a reunión el 01 de septiembre para realizar la actualización del trámite.
</t>
    </r>
    <r>
      <rPr>
        <b/>
        <sz val="10"/>
        <color theme="1"/>
        <rFont val="Arial"/>
        <family val="2"/>
      </rPr>
      <t>Avance: 50%</t>
    </r>
    <r>
      <rPr>
        <sz val="10"/>
        <color theme="1"/>
        <rFont val="Arial"/>
        <family val="2"/>
      </rPr>
      <t xml:space="preserve"> (0.5/1)</t>
    </r>
  </si>
  <si>
    <t>De acuerdo con el cronograma propuesto para esta actividad se realizaron las mesas de trabajo con el enlace del DAFP y la capacitación donde presentan los decretos a tener en cuenta para los nuevos trámites y OPA´s o la racionalización de los mismos y presentan el plan de trabajo. Se realizaron las mesas de trabajo con los diferentes procesos de la entidad en las que se les retransmitió la información del DAFP actualizada con los requisitos del decreto, se verificaron los enlaces de cada proceso, determinando la participación de las mismas en cuanto a los trámites y OPA´s de la entidad y se estableció cronograma para mesas individuales especificas y se inicio con la verificación y actualización de la información en la plataforma SUIT.</t>
  </si>
  <si>
    <t>Se realizó una reunión con el proceso de Reasentamientos Humanos el 21 de Julio de 2020 en la que se analizó el estado del tramite "Postulación Programas de reubicación de asentamientos humanos ubicados en zonas de alto riesgo", el proceso solicitó cambio en el nombre del mismo. Se programaron mesas de trabajo para continuar con el proceso de racionalización de acuerdo a lo establecido en la herramienta PAAC. En las mesas de trabajo con los procesos Gestión Financiera, cartera y TIC, se socializaron las actividades adelantadas con las cuales se ha dado cumplimiento a la gestión de racionalización en curso frente a el OPA "Expedición de Recibos de Pagos"  en formato PDF, dicha actividad tenía establecida como fecha limite para su ejecución el 30 de Diciembre de 2020, sin embargo el enlace de la Subdirección Financiera manifestó que esta ya se ejecutó junto con la expedición de paz y salvo y/o certificación de deuda; con lo anterior, se iniciará la actualización de la información en la plataforma SUIT para continuar y cerrar el ciclo de racionalización.  Finalmente se realizó mesa de trabajo con la Dirección de Urbanizaciones y Titulación con quien se actualizó legislación de el trámite en publicado y se iniciará actualización teniendo en cuenta las actividades adelantadas en cuanto a la ayudas electrónicas para enfocar la estrategia del racionalización del tramite actualmente publicado, Con la Dirección de Mejoramiento de Vivienda se inicio la verificación y actualización de información y acompañamiento para los nuevos tramites a publicar en la vigencia 2021 con la entrada en funcionamiento del "Plan terrazas"</t>
  </si>
  <si>
    <t xml:space="preserve">Se revisó el Plan de Acción de Participación Ciudadana y Control Social  en conjunto con el equipo de transversal de participación ciudadana  y se planteo una ruta de actualización de las caracterizaciones de  ciudadanos y grupos de interés. </t>
  </si>
  <si>
    <t>Desde la OAP se hizo un diagnostico del ejercicio de Rendición de cuentas de la  vigencia anterior y se estableció en el  Plan de Acción de Participación Ciudadana y Control social en el que se programo una actividad de "articulación al interior de la entidad el ejercicio de la participación ciudadana con otros ejes transversales relacionados con la gestión social, responsabilidad social, rendición de cuentas y enfoque diferencia".</t>
  </si>
  <si>
    <t>Se participó en  una jornadas de sensibilización ciudadana  virtual organizada por la Secretaría General  en lo relacionado con la Rendición de cuentas.</t>
  </si>
  <si>
    <t>Aunque se ha participado en  las jornadas  amplias de sensibilización ciudadana  convocadas por Secretaría General se espera realizar una jornada de sensibilización a servidores  en el marco en el marco del Plan de Acción de Participación Ciudadana y Control social 2020 que potencialice la participación ciudadana, la rendición de cuentas y el control social en la CVP</t>
  </si>
  <si>
    <t>Desde la OAP, se estableció el Plan de Acción de Participación Ciudadana y Control social 2020, el  cual contiene un componente de articulación y mejora de la estrategia de Rendición de Cuentas de la Entidad</t>
  </si>
  <si>
    <t>Se revisó el Plan de Acción de Participación Ciudadana y Control Social 2020 y se desarrolló un componente de mejora  de los ejes a transversales relacionados con la gestión social, responsabilidad social, rendición de cuentas y enfoque diferencia.</t>
  </si>
  <si>
    <t xml:space="preserve">Se formuló el instrumento de seguimiento  que coordina la implementación de las estrategias de participación ciudadana  y rendición de cuentas </t>
  </si>
  <si>
    <t>Se planteó una ruta de Estrategia de Rendición de Cuentas, la cual se  plasmo en el Plan de Participación y Control Social</t>
  </si>
  <si>
    <t xml:space="preserve">El Informe de Rendición de cuentas se público en enero y este año no ha habido espacio de rendición de cuentas. Se avanza con publicación de informes periódicos por parte de los grupos misionales.  </t>
  </si>
  <si>
    <t>Aunque el informe de Rendición de Cuentas fue publicado en enero se espera poder complementarlo con los informes periódicos y el informe final de rendición de cuentas de 2020 construido con los reportes de las diferentes áreas.</t>
  </si>
  <si>
    <t>Se espera adaptar estos criterios para el informe de final de año, y dejar estos criterios estipulados en un documento estratégico que articule la estrategia de participación ciudadana, rendición de cuentas y control social para vigencias futuras,</t>
  </si>
  <si>
    <t>Se publicaron los informes de todas las acciones de las Rendiciones de Cuentas Permanentes son puestos a consideración de la Ciudadanía periódicamente, en la página web y/o diferentes medios de socialización, con el fin de generar dialogo en doble vía.
Adicionalmente se público Plan de Acción de Participación Ciudadana y Control social 2020 que da cuenta de los procesos de elaboración y articulación de la estrategia de rendición de cuentas de la entidad</t>
  </si>
  <si>
    <t>Se espera continuar con el proceso que institucionalice los reportes de los grupos misionales de forma trimestral incluyendo dos informes consolidados a corte del 30 de septiembre y el 31 de diciembre buscando que  se vayan consolidando la retroalimentación de los resultados de los procesos de rendición de cuentas.</t>
  </si>
  <si>
    <t xml:space="preserve">REPORTADO EN EL CORTE ABRIL - 2020 </t>
  </si>
  <si>
    <t xml:space="preserve">Durante el mes de enero 2020, se realizaron mesas de trabajo con las diferentes enlaces de Procesos de la Caja de la Vivienda Popular, con el fin de brindar apoyo para construir el Mapa de  Riesgos - Plan Anticorrupción y de Atención al Ciudadano para la vigencia 2020.
</t>
  </si>
  <si>
    <t xml:space="preserve">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</si>
  <si>
    <t>Acorde a las Solicitudes de los Responsables de Procesos se han actualizado los documentos del Sistema Integrado de Gestión,  Manuales, Procedimientos, Normogramas, entre otras en la carpeta de calidad y en la pagina web de la Entidad. 
\\10.216.160.201\calidad
Página Web: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Página Web: 
https://www.cajaviviendapopular.gov.co/?q=Nosotros/Informes/proyectos-de-inversion</t>
  </si>
  <si>
    <r>
      <rPr>
        <b/>
        <sz val="10"/>
        <rFont val="Arial"/>
        <family val="2"/>
      </rPr>
      <t xml:space="preserve">Corte al 31Ago2020:
</t>
    </r>
    <r>
      <rPr>
        <sz val="10"/>
        <rFont val="Arial"/>
        <family val="2"/>
      </rPr>
      <t xml:space="preserve">
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Se solicitó la información con memorando 2020IE7387 del 23Ago2020 y se realizó reunión el 27Ago2020 con los enlaces para explicar la manera como se llevará a cabo el seguimiento por parte de control interno.</t>
    </r>
  </si>
  <si>
    <t>https://www.cajaviviendapopular.gov.co/sites/default/files/Esquema%20de%20publicacion%20e%20informacion%20actualizado%20Agosto%20corte%2030-08-2020.xlsx</t>
  </si>
  <si>
    <r>
      <rPr>
        <b/>
        <sz val="10"/>
        <rFont val="Arial"/>
        <family val="2"/>
      </rPr>
      <t xml:space="preserve">OFICINA ASESORA DE PLANEACIÓN </t>
    </r>
    <r>
      <rPr>
        <sz val="10"/>
        <rFont val="Arial"/>
        <family val="2"/>
      </rPr>
      <t xml:space="preserve">
Se espera continuar con el proceso que institucionalice los reportes de los grupos misionales de forma trimestral incluyendo dos informes consolidados a corte del 30 de septiembre y el 31 de diciembre.</t>
    </r>
  </si>
  <si>
    <t xml:space="preserve">10.216.160.201  / Comunicaciones / 2020  /  1140.27 Piezas Comunicacionales / Piezas Redes Sociales / Abril / </t>
  </si>
  <si>
    <r>
      <rPr>
        <b/>
        <sz val="10"/>
        <rFont val="Arial"/>
        <family val="2"/>
      </rPr>
      <t xml:space="preserve">DIRECCIÓN DE REASENTAMIENTOS </t>
    </r>
    <r>
      <rPr>
        <sz val="10"/>
        <rFont val="Arial"/>
        <family val="2"/>
      </rPr>
      <t xml:space="preserve">
Se mantiene el porcentaje de avance del primer seguimiento.</t>
    </r>
  </si>
  <si>
    <t>Mensualmente se realizan publicaciones en la pagina web, redes socialies e intranet sobre todos los servicios que presta la entidad, de acuerdo a su misionalidad.</t>
  </si>
  <si>
    <t xml:space="preserve">Se mantiene fijo y publicado el Banner del  Mapa de Riesgos y el Plan Anticorrupción y Atención l Ciudadano - 2020 a corte 31 de agosto de 2020 </t>
  </si>
  <si>
    <t>https://www.cajaviviendapopular.gov.co/</t>
  </si>
  <si>
    <t>Permanentemente realzamos material grafico para informar a la ciudadanía de , puntos, horarios, telefonos, direcciones, correos electronicos y la gratuidad en el servicio.</t>
  </si>
  <si>
    <t>https://www.cajaviviendapopular.gov.co/sites/default/files/Gratuidad%20servicios%20cvp%20INTRANET%20y%20web-01.png</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</si>
  <si>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</si>
  <si>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\\10.216.160.201\comunicaciones\2020\GESTIÓN CONTRATISTAS\Edgar Guillermo Urrutia Aguirre\Agosto Parrillas y Sinergías\Agosto Parrillas y Sinergías\Atencion al ciudadano</t>
  </si>
  <si>
    <t>Se encuentra actualizado a corte 31 de agosto de 2020</t>
  </si>
  <si>
    <r>
      <t xml:space="preserve">Explicación del Decreto 092 sobre el </t>
    </r>
    <r>
      <rPr>
        <b/>
        <sz val="10"/>
        <rFont val="Arial"/>
        <family val="2"/>
      </rPr>
      <t xml:space="preserve">Aislamiento Obligatorio </t>
    </r>
    <r>
      <rPr>
        <sz val="10"/>
        <rFont val="Arial"/>
        <family val="2"/>
      </rPr>
      <t>en Lengua de Señas
Publicado en el Home - Página de inicio de la página web https://www.cajaviviendapopular.gov.co/
El enlace se trasladó a la matriz de transparencia, numeral 12 accebilidad web, está publicado de manera permanente.</t>
    </r>
  </si>
  <si>
    <t xml:space="preserve">Explicación del Decreto 092 sobre el Aislamiento Obligatorio en Lengua de Señas
Publicado en el Home - Página de inicio de la página web https://www.cajaviviendapopular.gov.co/
El enlace se trasladó a la matriz de transparencia, numeral 12 accebilidad web </t>
  </si>
  <si>
    <t>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t>
  </si>
  <si>
    <t xml:space="preserve">De acuerdo al esquema de publicación que se encuentra en la página web, se realiza el debido monitoereo al cronograma y se realizan las publicacioes corrspondientes. </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</si>
  <si>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</si>
  <si>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 xml:space="preserve">Esta acción se encuentra cumplida al 100% ya que el cronograma se encuantra publicado de manera permante en la página web de la entidad. </t>
  </si>
  <si>
    <t>Riesgos Asumido 
N.A.</t>
  </si>
  <si>
    <t xml:space="preserve">Segundo periodo: Debido a que nos encontramos en la implemetacion y puesta en macha de la Curaduría Pública Social,  se vienen adelantando las acciones correspondientes con la Oficina de Comunicaciones  para llevar a cabo la difusion a traves de los medios de comunicacion en los cualea se les puede dar a conocer a la comunidad que requiere la asistencia tecnica para tramitar los actos de reconocimiento de sus viviendas y que permita ofrecer un sevicio con igualdad de oportunidades </t>
  </si>
  <si>
    <t>Segundo periodo: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a traves del cual se tiene contemplado un proceso de asistencia tecnica, juridica, social y financiera que permita la habilitacion de un nuevo suelo, para tal efecto se cuenta con el equipo tecnico, juridico y social a traves del cual se estan consolidando todos los elementos e insumos necesarios que permitan cumplir con las metas previstas para la presente vigencia.</t>
  </si>
  <si>
    <t>Se ha mantenido disponible la infraestructura tecnológica, realizando actividades de mantenimiento y monitoreo a la misma, con el fin de mantner dispoible el servicio  para la oficina de comunicaciones.
Para la intranet, se realizó la migración del portal a un servidor de ETB y se le instaló un certificado Digital
Página web sigue estando publicada y disponible para que la Oficina de Comunicaciones, siga publicando contenido tanto intranet como página web</t>
  </si>
  <si>
    <t>Durante los meses de mayo, junio, julio y agosto se publicaron set de datos abiertos Bogotá para las direcciones misionales: Dirección de Urbanizaciones y Titulación, Dirección de Mejoramiento de Barrios y Dirección de Reasentamientos.</t>
  </si>
  <si>
    <t>Se participó en mesas de trabajo de racionalización de tramites, Seguimiento Racionalización de Trámites Subdirección Financiera y Reunión de seguimiento Racionalización de trámites.
Desde la Oficina TIC, se desarrolló en la página web el formulario para el servicio de radicación.</t>
  </si>
  <si>
    <t>Para el presente periodo se realizaron los siguientes contratos relacionados con la prestación del servicio para mejorar la atención al ciudadano, los contratos efectuados son:  No.  501, 519, 539, 554, 555, 600 y 701.</t>
  </si>
  <si>
    <t>El conocimiento sobre los trámites y servicios que tiene la Entidad, son primordiales para una eficaz atención a los ciudadanos, por ello se realizaron 2 sensibilizaciones al personal del proceso servicio al Ciudadano sobre: Lenguaje claro y trámites y servicios, el 29 de abril de 2020 y el 5 de junio de 2020.</t>
  </si>
  <si>
    <t>Se realizó una  sensibilización el 5 de junio del 2020 al personal de Servicio al Ciudadano sobre el manual de servicio al ciudadano</t>
  </si>
  <si>
    <t>Siguiendo con la aplicación de la política de calidad y la mejora continua de los procesos a cargo de la Dirección de Gestión Corporativa y CID - Servicio al Ciudadano, se actualizaron los formatos de los documentos referencia los cuales se evidencian en la carpera de calidad 8. Proceso de servicio al ciudadano</t>
  </si>
  <si>
    <t xml:space="preserve">De manera mensual se han realizado los "Informes de Asistencia por Canales de Atención ,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 </t>
  </si>
  <si>
    <t>El uso de lenguaje sencillo e incluyente y la aplicación de los mecanismos para la atención de PQRSD, son primordiales para una eficaz atención a los ciudadanos, por ello se realizaron tres (3) sensibilizaciones al personal del proceso servicio al Ciudadano sobre: Lenguaje claro y trámites y servicios, el 29 de abril de 2020, 5 de junio de 2020 y el 24 de agosto de 2020</t>
  </si>
  <si>
    <t>De manera mensual se han realizado los "Informes de gestión y oportunidad de las respuestas a las PQdiciembre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</si>
  <si>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Durante el segundo cuatrimestre de la vigencia se realizaron cuatro (4) seguimientos al avance de la ejecución del Plan Anual de Adquisiciones dentro del  formato unico de seguimiento sectorial</t>
  </si>
  <si>
    <t>De manera mensual se han reportado  los "Informes de Solicitudes de Acceso a la Información , y se realizaron los informes correspondientes a diciembre 2019, enero 2020, febrero 2020 ,marzo 2020, abril 2020, mayo 2020, junio 2020 y julio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</si>
  <si>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De manera mensual se han realizado los "Informes de gestión y oportunidad de las respuestas a las PQRSD ,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</si>
  <si>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 xml:space="preserve">  Se creó el instructivo sobre el desarrollo de la estrategia de divulgación de gratuidad a nivel interno y externo, el cual se encuentra publicado en la carpeta de calidad de la Entidad desde el 30 de junio de la actual vigencia                    </t>
  </si>
  <si>
    <t>En la actualidad se están analizando los criterios de accesibilidad para la elaboración del informe</t>
  </si>
  <si>
    <t>Se han elaborado y  gestionado 24 informes para ser publicados los cuales se encuentran en el portal web de la Entidad y en la carpeta de calidad referentes al proceso de Servicio al Ciudadano, los cuales son los informes de asistencia por canales de atención (8), Informes de Gestión y Oportunidad a las PQRSD (8) y los informes de Solicitudes de Acceso a la Información Pública (8).</t>
  </si>
  <si>
    <t>Para el segundo cuatrimestre no se han efectuado eventos de participaciòn ciudadana, ni reuniones  con la comunidad para socializaciòn de requisitos para titulaciòn, debido a la cuarentena en cada una de las localidades que se tenìa programado visitar. A travès del Memorando 2020IE6509 de julio 6 de 2020 se reprogramò el Evento de Rendiciòn de cuentas entre los ciudadanos y la Entidad entre el 1ª y el 15 de octubre de 2020</t>
  </si>
  <si>
    <t xml:space="preserve">A través del  memorando 2020IE6509 de julio 6/20   y teniendo en cuenta el segundo seguimiento al Mapa de Riesgos-PAAC para la Dirección de Urbanizaciones y Titulación  se solicitò reprogramar entre el 1º y el   15 de octubre de 2020 el evento de rendición de cuentas entre los ciudadanos y la Entidad. </t>
  </si>
  <si>
    <t xml:space="preserve">El profesional de enlace de la  Dirección de Urbanizaciones y Titulación realizó la verificación del inventario de los trámites inscritos en el SUIT de la Dirección, definiéndose  la necesidad la actualización del carácter normativo del trámite         " Postulación bien(es) fiscales titulables a sus ocupantes"de acuerdo a la  normatividad vigente expedida el 30 de julio del 2020 Se realiza la gestión para el apoyo puntual en la revisión  del soporte normativo del trámite por parte de un abogado de la DUT y se realiza la gestión con la referente de la Oficina asesora de Planeación para la actualización en el SUIT del trámite en el aspecto normativo. Se realiza reunión con   la Oficina Asesora de Planeación el día lunes 31 de agosto, donde se queda en estudiar la racionalización del  trámite en el mes de septiembre  para lo cual se realizaran reuniones. </t>
  </si>
  <si>
    <t xml:space="preserve">La Subdirección Administraiva viene avanzando en la implementación del cronograma de instrumentos archivísticos-PGD con un avance a la fecha del 51%. Es necesario indicar que las actividades presenciales necesariamente se han visto afectadas por la pandemia, la emergencia sanitaria declarada entre marzo y agosto y el aislamiento obligatorio. </t>
  </si>
  <si>
    <t>Las evidencias pueden hallarse en el archivo de gestión del proceso de Gestión</t>
  </si>
  <si>
    <t>Entre los meses de mayo y agosto se efectuaron 36 solicitudes, con 802 expedientes requeridos y 797 carpetas prestadas o digitalizadas para entrega de consultas. La estadística se encuentra en el archivo de gestión del proceso, y las evidencias de solicitud reposan en el correo electróncio archivocentral@cajaviviendapopular.gov.co</t>
  </si>
  <si>
    <t>las evidencias de solicitud reposan en el correo electróncio archivocentral@cajaviviendapopular.gov.co</t>
  </si>
  <si>
    <t xml:space="preserve">• Se identificaron los Gestores de Integridad activos, nombrados mediante la Resolución No. 3762 del 5-09-2019 “Por la cual se modifica el artículo 1 de la Resolución No. 3040 del 31-07-2019.
• El día 21-02-2020 mediante Acta No. 01,  se identificaron los Gestores de Integridad  activos a la fecha con el fin de dar cumplimiento al requerimiento de la Alcaldía Mayor de Bogotá allegado a través de correo electrónico el día 10-02-2020.
• De esta manera al día 21-02-2020 la Caja de la Vivienda Popular contaba con treinta (30) Gestores de Integridad.
</t>
  </si>
  <si>
    <t>• Debido a las medidas de aislamiento preventivo obligatorio decretadas, no se han podido desarrollar de manera presencial las actividades de contextualización y sensibilización del Código de Integridad en cada una de las dependencias de la entidad.
• De esta manera con el apoyo de la Oficina Asesora de Comunicaciones, la Subdirección Administrativa ha solicitado la realización de piezas acerca del Código de Integridad, con las cuales a través de   correo electrónico institucional  desde el día 7 -05-2020 se ha contextualizado sobre los valores de integridad a los contratistas y funcionarios de la entidad.
• El día 17-07-2020 a través de la herramienta meet,  se realizó una sensibilización acerca del Código de integridad de la entidad,  dirigida por la Contratista de la Oficina Asesora de Planeación  Trini Bocanegra.</t>
  </si>
  <si>
    <t>•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Se solicita modificacion de la actividad, en relacion a los cambios presentado en el desarrollo de las mismas. Memorando de solicitud 2020IE7441</t>
  </si>
  <si>
    <t xml:space="preserve">•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 Memorando de solicitud 2020IE7441
</t>
  </si>
  <si>
    <t>• Teniendo en cuenta que no se hizo necesario realizar una nueva convocatoria para Gestores de Integridad, la Subdirección Administrativa a través de Memorando 2020IE7192 de fecha 13-08-2020, convocó a los gestores activos a participar en el curso virtual de Integridad, Transparencia y Lucha contra la Corrupción, al cual podrán acceder a través de la página del Departamento Administrativo de la Función Pública. https://www.funcionpublica.gov.co/web/eva/curso-integridad
• La participación en este curso es de carácter obligatorio y el certificado de participación deberá remitirse antes del 10 de septiembre de 2020 al correo electrónico: integridad_cvp@cajaviviendapopular.gov.co
Se solicita modificacion de la actividad, en relacion a los cambios presentado en el desarrollo de las mismas.  Memorando de solicitud 2020IE7441</t>
  </si>
  <si>
    <t>• Para dar cumplimiento a esta actividad a través de Memorando 2020IE6496 de fecha 3-07-2020 dirigido a los Jefes Inmediatos de cada dependencia relacionando los gestores de integridad de cada dependencia y se solicitó dar respuesta a una serie de preguntas, dentro de ellas ¿Qué mecanismo considera usted adecuado para medir la eficacia de la apropiación de los valores de integridad en la Caja de la Vivienda Popular?, a la cual la mayoría de las dependencias sugirió que el mejor mecanismo seria la aplicación de una encuesta virtual.
• A través del acta No. 02 del 17-07-2020, se unificaron las respuestas al Memorando 2020IE6496 allegadas por cada dependencia y se determinó que la herramienta a utilizar será una encuesta, la cual se realizara de manera virtual.</t>
  </si>
  <si>
    <t>• A través de correo electrónico institucional se invitó a funcionarios y contratistas a diligenciar la encuesta sobre el Código de Integridad, la cual estuvo disponible del 27-7-2020 al  13-08-2020 y fue diligenciada por 92 personas.</t>
  </si>
  <si>
    <t>Para la elaboración del informe se iniciará el en el mes de diciembre con el fin de recolectar toda la información de las actividades realizadas en el marco del código de Integridad</t>
  </si>
  <si>
    <t xml:space="preserve">La Dirección de Mejoramiento de Barrios realiza la entrega del proyecto denominado "Mariposa"
Dentro del acto de entrega se lleva a cabo la firma del pacto de sostenibilidad entre la SDHT, CAJA DE VIVIENDA POPULAR Y LA COMUNIDAD  </t>
  </si>
  <si>
    <t xml:space="preserve">La Direción de Barrios lleva a cabo reuniones con la comunidad, con el fin de realizar la socialización de de los proyectos a través del componente social, donde se explican los alcances de cada intervención a través del proyecto de mejoramiento de barrios .
Así mismo la DMB realiza informes de rendición de cuentas a través de los canales de comunicación (redes sociales) sobre las cuales informe sobre los avances de los proyectos que adelanta la Dirección de Mejoramieno de Barrios. </t>
  </si>
  <si>
    <r>
      <rPr>
        <b/>
        <sz val="10"/>
        <rFont val="Arial"/>
        <family val="2"/>
      </rPr>
      <t xml:space="preserve">OFICINA ASESORA DE PLANEACIÓN </t>
    </r>
    <r>
      <rPr>
        <sz val="10"/>
        <rFont val="Arial"/>
        <family val="2"/>
      </rPr>
      <t xml:space="preserve">
El seguimiento  de Estrategia de Rendición de Cuentas, se hará mediante el Plan de Participación y Control Social 2020
</t>
    </r>
    <r>
      <rPr>
        <b/>
        <sz val="10"/>
        <rFont val="Arial"/>
        <family val="2"/>
      </rPr>
      <t xml:space="preserve">OFICINA ASESORA DE COMUNICACIONES
</t>
    </r>
    <r>
      <rPr>
        <sz val="10"/>
        <rFont val="Arial"/>
        <family val="2"/>
      </rPr>
      <t xml:space="preserve">
Cada uno de los requerimientos emitidos por la Oficina asesora de Planeación y las áreas de la entidad, son revisados y publicados en la página web. </t>
    </r>
  </si>
  <si>
    <t xml:space="preserve">En la segunda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</si>
  <si>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r>
      <rPr>
        <b/>
        <sz val="10"/>
        <rFont val="Arial"/>
        <family val="2"/>
      </rPr>
      <t xml:space="preserve">OFICINA ASESORA DE PLANEACIÓN </t>
    </r>
    <r>
      <rPr>
        <sz val="10"/>
        <rFont val="Arial"/>
        <family val="2"/>
      </rPr>
      <t xml:space="preserve">
La Información de las Rendiciones de Cuentas Permanentes son puestos a consideración de la Ciudadanía periódicamente, en la página web y/o diferentes medios de socialización, con el fin de generar dialogo en doble vía. 
</t>
    </r>
    <r>
      <rPr>
        <b/>
        <sz val="10"/>
        <rFont val="Arial"/>
        <family val="2"/>
      </rPr>
      <t>OFICINA ASESORA DE COMUNICACIONES</t>
    </r>
    <r>
      <rPr>
        <sz val="10"/>
        <rFont val="Arial"/>
        <family val="2"/>
      </rPr>
      <t xml:space="preserve">
A través de los canales institucionales y a raiz del aislamiento obligatorio hemos venido realizando constante rendicion de cuentas de manera virtual como Facebook Live, socialización de metas y proyectos estrategicos de la entidad  </t>
    </r>
  </si>
  <si>
    <r>
      <rPr>
        <b/>
        <sz val="10"/>
        <rFont val="Arial"/>
        <family val="2"/>
      </rPr>
      <t xml:space="preserve">OFICINA ASESORA DE PLANEACIÓN </t>
    </r>
    <r>
      <rPr>
        <sz val="10"/>
        <rFont val="Arial"/>
        <family val="2"/>
      </rPr>
      <t xml:space="preserve">
Se avanzó en la formulación de los criterios para definir informes periódicos de gestión en materia de rendición de cuentas, participación ciudadana y gestión social.  Se espera adaptar estos criterios para el informe de final de año, y dejar estos criterios estipulados en un documento estratégico que articule la estrategia de participación ciudadana, rendición de cuentas y control social para vigencias futuras,
</t>
    </r>
    <r>
      <rPr>
        <b/>
        <sz val="10"/>
        <rFont val="Arial"/>
        <family val="2"/>
      </rPr>
      <t xml:space="preserve">OFICINA ASESORA DE COMUNICACIONES
</t>
    </r>
    <r>
      <rPr>
        <sz val="10"/>
        <rFont val="Arial"/>
        <family val="2"/>
      </rPr>
      <t>La Entidad participó en la Rendición de Cuentas presentando los alcances y metas logradas. Se difundieron entre los temas más relevantes: El Cierre de Obra del Proyecto Arborizadora Manzana 54, la estructuración de los estudios, diseños y obras de infraestructura física y vial en el sector La Mariposa, reasentamientos de más hogares que se encontraban viviendo en zonas de alto riesgo No Mitigable, Avance de las Obras en el Mirador illimaní, la ejecución de la fase de estudios para la estabilización del talud del proyecto Arboleda Santa Teresita que garantizará vivienda segura y digna para 1032 familias., entre otros logros.</t>
    </r>
  </si>
  <si>
    <t xml:space="preserve">Esta acción se encuentra cumplida al 100% ya que el cronograma se encuentra publicado de manera permante en la página web de la entidad. </t>
  </si>
  <si>
    <t>Debido a la emergencia sanitaria causada por el Coronavirus Covid-19, no se han podido llevar a cabo las jornadas de socialización del proceso de asistencia técnica, licencias de construcción y/o actos de reconocimiento en la presente vigencia, ya que se encuentran restricciones sobre la materia,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Sin embargo, se viene adelantando unn procseo con con la Oficina de Comunicaciones de la CVP para la implementación de la estrategia, la cual contempla un video instutucional mediante el cual se socialice el proceso, alcance y los resultados en el proceso de Asistencia Técnica para la obtención de licencias de construcción y/o actos de reconocimiento.
Para tal efecto, se han desarrollado 3 reuniones con la Oficina de Comunicaciones de la CVP, quien es el área responsable de dar lineamientos sobre la materia y brindar acompañamiento para  defnir la estrategia, con el  propósito convertir el lenguaje técnico en un lenguaje de fácil captura para la comunidad general, entre otros aspectos.</t>
  </si>
  <si>
    <t>Esta acción se ejecutará una vez se puedan llevar a cabo las jornadas de socialización del proceso de asistencia técnica, entrega de licencias de construcción y/o actos de reconocimiento o eventos de participación ciudadana a través de los(as) ciudadanos(as), teniendo en cuenta las restricciones generadas por la emergencia del COVID 19.</t>
  </si>
  <si>
    <t xml:space="preserve">Durante los meses de mayo, junio, julio y agosto se actualizó el inventario y clasificación de activos de información, incluyendo la valoración de seguridad de la información acorde a la norma ISO-27001.
1. Se inicia con la actualizón del inventario y clasificación de activos de información, incluyendo la valoración de seguridad de la información acorde a la norma ISO-27001, con el fin de levantar la matriz de riesgos de seguridad digital.
Se proyecta MEMORANDO 2020IE7386 para convocar a todos los responsables de la información, para iniciar con la actualización de la información en la matriz de inventario y clasificación de los activos de información para la vigencia 2020.
 </t>
  </si>
  <si>
    <r>
      <rPr>
        <b/>
        <sz val="10"/>
        <rFont val="Arial"/>
        <family val="2"/>
      </rPr>
      <t xml:space="preserve">DIRECCIÓN DE REASENTAMIENTOS </t>
    </r>
    <r>
      <rPr>
        <sz val="10"/>
        <rFont val="Arial"/>
        <family val="2"/>
      </rPr>
      <t xml:space="preserve">
Atendiendo a la emergencia sanitaria declarada por causa del COVID-19 y en virtud de la declaratoria de aislamiento preventivo obligatorio de todas las personas habitantes de la República de Colombia desde las cero horas (00:00 a.m.) del día 25 de marzo de 2020 y, las nuevas disposiciones del Gobierno Nacional con relación a la Cuarentena Sectorizada en Bogotá,se precisa que no se han realizado encuentros con la ciudadanía  dadas las restricciones en materia de movilidad y de reuniones masivas establecidas por el Gobierno Nacional y Distrital.
</t>
    </r>
    <r>
      <rPr>
        <b/>
        <sz val="10"/>
        <rFont val="Arial"/>
        <family val="2"/>
      </rPr>
      <t>Avance 50%</t>
    </r>
    <r>
      <rPr>
        <sz val="10"/>
        <rFont val="Arial"/>
        <family val="2"/>
      </rPr>
      <t xml:space="preserve"> (1/2)
</t>
    </r>
    <r>
      <rPr>
        <b/>
        <sz val="10"/>
        <rFont val="Arial"/>
        <family val="2"/>
      </rPr>
      <t xml:space="preserve">OFICINA ASESORA DE COMUNICACIONES </t>
    </r>
    <r>
      <rPr>
        <sz val="10"/>
        <rFont val="Arial"/>
        <family val="2"/>
      </rPr>
      <t xml:space="preserve">
Por parte de la OAC se han promovido , divulgado y socilizado epacios de participación e información publica por medio de herramientas tecnologicas debido a la Pandemia COVID 19 se establecieron canales diferentes como Facebook Live a través de nuestras redes sociales con el fin de garantizar la transparencia en estos espacios. 
</t>
    </r>
  </si>
  <si>
    <r>
      <rPr>
        <b/>
        <sz val="10"/>
        <color theme="1" tint="4.9989318521683403E-2"/>
        <rFont val="Arial"/>
        <family val="2"/>
      </rPr>
      <t xml:space="preserve">Corte al 31Ago2020:
</t>
    </r>
    <r>
      <rPr>
        <sz val="10"/>
        <color theme="1" tint="4.9989318521683403E-2"/>
        <rFont val="Arial"/>
        <family val="2"/>
      </rPr>
      <t xml:space="preserve">
Se realizó la solicitud de información para el informe de Seguimiento y Evaluación a la Atención de Peticiones, Quejas, Reclamos, Sugerencias, Denuncias por Presuntos Actos de Corrupción y Felicitaciones recibidas durante el primer semestre de la vigencia 2020, donde se se recibió información por parte de la Dirección de Gestión Corporativa y CID y de la Oficina Asesora de PLaneación de acuerdo a lo solicitado.
Actualmente se encuentra en elaboración el respectivo informe.</t>
    </r>
  </si>
  <si>
    <r>
      <rPr>
        <b/>
        <sz val="10"/>
        <color theme="1"/>
        <rFont val="Arial"/>
        <family val="2"/>
      </rPr>
      <t xml:space="preserve">OFICINA ASESORA DE COMUNICACIONES </t>
    </r>
    <r>
      <rPr>
        <sz val="10"/>
        <color theme="1"/>
        <rFont val="Arial"/>
        <family val="2"/>
      </rPr>
      <t xml:space="preserve">
Se actualizaron al corte 31 de Julio de 2020
</t>
    </r>
    <r>
      <rPr>
        <b/>
        <sz val="10"/>
        <color theme="1"/>
        <rFont val="Arial"/>
        <family val="2"/>
      </rPr>
      <t>SUBDIRECCIÓN ADMINISTRATIVA</t>
    </r>
    <r>
      <rPr>
        <sz val="10"/>
        <color theme="1"/>
        <rFont val="Arial"/>
        <family val="2"/>
      </rPr>
      <t xml:space="preserve">
Se gestionò concertaciòn de 8 Acuerdos de Gestión de los gerentes públicos de la vigencia 2020.   https://www.cajaviviendapopular.gov.co/?q=Nosotros/Gestion-Humana/acuerdos-de-gesti%C3%B3n-cvp
Arq. Laura Sanguino Directora Técnica Dirección Mejoramiento de Barrios   31-07-2020
Dr. Arturo Gaelano Director Jurídico   31-07-2020
Dr. Javier de Jesús Cruz Pineda Subdirector Administrativo  31-07-2020
Dr. Ricardo Ramirez Director Tecnico Dirección Mejoramiento de Vivienda  31-07-2020
Dra. Audrey Alvarez Bustos Subdirectora Financiera  31-07-2020
Dra. Maria Mercedes Medina Orozco Directora Administrativa Dirección de Gestión Corporativa y CID   31-07-2020
Dra. Maria Victoria Villamil Directora Tecnica Dirección de Reasentamientos  31-07-2020
Dra. Natalia Hincapie Directora Tecnica Dirección de Urb. y Titulación   31-07-2020</t>
    </r>
  </si>
  <si>
    <r>
      <rPr>
        <b/>
        <sz val="10"/>
        <rFont val="Arial"/>
        <family val="2"/>
      </rPr>
      <t>OFICINA ASESORA DE COMUNICACIONES</t>
    </r>
    <r>
      <rPr>
        <sz val="10"/>
        <rFont val="Arial"/>
        <family val="2"/>
      </rPr>
      <t xml:space="preserve">
En el mes de agosto de 2020 se realizó la el evento y entrega de 9 tramos viales en la localidad de USAQUEN donde se llevo a cabo un acuerdo de sostenibilidad con la comunidad y socializacion de convenios para beneficio de la habitantes del sector y de la ciudad en general ( fotos, videos medios de comunicación , redes sociales )
</t>
    </r>
    <r>
      <rPr>
        <b/>
        <sz val="10"/>
        <rFont val="Arial"/>
        <family val="2"/>
      </rPr>
      <t xml:space="preserve">
MEJORAMIENTO DE BARRIOS</t>
    </r>
    <r>
      <rPr>
        <sz val="10"/>
        <rFont val="Arial"/>
        <family val="2"/>
      </rPr>
      <t xml:space="preserve">
La DMB, articula y coordina acciones con la oficina Aserora de prensa para promover escenarios y eventos de rendición de cuentas entre la población beneficiada y  la entidad. 
Es así como  promueven la actividad para la entrega del proyecto denominado mariposa en la Localidad de USAQUEN en la cual como participa activamente la comunidad, </t>
    </r>
  </si>
  <si>
    <r>
      <rPr>
        <b/>
        <sz val="10"/>
        <color theme="1"/>
        <rFont val="Arial"/>
        <family val="2"/>
      </rPr>
      <t xml:space="preserve">OFICINA ASESORA DE 
COMUNICACIONES
</t>
    </r>
    <r>
      <rPr>
        <sz val="10"/>
        <color theme="1"/>
        <rFont val="Arial"/>
        <family val="2"/>
      </rPr>
      <t xml:space="preserve">
Con DUT realizamos la entrega  de apartamentos de Arborizadora Mz 54 y 55 con acompañamiento socialización y divulgación de Alcaldia Mayor de Bogotá - Ministro de Vivienda y Secretaria de Hábitat / Por parte de DUT ya se tienen programados eventos de titulación a raíz de un nuevo decreto que permitirá realizar entrega de Titulos de propiedad a los ciudadanos de una localidad de Bogotá 
</t>
    </r>
    <r>
      <rPr>
        <b/>
        <sz val="10"/>
        <color theme="1"/>
        <rFont val="Arial"/>
        <family val="2"/>
      </rPr>
      <t xml:space="preserve">URBANIZACIONES Y TITULACION 
</t>
    </r>
    <r>
      <rPr>
        <sz val="10"/>
        <color theme="1"/>
        <rFont val="Arial"/>
        <family val="2"/>
      </rPr>
      <t xml:space="preserve">Para el segundo cuatrimestre no se han efectuado eventos de participaciòn ciudanana, ni reuniones con la comunidad para socializaciòn de requisitos para titulaciòn debido a la cuarentenaen cada una de las localidades que se tenìan programadaas a vistiar. </t>
    </r>
  </si>
  <si>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r>
      <rPr>
        <b/>
        <sz val="10"/>
        <color theme="1"/>
        <rFont val="Arial"/>
        <family val="2"/>
      </rPr>
      <t xml:space="preserve">Oficina Asesora de Comunicaciones
</t>
    </r>
    <r>
      <rPr>
        <sz val="10"/>
        <color theme="1"/>
        <rFont val="Arial"/>
        <family val="2"/>
      </rPr>
      <t>Se actualizó el Esquema der Publicaciòn de la Información de acuerdo a la estructura actual de navegación de la Página web, los menús de contenidos y los enlaces actuales.</t>
    </r>
  </si>
  <si>
    <t xml:space="preserve">MAPA DE RIESGOS CAJA DE LA VIVIENDA POPULAR </t>
  </si>
  <si>
    <t>Pérdida de credibilidad y confianza en la información elaborada debido a inconsistencias en el reporte.</t>
  </si>
  <si>
    <r>
      <t xml:space="preserve">Acorde a la actividad, la Oficina Asesora de Planeación, ha enviado mensualmente correos institucionales a los Gerentes de cada Poryecto, con copia a los enlaces de cada uno de los Proyectos de inversión, con </t>
    </r>
    <r>
      <rPr>
        <b/>
        <sz val="9"/>
        <color theme="1"/>
        <rFont val="Arial"/>
        <family val="2"/>
      </rPr>
      <t xml:space="preserve">Asunto denominado </t>
    </r>
    <r>
      <rPr>
        <sz val="9"/>
        <color theme="1"/>
        <rFont val="Arial"/>
        <family val="2"/>
      </rPr>
      <t xml:space="preserve">"Formatos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t>
    </r>
    <r>
      <rPr>
        <b/>
        <sz val="9"/>
        <color theme="1"/>
        <rFont val="Arial"/>
        <family val="2"/>
      </rPr>
      <t xml:space="preserve">
Por tanto esta actividad a la fecha tiene un avance del 33% (3/11).</t>
    </r>
  </si>
  <si>
    <t xml:space="preserve">11 Informes </t>
  </si>
  <si>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t>
    </r>
    <r>
      <rPr>
        <b/>
        <sz val="9"/>
        <color theme="1"/>
        <rFont val="Arial"/>
        <family val="2"/>
      </rPr>
      <t xml:space="preserve">
Avance del 33,33% (4/12) </t>
    </r>
  </si>
  <si>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9"/>
        <rFont val="Arial"/>
        <family val="2"/>
      </rPr>
      <t>Porcentaje de Avance: 33%</t>
    </r>
    <r>
      <rPr>
        <sz val="9"/>
        <rFont val="Arial"/>
        <family val="2"/>
      </rPr>
      <t xml:space="preserve">
\\10.216.160.201\calidad</t>
    </r>
  </si>
  <si>
    <t xml:space="preserve">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</si>
  <si>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r>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t>
    </r>
    <r>
      <rPr>
        <b/>
        <sz val="9"/>
        <rFont val="Arial"/>
        <family val="2"/>
      </rPr>
      <t xml:space="preserve">la actividad registra un avance del 50%. </t>
    </r>
  </si>
  <si>
    <t xml:space="preserve">Anteproyecto de Presupuesto 2021 del respectivo proyecto de inversión (Formato 208-PLA- Ft-22) en el que se evidencie la inclusión de las actividades del PIGA que requieren financiación. </t>
  </si>
  <si>
    <t>No Aplica para el presente corte.</t>
  </si>
  <si>
    <t xml:space="preserve">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para el presente corte, la actividad registra un avance del 25%. </t>
  </si>
  <si>
    <t>Pieza grafica y/o audivisual elaborada/Pieza grafica y/o audivisual socializada</t>
  </si>
  <si>
    <t xml:space="preserve">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</si>
  <si>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t>
  </si>
  <si>
    <r>
      <t xml:space="preserve">La actividad con corte a 30 de abril 2020, se encuentra en elaboración  del  Formato Protocolo de Entrenamiento, en el mes de mayo se oficializara y publicara de acuerdo al procedimiento para tal fin, en este orden la actividad se cumplirá con la fecha estipulada para su ejecución.
</t>
    </r>
    <r>
      <rPr>
        <b/>
        <sz val="9"/>
        <rFont val="Arial"/>
        <family val="2"/>
      </rPr>
      <t>Para este corte se cuenta con un avance del 25%</t>
    </r>
  </si>
  <si>
    <r>
      <t>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para un</t>
    </r>
    <r>
      <rPr>
        <b/>
        <sz val="9"/>
        <rFont val="Arial"/>
        <family val="2"/>
      </rPr>
      <t xml:space="preserve"> porcentaje de cumplimiento del 25%</t>
    </r>
  </si>
  <si>
    <r>
      <t xml:space="preserve">La actividad con corte a 30 de abril 2020 se encuentra en elaboración del Formato Protocolo de Entrenamiento, en el cual se tendrá en cuenta las actividades del Secretario del Comité de Conciliaciones.
En el mes de mayo se oficializará y publicará de acuerdo con el procedimiento para tal fin, en este orden la actividad se cumplirá con la fecha estipulada para su ejecución.
</t>
    </r>
    <r>
      <rPr>
        <b/>
        <sz val="9"/>
        <rFont val="Arial"/>
        <family val="2"/>
      </rPr>
      <t>Para este corte se cuenta con un avance del 25%</t>
    </r>
  </si>
  <si>
    <r>
      <t xml:space="preserve">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t>
    </r>
    <r>
      <rPr>
        <b/>
        <sz val="9"/>
        <rFont val="Arial"/>
        <family val="2"/>
      </rPr>
      <t>para un porcentaje de cumplimiento del 25%</t>
    </r>
  </si>
  <si>
    <r>
      <t xml:space="preserve">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t>
    </r>
    <r>
      <rPr>
        <b/>
        <sz val="9"/>
        <rFont val="Arial"/>
        <family val="2"/>
      </rPr>
      <t>Avance: 6%</t>
    </r>
  </si>
  <si>
    <r>
      <t xml:space="preserve">Todavía no se registran avances en esta acción.
</t>
    </r>
    <r>
      <rPr>
        <b/>
        <sz val="9"/>
        <rFont val="Arial"/>
        <family val="2"/>
      </rPr>
      <t>Avance: 0%</t>
    </r>
  </si>
  <si>
    <r>
      <t xml:space="preserve">Se realizó la revisión de 15 expedientes los cuales se encuentran actualizados en el GIS
2018-CP19-16530, 2018-CP19-16728, 2018-CP19-16330, 2018-CP19-16429, 2018-CP19-16878, 2018-CP19-16282, 2018-CP19-16501, 2018-CP19-16499, 2018-CP19-16485, 2018-CP19-16404, 2018-CP19-16383, 2018-CP19-16322, 2018-CP19-16318, 2018-CP19-16327, 2018-CP19-16556. Se evidencia el informe generado del GIS.
</t>
    </r>
    <r>
      <rPr>
        <b/>
        <sz val="9"/>
        <rFont val="Arial"/>
        <family val="2"/>
      </rPr>
      <t>Avance 27%</t>
    </r>
  </si>
  <si>
    <r>
      <t xml:space="preserve">No se ha realizado la modificación del instructivo. 
</t>
    </r>
    <r>
      <rPr>
        <b/>
        <sz val="9"/>
        <rFont val="Arial"/>
        <family val="2"/>
      </rPr>
      <t xml:space="preserve">
La Acción inicia en junio de 2020.</t>
    </r>
  </si>
  <si>
    <r>
      <t xml:space="preserve">Dadas las circunstancias laborales que actualmente se presentan en Colombia, no se han podido realizado mesas de trabajo. 
</t>
    </r>
    <r>
      <rPr>
        <b/>
        <sz val="9"/>
        <rFont val="Arial"/>
        <family val="2"/>
      </rPr>
      <t xml:space="preserve">
Avance: 0%</t>
    </r>
  </si>
  <si>
    <r>
      <t xml:space="preserve">Se realizó la verificación de 15 expedientes de los cuales todos tienen selección de vivienda.
2017-Q03-14938,  2017-04-14930, 2017-04-14932, 2017-Q23-14943, 2017-19-14969, 2017-19-14967, 2017-19-14965, 2017-19-14963, 2017-Q09-14972, 2017-19-14959, 2017-19-14968, 2017-19-14964, 2017-19-14952, 2017-19-14958, 2017-19-14955.
Se anexa base de selección de vivienda e imágenes del GIS.
</t>
    </r>
    <r>
      <rPr>
        <b/>
        <sz val="9"/>
        <rFont val="Arial"/>
        <family val="2"/>
      </rPr>
      <t>Avance: 27%</t>
    </r>
  </si>
  <si>
    <r>
      <t xml:space="preserve">Todavía no se registran avances en esta acción .
</t>
    </r>
    <r>
      <rPr>
        <b/>
        <sz val="9"/>
        <rFont val="Arial"/>
        <family val="2"/>
      </rPr>
      <t>Avance: 0%</t>
    </r>
  </si>
  <si>
    <r>
      <t xml:space="preserve">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t>
    </r>
    <r>
      <rPr>
        <b/>
        <sz val="9"/>
        <color theme="1"/>
        <rFont val="Arial"/>
        <family val="2"/>
      </rPr>
      <t xml:space="preserve">Para el presente corte, la actividad registra un avance del 50%. </t>
    </r>
  </si>
  <si>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t>
  </si>
  <si>
    <t>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t>
  </si>
  <si>
    <t>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t>
  </si>
  <si>
    <r>
      <rPr>
        <b/>
        <sz val="9"/>
        <rFont val="Arial"/>
        <family val="2"/>
      </rPr>
      <t xml:space="preserve">
</t>
    </r>
    <r>
      <rPr>
        <sz val="9"/>
        <rFont val="Arial"/>
        <family val="2"/>
      </rPr>
      <t xml:space="preserve">A continuación se registran las siguientes observacones:  Se logrará iniciar el desarrollo de la presente actividad,  una vez se encuentre conformado el equipo de trabajo de la Dirección de Mejoramiento de Barrios en la administración actual.
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
</t>
    </r>
    <r>
      <rPr>
        <b/>
        <sz val="9"/>
        <rFont val="Arial"/>
        <family val="2"/>
      </rPr>
      <t xml:space="preserve">La presente actividad, según el indicador presenta un avance del 0%. 
</t>
    </r>
  </si>
  <si>
    <r>
      <t xml:space="preserve">Las presentes actividades se encuentran enfocadas a la importancia de socializar y sensibilizar con el equipo de trabajo de la DMB y con los contratistas de consultoría, obra e interventoría el procedimiento de "supervisión de contratos".
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-la implementación de los puntos de control durante la supervisión de productos y servicios que son suministrados de manera externa,
-la implementación de la metodología para el registro de un "Plan de inspección y control ejercido en las modificaciones de los diseños durante la construcción de las obras,
-y  en la implementación eficiente de los comités de seguimiento y control semanal, y del debido registro de las visitas de Inspección "In Situ" en la ejecución de las obras entre la interventoría, el constructor o consultor y la supervisión de la DMB.
</t>
    </r>
    <r>
      <rPr>
        <b/>
        <sz val="9"/>
        <color theme="1"/>
        <rFont val="Arial"/>
        <family val="2"/>
      </rPr>
      <t xml:space="preserve">La presente actividad, según el indicador presenta un avance del 0%. </t>
    </r>
  </si>
  <si>
    <t xml:space="preserve">Frente al riesgo estratégico "Afectación en la programación de las magnitudes de las metas en cada vigencia, con los recursos disponibles de Infraestructura en el Proyecto de Inversión 208 Mejoramiento de Barrios"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
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
No obstante, al corte de cierre del presente seguimiento, se identifica un avance inicial en la actualización del procedimiento de "Estudios de Previabilidad" en la versión 7, y en la proyección inicial de un Instructivo "Desarrollo de la comunicación, gestión y coordinación interinstitucional efectiva con las partes interesadas del sector", el cual se logrará publicar en la carpeta de calidad durante los mes de mayo y junio de 2020.
La contingencia del "riesgo de salud"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
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</si>
  <si>
    <r>
      <t xml:space="preserve">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-Actividades y formatos establecidos en el procedimiento de Supervisión de contratos y en el ejercicio de un supervisión eficiente,
-y  en la implementación del formato "Informes de Supervisión"  establecido desde la Dirección de Gestión Corporativa y CID, en el ejercicio del seguimiento y control contractual de los contratos vigentes.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r>
    <r>
      <rPr>
        <b/>
        <sz val="9"/>
        <color theme="1"/>
        <rFont val="Arial"/>
        <family val="2"/>
      </rPr>
      <t>En las actividades formuladas por el riesgo de corrupción, se identifica un avance según el indicador del 0%.</t>
    </r>
  </si>
  <si>
    <t xml:space="preserve">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t>
  </si>
  <si>
    <t>Para el periodo de enero a abril han sido titulados 103 predios, una vez revisados por cada uno de los componentes los criterios  para poder emitir la resoluciòn.y los tiempos contemplados en la lìnea base.</t>
  </si>
  <si>
    <t>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t>
  </si>
  <si>
    <t>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t>
  </si>
  <si>
    <r>
      <t xml:space="preserve">
La actualización del procedimiento 208-SC-Pr-06 GESTION DE SERVICIO AL CIUDADANO, que incluya la actividad de solicitar a las áreas pertinentes, la información de modificación de trámites y servicios, se llevará a caboa mas tardar en el mes de Junio de 2020. 
</t>
    </r>
    <r>
      <rPr>
        <b/>
        <sz val="9"/>
        <color theme="1"/>
        <rFont val="Arial"/>
        <family val="2"/>
      </rPr>
      <t>Con corte al primer cuatrimestre se tiene una ejecución del 0%</t>
    </r>
  </si>
  <si>
    <r>
      <t xml:space="preserve">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Con respecto al soporte de la actividad (Quejas recibidas relacionadas con la no utilización de lenguaje claro e incluyente), como lo recomendó la Oficina Asesora de Planeación, se validará este campo para el próximo corte. 
</t>
    </r>
    <r>
      <rPr>
        <b/>
        <sz val="9"/>
        <color theme="1"/>
        <rFont val="Arial"/>
        <family val="2"/>
      </rPr>
      <t>Con corte al primer cuatrimestre se tiene una ejecución del 16,6%</t>
    </r>
  </si>
  <si>
    <t>Durante la presente periodo no se tenia programada la actividad de control.</t>
  </si>
  <si>
    <t>Esta acción se vió  afectada debido al aislamiento preventivo obligatorio, se esta adelantando el documento borrador para crear el Manual de uso, se debe reprogramar la fecha de finalización para el 30 de Junio de 2020.</t>
  </si>
  <si>
    <t>Esta acción esta en proceso y se vió afectada por el aislamiento obligatorio por el COVID-19, no se pudo realizar inspecciones.</t>
  </si>
  <si>
    <t xml:space="preserve">Esta acción se vió afectada debido al aislamiento preventivo obligatorio, se debe revisar  y analizar la jornada de sensibilización virtual o presencial para cumplir con la fecha de finalización.  </t>
  </si>
  <si>
    <r>
      <t xml:space="preserve">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t>
    </r>
    <r>
      <rPr>
        <b/>
        <sz val="9"/>
        <rFont val="Arial"/>
        <family val="2"/>
      </rPr>
      <t>Con corte al primer cuatrimestre se tiene una ejecución del 33%</t>
    </r>
  </si>
  <si>
    <r>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t>
    </r>
    <r>
      <rPr>
        <b/>
        <sz val="9"/>
        <rFont val="Arial"/>
        <family val="2"/>
      </rPr>
      <t xml:space="preserve">se cuenta con una ejecución del 33% </t>
    </r>
  </si>
  <si>
    <r>
      <t xml:space="preserve">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t>
    </r>
    <r>
      <rPr>
        <b/>
        <sz val="9"/>
        <rFont val="Arial"/>
        <family val="2"/>
      </rPr>
      <t>Con corte a 30 de abril de 2020 se cuenta con una ejecución del 20%</t>
    </r>
  </si>
  <si>
    <r>
      <t xml:space="preserve">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t>
    </r>
    <r>
      <rPr>
        <b/>
        <sz val="9"/>
        <rFont val="Arial"/>
        <family val="2"/>
      </rPr>
      <t>Con corte a 30 de abril de 2020 se cuenta con una ejecución del 33%</t>
    </r>
  </si>
  <si>
    <t>Esta acción esta en proceso y se vió afectada por el  aislamiento preventivo obligatorio</t>
  </si>
  <si>
    <t>Esta acción esta en proceso y se vió afectada por el aislamiento preventivo obligatorio</t>
  </si>
  <si>
    <t>Se realizó borrador del documento el cual se  debe verificar por la Subdirección , esta acción se  vió afectada por el  aislamiento preventivo obligatorio, se reprograma su fecha de finalización para el 30 de Junio de 2020.</t>
  </si>
  <si>
    <t>Esta actividad inicia en el mes de Agosto de 2020.</t>
  </si>
  <si>
    <t xml:space="preserve">Esta acción se vió  afectada debido al  aislamiento preventivo obligatorio, se debe revisar y analizar  jornada de sensibilización virtual o presencial para cumplir con la fecha de finalización.  </t>
  </si>
  <si>
    <r>
      <t xml:space="preserve">
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
</t>
    </r>
    <r>
      <rPr>
        <b/>
        <sz val="9"/>
        <rFont val="Arial"/>
        <family val="2"/>
      </rPr>
      <t>Con corte al primer cuatrimestre se tiene una ejecución del 0%</t>
    </r>
  </si>
  <si>
    <r>
      <t xml:space="preserve">
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primer cuatrimestre se tiene una ejecución del 100%</t>
    </r>
  </si>
  <si>
    <r>
      <t xml:space="preserve">
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primer cuatrimestre se tiene una ejecución del 100%</t>
    </r>
  </si>
  <si>
    <r>
      <t xml:space="preserve">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t>
    </r>
    <r>
      <rPr>
        <b/>
        <sz val="9"/>
        <rFont val="Arial"/>
        <family val="2"/>
      </rPr>
      <t>Con corte al primer cuatrimestre se tiene una ejecución del 33%</t>
    </r>
  </si>
  <si>
    <r>
      <t xml:space="preserve">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t>
    </r>
    <r>
      <rPr>
        <b/>
        <sz val="9"/>
        <rFont val="Arial"/>
        <family val="2"/>
      </rPr>
      <t>Con corte al primer cuatrimestre se tiene una ejecución del 33%</t>
    </r>
  </si>
  <si>
    <r>
      <t xml:space="preserve">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
El acta de lo anterior se encuentra archivada en el archivo de gestión de la Oficina TIC.
</t>
    </r>
    <r>
      <rPr>
        <b/>
        <sz val="9"/>
        <rFont val="Arial"/>
        <family val="2"/>
      </rPr>
      <t>Con corte al primer cuatrimestre se tiene una ejecución del 33%</t>
    </r>
    <r>
      <rPr>
        <sz val="9"/>
        <rFont val="Arial"/>
        <family val="2"/>
      </rPr>
      <t xml:space="preserve">
</t>
    </r>
  </si>
  <si>
    <r>
      <t xml:space="preserve">Durante el cuatrimestral de la vigencia, se enviaron correos electrónicos a la Oficina Asesora de Comunicaciones con recomendaciones en seguridad de la información para que fueran socializados en piezas informativas al interior de la entidad con los siguientes temas:
1. Robo de información del Ministerio de salud
2.  Pérdida de control y el acceso a la plataforma de mensajería de whassap
3. Aplicaciones para videoconferencias
Las piezas informativas de lo anterior se encuentran en el correo de comunicaciones.
</t>
    </r>
    <r>
      <rPr>
        <b/>
        <sz val="9"/>
        <rFont val="Arial"/>
        <family val="2"/>
      </rPr>
      <t>Con corte al primer cuatrimestre se tiene una ejecución del 33%</t>
    </r>
  </si>
  <si>
    <r>
      <t xml:space="preserve">
Durante el presente periodo no se realizo la socialización a  los profesionales sobre la violación de la reserva legal, por motivos de la actual situación de emergencia de salud pública generada por el virus COVID-19 a nivel nacional.
</t>
    </r>
    <r>
      <rPr>
        <b/>
        <sz val="9"/>
        <rFont val="Arial"/>
        <family val="2"/>
      </rPr>
      <t>Con corte al primer cuatrimestre se tiene una ejecución del 0%</t>
    </r>
  </si>
  <si>
    <r>
      <t xml:space="preserve">Se realizo solicitud a la Oficina Asesora de Planeación la actualización del procedimiento 208-CID-Pr-01 Control Interno Disciplinario en el cual se incluyo la actividad:  verificar el número de procesos disciplinarios en curso y estado actual en el cual se encuentran.
El documento se encuentra en revisión de acuerdo con las observaciones realizadas por la Oficicna Asesora de Planeación, una vez se subsanen, el documento proecedera a ser publicado y socializado en la carpeta de calidad y página web.
</t>
    </r>
    <r>
      <rPr>
        <b/>
        <sz val="9"/>
        <rFont val="Arial"/>
        <family val="2"/>
      </rPr>
      <t>Con corte al primer cuatrimestre se tiene una ejecución del 33%</t>
    </r>
  </si>
  <si>
    <t>PLANEACION ESTRATEGICA</t>
  </si>
  <si>
    <r>
      <rPr>
        <b/>
        <sz val="10"/>
        <rFont val="Arial"/>
        <family val="2"/>
      </rPr>
      <t xml:space="preserve">Actividad de Control: 
</t>
    </r>
    <r>
      <rPr>
        <sz val="10"/>
        <rFont val="Arial"/>
        <family val="2"/>
      </rPr>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EVIDENCIA. Presupuesto asignado para la ejecución del Plan de Acción PIGA
</t>
    </r>
    <r>
      <rPr>
        <b/>
        <sz val="10"/>
        <rFont val="Arial"/>
        <family val="2"/>
      </rPr>
      <t xml:space="preserve">
Cambio 
Ajuste Evidencia del Control:</t>
    </r>
    <r>
      <rPr>
        <sz val="10"/>
        <rFont val="Arial"/>
        <family val="2"/>
      </rPr>
      <t xml:space="preserve">
Se ajusta la evidencia definida para la actividad por: Anteproyecto de Presupuesto 2021 del respectivo proyecto de inversión (Formato 208-PLA- Ft-22) en el que se evidencie la inclusión de las actividades que requieren financiación. 
</t>
    </r>
  </si>
  <si>
    <r>
      <rPr>
        <b/>
        <sz val="10"/>
        <rFont val="Arial"/>
        <family val="2"/>
      </rPr>
      <t xml:space="preserve">Actividad de Control: 
</t>
    </r>
    <r>
      <rPr>
        <sz val="10"/>
        <rFont val="Arial"/>
        <family val="2"/>
      </rPr>
      <t xml:space="preserve">Desarrollar un "plan de contingencia" con el objetivo de comprometer los recursos del tipo de gasto de Infraestructura, durante los primeros 5 meses de la vigencia 2020
</t>
    </r>
    <r>
      <rPr>
        <b/>
        <sz val="10"/>
        <rFont val="Arial"/>
        <family val="2"/>
      </rPr>
      <t xml:space="preserve">Cambio 
</t>
    </r>
    <r>
      <rPr>
        <sz val="10"/>
        <rFont val="Arial"/>
        <family val="2"/>
      </rPr>
      <t xml:space="preserve">Se elimina la actividad por improcedente </t>
    </r>
  </si>
  <si>
    <t>MEJORAMIENTO DE BARRIOS</t>
  </si>
  <si>
    <r>
      <rPr>
        <b/>
        <sz val="10"/>
        <rFont val="Arial"/>
        <family val="2"/>
      </rPr>
      <t xml:space="preserve">Actividad de Control: 
</t>
    </r>
    <r>
      <rPr>
        <sz val="10"/>
        <rFont val="Arial"/>
        <family val="2"/>
      </rPr>
      <t xml:space="preserve">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
</t>
    </r>
    <r>
      <rPr>
        <b/>
        <sz val="10"/>
        <rFont val="Arial"/>
        <family val="2"/>
      </rPr>
      <t xml:space="preserve">Cambio 
</t>
    </r>
    <r>
      <rPr>
        <sz val="10"/>
        <rFont val="Arial"/>
        <family val="2"/>
      </rPr>
      <t xml:space="preserve">Se elimina la actividad por improcedente </t>
    </r>
  </si>
  <si>
    <r>
      <rPr>
        <b/>
        <sz val="10"/>
        <rFont val="Arial"/>
        <family val="2"/>
      </rPr>
      <t xml:space="preserve">Actividades de Control: 
* </t>
    </r>
    <r>
      <rPr>
        <sz val="10"/>
        <rFont val="Arial"/>
        <family val="2"/>
      </rPr>
      <t>Proyectar y publicar en el Sistema Integrado de Gestión - SIG, un instructivo definido como "Desarrollo de la comunicación, gestión y coordinación interinstitucional efectiva con las partes interesadas del sector“.
** Solicitar a la cabeza del sector (SDHT), la convocatoria a las instancias de coordinación que permitan gestionar las necesidades de definición de mecanismos de actuación para lograr la priorización de las intervenciones en espacio público a escala barrial.</t>
    </r>
    <r>
      <rPr>
        <b/>
        <sz val="10"/>
        <rFont val="Arial"/>
        <family val="2"/>
      </rPr>
      <t xml:space="preserve">
</t>
    </r>
    <r>
      <rPr>
        <sz val="10"/>
        <rFont val="Arial"/>
        <family val="2"/>
      </rPr>
      <t xml:space="preserve">
</t>
    </r>
    <r>
      <rPr>
        <b/>
        <sz val="10"/>
        <rFont val="Arial"/>
        <family val="2"/>
      </rPr>
      <t xml:space="preserve">Cambio 
</t>
    </r>
    <r>
      <rPr>
        <sz val="10"/>
        <rFont val="Arial"/>
        <family val="2"/>
      </rPr>
      <t xml:space="preserve">Se eliminan las actividades por improcedentes </t>
    </r>
  </si>
  <si>
    <r>
      <rPr>
        <b/>
        <sz val="10"/>
        <rFont val="Arial"/>
        <family val="2"/>
      </rPr>
      <t xml:space="preserve">Actividad de Control: 
</t>
    </r>
    <r>
      <rPr>
        <sz val="10"/>
        <rFont val="Arial"/>
        <family val="2"/>
      </rPr>
      <t xml:space="preserve">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
</t>
    </r>
    <r>
      <rPr>
        <b/>
        <sz val="10"/>
        <rFont val="Arial"/>
        <family val="2"/>
      </rPr>
      <t xml:space="preserve">Cambio 
</t>
    </r>
    <r>
      <rPr>
        <sz val="10"/>
        <rFont val="Arial"/>
        <family val="2"/>
      </rPr>
      <t xml:space="preserve">Se elimina la actividad ya que se repite con la otra actividad propuesta para el mismo control
 </t>
    </r>
  </si>
  <si>
    <r>
      <rPr>
        <b/>
        <sz val="10"/>
        <rFont val="Arial"/>
        <family val="2"/>
      </rPr>
      <t xml:space="preserve">Acción: 
</t>
    </r>
    <r>
      <rPr>
        <sz val="10"/>
        <rFont val="Arial"/>
        <family val="2"/>
      </rPr>
      <t xml:space="preserve">Índice de Transparencia Bogotá
</t>
    </r>
    <r>
      <rPr>
        <b/>
        <sz val="10"/>
        <rFont val="Arial"/>
        <family val="2"/>
      </rPr>
      <t xml:space="preserve">Cambio 
</t>
    </r>
    <r>
      <rPr>
        <sz val="10"/>
        <rFont val="Arial"/>
        <family val="2"/>
      </rPr>
      <t xml:space="preserve">Se elimina la acción por ser inviable su ejecución </t>
    </r>
  </si>
  <si>
    <r>
      <rPr>
        <b/>
        <sz val="10"/>
        <rFont val="Arial"/>
        <family val="2"/>
      </rPr>
      <t>Actividad de control:</t>
    </r>
    <r>
      <rPr>
        <sz val="10"/>
        <rFont val="Arial"/>
        <family val="2"/>
      </rPr>
      <t xml:space="preserve"> Elaborar un Manual de uso, cuidado e información, sobre el procedimiento de los bienes asignados  a los funcionarios y/o contratistas de la CVP.
</t>
    </r>
    <r>
      <rPr>
        <b/>
        <sz val="10"/>
        <rFont val="Arial"/>
        <family val="2"/>
      </rPr>
      <t xml:space="preserve">Cambio:
</t>
    </r>
    <r>
      <rPr>
        <sz val="10"/>
        <rFont val="Arial"/>
        <family val="2"/>
      </rPr>
      <t xml:space="preserve">
</t>
    </r>
    <r>
      <rPr>
        <b/>
        <sz val="10"/>
        <rFont val="Arial"/>
        <family val="2"/>
      </rPr>
      <t xml:space="preserve">Ampliación de Fecha de cumplimiento </t>
    </r>
    <r>
      <rPr>
        <sz val="10"/>
        <rFont val="Arial"/>
        <family val="2"/>
      </rPr>
      <t xml:space="preserve">( 31 de mayo), para el 30 de Julio de 2020. 
</t>
    </r>
  </si>
  <si>
    <r>
      <rPr>
        <b/>
        <sz val="10"/>
        <rFont val="Arial"/>
        <family val="2"/>
      </rPr>
      <t xml:space="preserve">Actividad de Control: 
</t>
    </r>
    <r>
      <rPr>
        <sz val="10"/>
        <rFont val="Arial"/>
        <family val="2"/>
      </rPr>
      <t xml:space="preserve">Validar la integridad de la información reportada por cada proyecto en el informe FUSS- Formato Único de Seguimiento Sectorial y consolidar el informe de manera consistente, acorde a lo reportado por los Gerentes y Responsables de Proyectos.
INDICADOR: 12 Informes
</t>
    </r>
    <r>
      <rPr>
        <b/>
        <sz val="10"/>
        <rFont val="Arial"/>
        <family val="2"/>
      </rPr>
      <t xml:space="preserve">
Cambio 
Ajuste Métrica Indicador del Control:</t>
    </r>
    <r>
      <rPr>
        <sz val="10"/>
        <rFont val="Arial"/>
        <family val="2"/>
      </rPr>
      <t xml:space="preserve">
Se ajusta sobre la métrica definida para el indicador:  METRICA O INDICADOR. 11 Informes
</t>
    </r>
  </si>
  <si>
    <t>VENCIDA</t>
  </si>
  <si>
    <t>Para el 2do seguimiento</t>
  </si>
  <si>
    <t>Verde por encima del 67%</t>
  </si>
  <si>
    <t>Amarillo entre 51 y 66</t>
  </si>
  <si>
    <t>Rojo debajo 50</t>
  </si>
  <si>
    <t>Para el 3er seguimiento</t>
  </si>
  <si>
    <t>Verde de 80% a 100%</t>
  </si>
  <si>
    <t>Amarillo entre 60% y 79%</t>
  </si>
  <si>
    <t>Rojo debajo 59</t>
  </si>
  <si>
    <t>Promedio de avance de las actividades del mapa de riesgos corte al 30 de Abril de 2020</t>
  </si>
  <si>
    <t>Control Interno</t>
  </si>
  <si>
    <t>Promedio de avance de las actividades del mapa de riesgos corte al 08 de octubre de 2020</t>
  </si>
  <si>
    <t>Procesos</t>
  </si>
  <si>
    <t>Calificación.</t>
  </si>
  <si>
    <t>Calificación</t>
  </si>
  <si>
    <t>9.Gestión Administrativa</t>
  </si>
  <si>
    <t>Total general</t>
  </si>
  <si>
    <t>Para este 1er corte</t>
  </si>
  <si>
    <t>Verde por encima del 33%</t>
  </si>
  <si>
    <t>Amarillo entre 25 y 32</t>
  </si>
  <si>
    <t>Rojo debajo 25</t>
  </si>
  <si>
    <t>Proceso</t>
  </si>
  <si>
    <t xml:space="preserve">MATRIZ DE SEGUIMIENTO AL PAAC </t>
  </si>
  <si>
    <t>Primer Seguimiento PAAC</t>
  </si>
  <si>
    <t>Corte de Seguimiento: 30 de abril de 2020</t>
  </si>
  <si>
    <t xml:space="preserve">Componente </t>
  </si>
  <si>
    <t>Actividades Programadas en el PAAC 2020</t>
  </si>
  <si>
    <t>Estado de Avance</t>
  </si>
  <si>
    <t xml:space="preserve">Observaciones </t>
  </si>
  <si>
    <t>1. Mapa de Riesgos</t>
  </si>
  <si>
    <t>1.1 Estrategia de la Administración del Riesgo</t>
  </si>
  <si>
    <t>2. Estrategia Antitrámites</t>
  </si>
  <si>
    <t>2.1 Estrategia de Racionalización de trámites</t>
  </si>
  <si>
    <t>3. Rendición de Cuentas</t>
  </si>
  <si>
    <t>4. Mecanismos para Mejorar la Atención al Ciudadano</t>
  </si>
  <si>
    <t>5.Mecanismos para la Transparencia y el Acceso a la Información</t>
  </si>
  <si>
    <t>6. Iniciativas Adicionales</t>
  </si>
  <si>
    <t>7. Gestión de la Integridad</t>
  </si>
  <si>
    <t> Total</t>
  </si>
  <si>
    <t>Zona</t>
  </si>
  <si>
    <t>Alta</t>
  </si>
  <si>
    <t>Media</t>
  </si>
  <si>
    <t>Baja</t>
  </si>
  <si>
    <t>1. Matriz de Riesgos</t>
  </si>
  <si>
    <t>1.1 Estratégia Riesgos</t>
  </si>
  <si>
    <t>2. Antitramites</t>
  </si>
  <si>
    <t>4. Atención al Ciudadano</t>
  </si>
  <si>
    <t>5. Transparencia</t>
  </si>
  <si>
    <t>7. Codigo de Integridad</t>
  </si>
  <si>
    <t>CONSOLIDADO</t>
  </si>
  <si>
    <t>ACTA</t>
  </si>
  <si>
    <t>SI</t>
  </si>
  <si>
    <t>NO</t>
  </si>
  <si>
    <t>EN CURSO</t>
  </si>
  <si>
    <t>CUMPLIDA FUERA DE TÉRMINO</t>
  </si>
  <si>
    <t>NO REQUIERE SEGUIMIENTO PARA ESTE CORTE</t>
  </si>
  <si>
    <t>Total por proceso</t>
  </si>
  <si>
    <t>Tiempo estimado por acción</t>
  </si>
  <si>
    <t>Minutos Aprox</t>
  </si>
  <si>
    <t>Horas</t>
  </si>
  <si>
    <t>Actividades en "Ejecución" suceptibles de seguimiento (3er Seg corte 31Dic2020)</t>
  </si>
  <si>
    <t>Reporte entregado por cada proceso</t>
  </si>
  <si>
    <t>Evaluación realizada por Control Interno con corte al 31 de agosto de 2020</t>
  </si>
  <si>
    <t>Seguimiento 
corte 31Ago2020</t>
  </si>
  <si>
    <t xml:space="preserve">% Avance calificación por parte de los Procesos </t>
  </si>
  <si>
    <t>Acciones con seguimiento 
corte 31Ago2020</t>
  </si>
  <si>
    <t>% Avance calificación 
Control Interno</t>
  </si>
  <si>
    <t>Notas</t>
  </si>
  <si>
    <t xml:space="preserve">Revisión evidencias </t>
  </si>
  <si>
    <t xml:space="preserve">Estado 
de la actividad </t>
  </si>
  <si>
    <t>ACCIONES CON SEGUIMIENTO</t>
  </si>
  <si>
    <t>Durante el mes de enero 2020, se realizaron mesas de trabajo con los procesos de la Entidad, para revisar y consolidar las fichas del Riesgos de los Procesos de la Entidad (DOFA), fortaleciendo los controles para los Riesgos de cada Proceso.</t>
  </si>
  <si>
    <t>Actividad cumplida en el primer seguimiento 2020</t>
  </si>
  <si>
    <t xml:space="preserve">Se solicitó el 2o. reporte del MAPA  DE RIESGOS - PLAN ANTICORRUPCIÓN Y DE ATENCIÓN AL CIUDADANO, a todos los procesos de la Entidad mediante memorando 2020IE7286, radicado el 20 de agosto - 2020. </t>
  </si>
  <si>
    <t>Se cuenta con memorando 2020IE7286 del día 20Ago2020 donde se solicit a todos los procesos el segundo seguimiento al Mapa de Riesgos y PAAC</t>
  </si>
  <si>
    <r>
      <t xml:space="preserve">Se realiza monitoreo a la ejecución de los controles identificados en los riesgos del proceso de Evaluación de la Gestión, mediante el análisis del formato 208-PLA-Ft-73, en el cual se establecen los siguientes:
</t>
    </r>
    <r>
      <rPr>
        <b/>
        <sz val="11"/>
        <color theme="1"/>
        <rFont val="Arial"/>
        <family val="2"/>
      </rPr>
      <t xml:space="preserve">Riesgo 1: </t>
    </r>
    <r>
      <rPr>
        <sz val="11"/>
        <color theme="1"/>
        <rFont val="Arial"/>
        <family val="2"/>
      </rPr>
      <t xml:space="preserve">Incumplimiento del Plan Anual Auditorías aprobado para la vigencia.
</t>
    </r>
    <r>
      <rPr>
        <b/>
        <sz val="11"/>
        <color theme="1"/>
        <rFont val="Arial"/>
        <family val="2"/>
      </rPr>
      <t xml:space="preserve">Control 1: </t>
    </r>
    <r>
      <rPr>
        <sz val="11"/>
        <color theme="1"/>
        <rFont val="Arial"/>
        <family val="2"/>
      </rPr>
      <t xml:space="preserve">Verificar que las necesidades de personal identificadas por el asesor de control interno para el proceso "evaluación de la gestión" queden incluidas en el plan anual de adquisiciones institucional.
</t>
    </r>
    <r>
      <rPr>
        <b/>
        <sz val="11"/>
        <color theme="1"/>
        <rFont val="Arial"/>
        <family val="2"/>
      </rPr>
      <t xml:space="preserve">Seguimiento: </t>
    </r>
    <r>
      <rPr>
        <sz val="11"/>
        <color theme="1"/>
        <rFont val="Arial"/>
        <family val="2"/>
      </rPr>
      <t xml:space="preserve">Desde la Asesoría de Control Interno se han entregado las necesidades de contratacion al ordenador del gasto, con el fin de que las mismas sean incluidas en el Plan Anual de Adquisiciones, aclarando que para el 2020 al haber cambiado de administracion, la Secretaría del Habitat, autorizó contratos por 2 meses inicialmente hasta el 30Mar2020, en razon a que no habia Director General en propiedad por ser cambio de administración.
A continuación se relacionan todos los memorandos </t>
    </r>
    <r>
      <rPr>
        <sz val="11"/>
        <rFont val="Arial"/>
        <family val="2"/>
      </rPr>
      <t xml:space="preserve">entregados sorbre las solicitudes de adiciones y contratación:
• Memorando 2020IE460 del 21Ene2020 Solicitud de expedición de Viabilidad y CDP
• Memorando 2020IE5173 del 24Mar2020 Solicitud de expedición de viabilidad y CDP para realizar adiciones y prórrogas contratos PSP 032-2020; 037-2020 y 075-2020 Técnico, Abogada y Contadora de Control Interno y solicitud de modificación del Plan Anual de Adquisiciones – PAA
• Memorando 2020IE5210 del 28Mar2020 Solicitud de adición y prórroga contrato 037-2020 suscrito con Asbleydi Andrea Sierra Ochoa
• Memorando 2020IE5209 del 28Mar2020 Solicitud de adición y prórroga contrato 032-2020 suscrito con Manuel Andrés Farias Pinzón
• Memorando 2020IE5211 del 28Mar2020 Solicitud de adición y prórroga contrato 075-2020 suscrito con Marcela Urrea Jaramillo
• Memorando 2020IE5489 del 27Abr2020 Solicitud de expedición de viabilidad y CDP para realizar cuatro (04) nuevos contratos para Técnico, Contadora, Abogada y Nuevo Ingeniero de Control Interno y solicitud de modificación del Plan Anual de Adquisiciones – PAA
• Memorando 2020IE5869 del 22May2020 Solicitud de expedición de viabilidad y CDP para realizar adiciones y prórrogas a los contratos CVP-CTO-409-2020 y CVP-CTO-460-2020, Técnico y Abogada de Control Interno y solicitud de modificación del Plan Anual de Adquisiciones – PAA
• Memorando 2020IE5858 del 22May2020 Solicitud de prórroga contrato 413-2020 suscrito con Marcela Urrea Jaramillo
• Memorando 2020IE5958 del 28May2020 Solicitud trámite de adición y prórroga contrato 460-2020 suscrito con Asbleydi Andrea Sierra Ochoa
• Memorando 2020IE5957 del 28May2020 Solicitud trámite de adición y prórroga contrato 409-2020 suscrito con Manuel Andrés Farias Pinzón
• Memorando 2020IE6576 del 08Jul2020 Solicitud de expedición de viabilidad y CDP para realizar cinco (05) nuevos contratos, para un (01) Técnico y cuatro (04) Profesionales de Control Interno durante el segundo semestre de 2020
• Memorando 2020IE6751 del 15Jul2020 Solicitud elaboración contrato de prestación de servicios profesionales con la contadora Marcela Urrea Jaramillo – para la Asesoría de Control Interno
• Memorando 2020IE6776 del 16Jul2020 Solicitud elaboración contrato de prestación de servicios profesionales con el contador Carlos Andres Vargas Hernández – para la Asesoría de Control Interno
• Memorando 2020IE6798 del 17Jul2020 Solicitud de elaboración de tres (3) contratos de prestación de servicios profesionales para la Asesoría de Control Interno con: Ingeniera Industrial – Jhoana Marcela Rodríguez Silva, Abogada - Asbleydi Andrea Sierra Ochoa, Técnico - Manuel Andres Farias Pinzón 
• Memorando 2020IE7169 del 13Ago2020 Solicitud de elaboración de un (1) contrato de prestación de servicios profesionales para a la Asesoría de Control Interno con: Economista – Joan Manuel Wilhayner Gaitán Ferrer
</t>
    </r>
    <r>
      <rPr>
        <b/>
        <sz val="11"/>
        <color theme="1"/>
        <rFont val="Arial"/>
        <family val="2"/>
      </rPr>
      <t xml:space="preserve">Control 2: </t>
    </r>
    <r>
      <rPr>
        <sz val="11"/>
        <color theme="1"/>
        <rFont val="Arial"/>
        <family val="2"/>
      </rPr>
      <t xml:space="preserve">Verificar la idoneidad técnica del personal mediante el proceso de selección de personal de planta, bien sea por convocatoria, por provisionalidad o encargo. Aplicación pruebas aptitudinales, a futuros contratistas, para verificar su idoneidad técnica.
</t>
    </r>
    <r>
      <rPr>
        <b/>
        <sz val="11"/>
        <color theme="1"/>
        <rFont val="Arial"/>
        <family val="2"/>
      </rPr>
      <t xml:space="preserve">Seguimiento: </t>
    </r>
    <r>
      <rPr>
        <sz val="11"/>
        <color theme="1"/>
        <rFont val="Arial"/>
        <family val="2"/>
      </rPr>
      <t xml:space="preserve">Para el personal de planta no han habido modificaciones y para el personal contratista, a traves del establecimiento de los perfiles en los estudios previos, se determina la formación académica y experiencia que se requieren para apoyar en la ejecución el PAA, con base en eso, se mantuvieron a 3 de los contratistas que ya estaban y se contrataron otros 3 de los cuales a 1 de ellos se le aplicaron pruebas y entrevistas conformando un equipo de trabajo de 9 personas discriminadas de la siguiente manera: 1 asesor, 1 técnico, 1 asistencial y 6 profesionales.
</t>
    </r>
    <r>
      <rPr>
        <b/>
        <sz val="11"/>
        <color theme="1"/>
        <rFont val="Arial"/>
        <family val="2"/>
      </rPr>
      <t xml:space="preserve">Control 3: </t>
    </r>
    <r>
      <rPr>
        <sz val="11"/>
        <color theme="1"/>
        <rFont val="Arial"/>
        <family val="2"/>
      </rPr>
      <t xml:space="preserve">Verificar y aprobar el plan de cada una de las auditorías de acuerdo con el Procedimiento "208-CI-Pr-01 Auditoría interna V7".
</t>
    </r>
    <r>
      <rPr>
        <b/>
        <sz val="11"/>
        <color theme="1"/>
        <rFont val="Arial"/>
        <family val="2"/>
      </rPr>
      <t xml:space="preserve">Seguimiento: </t>
    </r>
    <r>
      <rPr>
        <sz val="11"/>
        <color theme="1"/>
        <rFont val="Arial"/>
        <family val="2"/>
      </rPr>
      <t xml:space="preserve">Las auditorías que se han venido ejecutando cuentan con el respectivo plan de auditoria firmado y comunicado a los interesados, mediante los siguientes memorandos:
*Memorando 2020IE2745 del 19Feb2020 Comunicación apertura auditoría de gestión al proceso de Mejoramiento de Vivienda.
*Memorando 2020IE5945 del 28May2020 Comunicación apertura Auditoría de Gestión Tutelas y notificaciones realizadas por la Dirección Jurídica de la Caja de la Vivienda Popular vigencia 2019
*Memorando 2020IE7321 del 21Ago2020 Comunicación apertura Auditoría especial de la administración de expedientes y comunicaciones oficiales.
*Memorando 2020IE7423 del 28Ago2020 Comunicación apertura Auditoría Especial de evaluación de la capacidad de la entidad para continuar la operación bajo las nuevas condiciones que le impone la crisis en el marco de notificaciones en el lapso comprendido del 15 de marzo hasta el 31 de agosto de 2020.
*Memorando del 17Sep2020 Comunicación Auditoría Especial a los procesos de contratación adelantados con
ocasión de la declaración de emergencia económica en el marco de la atención de la pandemia COVID-19
*Memorando 2020IE8088 del 24Sep2020 Comunicación Auditoría especial al proceso de Gestión del Talento Humano en el marco de la legislación aplicable a la Caja de Vivienda Popular en materia de la emergencia económica, social y ecológica.
</t>
    </r>
    <r>
      <rPr>
        <sz val="11"/>
        <rFont val="Arial"/>
        <family val="2"/>
      </rPr>
      <t>Adicional a esto, el Plan Anual de Auditorías fue modificado en sesion del comite del 30Jul2020 y de acuerdo a la expedicion de la Circular Conjunta No. 100-008-2020 y la Circular Externa No.10 de 2020</t>
    </r>
    <r>
      <rPr>
        <sz val="11"/>
        <color theme="1"/>
        <rFont val="Arial"/>
        <family val="2"/>
      </rPr>
      <t xml:space="preserve">
</t>
    </r>
    <r>
      <rPr>
        <b/>
        <sz val="11"/>
        <color theme="1"/>
        <rFont val="Arial"/>
        <family val="2"/>
      </rPr>
      <t xml:space="preserve">Riesgo2: </t>
    </r>
    <r>
      <rPr>
        <sz val="11"/>
        <color theme="1"/>
        <rFont val="Arial"/>
        <family val="2"/>
      </rPr>
      <t>Coerción para no mostrar o cambiar resultados de las auditorías realizadas.</t>
    </r>
    <r>
      <rPr>
        <b/>
        <sz val="11"/>
        <color theme="1"/>
        <rFont val="Arial"/>
        <family val="2"/>
      </rPr>
      <t xml:space="preserve">
Control 1: </t>
    </r>
    <r>
      <rPr>
        <sz val="11"/>
        <color theme="1"/>
        <rFont val="Arial"/>
        <family val="2"/>
      </rPr>
      <t>Revisar y aprobar los informes de las auditorías internas de acuerdo con el procedimiento "208-CI-Pr-01  Auditoría interna V7", valorando la objetividad de los auditores de acuerdo con los hallazgos redactados.</t>
    </r>
    <r>
      <rPr>
        <b/>
        <sz val="11"/>
        <color theme="1"/>
        <rFont val="Arial"/>
        <family val="2"/>
      </rPr>
      <t xml:space="preserve">
Seguimiento: </t>
    </r>
    <r>
      <rPr>
        <sz val="11"/>
        <color theme="1"/>
        <rFont val="Arial"/>
        <family val="2"/>
      </rPr>
      <t xml:space="preserve">Para cada uno de los informes de auditoria elaborados de acuerdo a los roles de Evaluacion del Riesgo y Enfoque Hacia la Prevencion, el contratista o funcionario que hace el trabajo de aseguramiento o consultoria, entrega el informe el cual es revisado por la Asesora de Control Interno, donde se hacen los ajustes pertienentes y luego es remitido a los destinatarios de manera formal mediante memorando, tales como, Pormenorizado, Derechos de Autor, Seguimiento al Plan de Mejoramiento Interno y Externo, Austeridad del Gasto , Marco Normativo Contable, PQRS, Control Interno Contable, Evaluación por Dependencias, Mapa de Riesgos y Plan Anticorrupción y de Atención al Ciudadano.
</t>
    </r>
    <r>
      <rPr>
        <b/>
        <sz val="11"/>
        <color theme="1"/>
        <rFont val="Arial"/>
        <family val="2"/>
      </rPr>
      <t xml:space="preserve">Control 2: </t>
    </r>
    <r>
      <rPr>
        <sz val="11"/>
        <color theme="1"/>
        <rFont val="Arial"/>
        <family val="2"/>
      </rPr>
      <t>Informar a autoridades externas la existencia de presiones en la entidad para ocultar, omitir o modificar información de los informes de auditorías de acuerdo con lo establecido en el parágrafo 1 del artículo 1 del decreto 338 de 2019.</t>
    </r>
    <r>
      <rPr>
        <b/>
        <sz val="11"/>
        <color theme="1"/>
        <rFont val="Arial"/>
        <family val="2"/>
      </rPr>
      <t xml:space="preserve">
Seguimiento: </t>
    </r>
    <r>
      <rPr>
        <sz val="11"/>
        <color theme="1"/>
        <rFont val="Arial"/>
        <family val="2"/>
      </rPr>
      <t>No se ha presentado, pero como medida preventiva, se tiene previsto preparar una sensibilización a los enlaces de las diferentes áreas, sobre el control que se implementará en caso de evidenciarse coerción para ocultar, omitir o modificar información de los informes de auditorías.</t>
    </r>
  </si>
  <si>
    <t>De acuerdo a las evidencias aportadas, los controles identificados en cada uno de los riesgos del proceso de Evaluación de la Gestión, se puede evidenciar que realiza el monitoreo a los mismos, logrando un porcentaje de avance del 74% de acuerdo al cumplimiento general del PAA a la fecha de corte.</t>
  </si>
  <si>
    <t>La OAP solicita a todos los procesos el segundo seguimiento al Mapa de Riesgos y PAAC 2020, mediante el memorando 2020IE7286 del día 20Ago2020, para lo cual, el proceso de Evaluación de la Gestión,  remite respuesta mediante correo electrónico el día 28Ago2020, enviando el segundo seguimiento al Mapa de Riesgos y PAAC 2020 registrando la evaluación a los riesgos del proceso, así como la efectividad de los controles.</t>
  </si>
  <si>
    <t>Se cuenta con correo electrónico del día 28Ago2020 dirigido a la OAP, donde se remite el segundo seguimiento al Mapa de Riesgos y PAAC 2020 con la evaluación a los riesgos del proceso, así como la efectividad de los controles.
Evidencia ubicada en la ruta: \\10.216.160.201\control interno\2020\19.04 INF.  DE GESTIÓN\PAAC\II_Seg\Rtas procesos\EVA</t>
  </si>
  <si>
    <t xml:space="preserve">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t>
  </si>
  <si>
    <t xml:space="preserve">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t>
  </si>
  <si>
    <t xml:space="preserve">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</si>
  <si>
    <t>Se realiza verificación de la publicación del primer y segundo reporte al Mapa de Riesgos y PAAC en página web, en la ruta:
 https://www.cajaviviendapopular.gov.co/?q=matriz-de-riesgos-plan-anticorrupci%C3%B3n-y-atenci%C3%B3n-al-ciudadano</t>
  </si>
  <si>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</si>
  <si>
    <t>Se cuenta con memorando 2020IE7286 del día 20Ago2020 donde se solicit a todos los procesos el segundo seguimiento al Mapa de Riesgos y PAAC, así mismo, se verifica publicación del primer reporte del Mapa de Riesgos y PAAC en la página web, en la ruta: 
https://www.cajaviviendapopular.gov.co/?q=matriz-de-riesgos-plan-anticorrupci%C3%B3n-y-atenci%C3%B3n-al-ciudadano</t>
  </si>
  <si>
    <t>Actividad cumplida al 100% en el primer seguimiento de la vigencia 2020</t>
  </si>
  <si>
    <r>
      <t xml:space="preserve">Se elaboró informe de seguimiento correspondiente al corte 31Dic2019, entregado a los procesos mediante memorando 2020IE349 del día 16Ene2020, el cual se encuentra publicado en la página web, en la ruta: https://www.cajaviviendapopular.gov.co/?q=matriz-de-riesgos-plan-anticorrupci%C3%B3n-y-atenci%C3%B3n-al-ciudadano.
Se elaboró informe correspondiente al primer seguimiento 2020, el cual es entregado a todos los procesos mediante memorando 2020IE5763 del día 15May2020 y publicado en la página web en la ruta: 
https://www.cajaviviendapopular.gov.co/?q=matriz-de-riesgos-plan-anticorrupci%C3%B3n-y-atenci%C3%B3n-al-ciudadano#matriz-de-riesgos---plan-anticorrupci-n-y-atenci-n-al-ciudadano---vigencia-2020
Mediante memorando 2020IE7387 del día 26Ago2020, se realiza la solicitud del 2do seguimiento al mapa de riesgos y PAAC 2020, dirigido a todos los procesos, con plazo de entrega hasta el 03Sep2020.
Los diferentes procesos hacen la entrega de la información de acuerdo a dicha solicitud, mediante correo electrónico.
Se realiza el segundo seguimiento al mapa de riesgos, donde se elabora el respectivo informe, el cual es entregado a los procesos mediante memorando 2020IE7770 del día 14Sep2020 y publicado el mismo día en la página web.
</t>
    </r>
    <r>
      <rPr>
        <sz val="11"/>
        <color rgb="FFFF0000"/>
        <rFont val="Arial"/>
        <family val="2"/>
      </rPr>
      <t xml:space="preserve">
</t>
    </r>
    <r>
      <rPr>
        <sz val="11"/>
        <rFont val="Arial"/>
        <family val="2"/>
      </rPr>
      <t>Adicionalmente, en el Comité Institucional de Coordinación de Control Interno en sesión llevada a cabo el 18Sep2020, en la cual se presentaron los resultados del segundo seguimiento a las acciones de tratamiento del riesgo (actividades de control) del mapa de riesgos con corte al 31Ago2020, los cuales no fueron satisfactorios para algunos procesos, por ende, se hace necesario realizar de nuevo el seguimiento, verificando las evidencias del avance de las acciones en conjunto con los enlaces designados por cada proceso y los auditores de control interno.
Teniendo en cuenta lo anterior, se realiza memorando 2020IE8033 del día 22Sep2020 con el Cronograma para realizar el segundo seguimiento al Mapa de Riesgos y Plan Anticorrupción y de Atención al Ciudadano - PAAC vigencia 2020 con todos los procesos. Cronograma que se desarrolla del 28Sep2020 al 07Oct2020.
Se programan agendas en Google Calendar de acuerdo con el cronograma en mención.
Se levantan las respectivas actas de reunión con los enlaces de los procesos.
Se realiza la consolidación del seguimiento del PAAC entregado por los 16 procesos, así como la revisión de las evidencias entregadas y elaboración del respectivo informe</t>
    </r>
    <r>
      <rPr>
        <sz val="11"/>
        <color rgb="FFFF0000"/>
        <rFont val="Arial"/>
        <family val="2"/>
      </rPr>
      <t>.</t>
    </r>
  </si>
  <si>
    <t>Evidencia en la ruta: 
\\10.216.160.201\control interno\2020\19.04 INF.  DE GESTIÓN\PAAC\I- Seg
\\10.216.160.201\control interno\2020\19.04 INF.  DE GESTIÓN\PAAC\II_Seg</t>
  </si>
  <si>
    <t>Se cuenta con los siguientes informes de seguimiento al Mapa de Riesgos y PAAC:
- Informe de seguimiento del ultimo cuatrimestre del año 2019, entregado a los procesos mediante memorando 2020IE349 del día 16Ene2020, el cual se encuentra publicado en la pagina web.
- Informe del primer seguimiento de la vigencia 2020, entregado a los procesos mediante memorando 2020IE5763 del día 15May2020 y publicado en la página web.
- Informe del segundo seguimiento de la vigencia 2020, entregado a los procesos mediante memorando 2020IE7770 del día 14Sep2020 y publicado en la página web.
https://www.cajaviviendapopular.gov.co/?q=matriz-de-riesgos-plan-anticorrupci%C3%B3n-y-atenci%C3%B3n-al-ciudadano#matriz-de-riesgos---plan-anticorrupci-n-y-atenci-n-al-ciudadano---vigencia-2020</t>
  </si>
  <si>
    <t>Actividades Programadas</t>
  </si>
  <si>
    <t>Actividades con seguimiento</t>
  </si>
  <si>
    <t>Evaluación realizada por Control Interno con corte al 31 de diciembre de 2020</t>
  </si>
  <si>
    <t>Acciones con seguimiento 
corte 31Dic2020</t>
  </si>
  <si>
    <t>ACCIONES PROGRAMADAS PARA SEGUIMIENTO</t>
  </si>
  <si>
    <t>Actividad cumplida en el segundo seguimiento 2020</t>
  </si>
  <si>
    <t>Se cuenta con los siguientes soportes que evidencian el avance de dicha actividad:
Actas de reunión de Racionalización de trámites con las siguientes dependencias:
Dirección de Gestión Corporativa el día 31Ago2020
Dirección de Reasentamientos Humanos el día 01Sep2020
Dirección de Mejoramiento de Vivienda el día 31Ago2020
Dirección de Urbanizaciones y Titulación el día 31Ago2020
Acta de reunión de Virtualización y Racionalización de tramites 􀂱 Caja de la Vivienda Popular (TIC-Sub. Financiera) el día 28Ago2020
Acta de reunión de Racionalización de trámites vigentes 2020 24Ago2020
Acta de reunión con la Secretaria General- Dirección Distrital de Desarrollo Institucional- Subdirección Técnica, del día 29Jul2020</t>
  </si>
  <si>
    <t>Se realizaron mesas de trabajo para analizar los Trámites y OPA's inscritos en SUIT, esto con el fin de realizar propuestas de racionalización de carácter normativo, administrativo o tecnológico.
De acuerdo a lo anterior, dichas mesas de trabajo se desarrollaron mediante reuniones con los diferentes procesos involucrados, dejando como soportes las siguientes actas de reunión:
Actas de reunión de Racionalización de trámites con las siguientes dependencias:
Dirección de Gestión Corporativa el día 31Ago2020
Dirección de Reasentamientos Humanos el día 01Sep2020
Dirección de Mejoramiento de Vivienda el día 31Ago2020
Dirección de Urbanizaciones y Titulación el día 31Ago2020
Acta de reunión de Virtualización y Racionalización de tramites 􀂱 Caja de la Vivienda Popular (TIC-Sub. Financiera) el día 28Ago2020
Acta de reunión de Racionalización de trámites vigentes 2020 24Ago2020
Acta de reunión con la Secretaria General- Dirección Distrital de Desarrollo Institucional- Subdirección Técnica, del día 29Jul2020</t>
  </si>
  <si>
    <t>RESGO DE INCUMPLIMIENTO</t>
  </si>
  <si>
    <t>OBSERVACIÓN</t>
  </si>
  <si>
    <t>Dentro de las reuniones realizadas para la elaboración del Plan Sectorial de Participación Ciudadana. Se revisó el Plan de Acción de Participación Ciudadana y Control Social  2020 en conjunto con el equipo de transversal de participación ciudadana y se planteo una ruta de actualización de las caracterizaciones de ciudadanos y grupos de interés.</t>
  </si>
  <si>
    <t>1.
2.
3.</t>
  </si>
  <si>
    <t>Se cuenta con el  Plan de Acción de Participación Ciudadana  y Control Social de la Caja de la Vivienda Popular 2020, así mismo, se cuenta pantallazos de reunión de equipo transversal participación y control social el día 21Ago2020 y 26Ago2020.
Se adjuntan trece (13) caracterizaciones de usuarios de los diferentes procesos de la CVP.
Se encuentra pendiente ajustes y consolidacion, actividad que tiene un grado de avance del 95% y se encuentra en estado "vencida".</t>
  </si>
  <si>
    <t>Se inició un proceso de revisión del ejercicio de Rendición de cuentas de la vigencia anterior y se programó su socialización para el segundo semestre de 2020.</t>
  </si>
  <si>
    <t>1.
2.</t>
  </si>
  <si>
    <t>Se evidencia Plan de Acción de Participación Ciudadana  y Control Social de la Caja de la Vivienda Popular 2020, así mismo, se cuenta pantallazos de reunión de equipo transversal participación y control social el día 21Ago2020 y 26Ago2020.
La verificación del diagnostico del ejercicio de Rendición de cuentas de la vigencia anterior, así como su socialización se realizará en el segundo semestre de 2020, por lo tanto esta actividad se encuentra en estado "vencida".</t>
  </si>
  <si>
    <t>Se participó en una jornada de sensibilización virtual organizada por la Secretaría General en lo relacionado con la Rendición de cuentas, transparencia e integridad (5 de Agosto 2020). Esperdando porder contemplar lo lineamientos definidos por la Secretaria General</t>
  </si>
  <si>
    <t>4.</t>
  </si>
  <si>
    <t>Se cuenta con soporte de participación en jornada de sensibilización virtual organizada por la Secretaría General en lo relacionado con la Rendición de cuentas, transparencia e integridad, el día 05Ago2020.</t>
  </si>
  <si>
    <t>Riesgo de Incumplimiento</t>
  </si>
  <si>
    <t>Se esta a la espera de los lineamientos definidos por la Secretaria General, para poder realizar la sensibilización sobre Rendición de Cuentas</t>
  </si>
  <si>
    <t>1.</t>
  </si>
  <si>
    <t>Se evidencia Plan de Acción de Participación Ciudadana  y Control Social de la Caja de la Vivienda Popular 2020, donde se desarrolló el componente de mejora de los ejes transversales relacionados con la gestión social, responsabilidad social, rendición de cuentas y enfoque diferencial, incluyendo las acciones, actividades, indicadores, periodo, % de avance y descripción del avance.</t>
  </si>
  <si>
    <t>Mediante el Plan de Acción de Participación Ciudadana  y Control Social de la Caja de la Vivienda Popular 2020, se formuló el instrumento de seguimiento que coordina la implementación de las estrategias de participación ciudadana y rendición de cuentas.</t>
  </si>
  <si>
    <t>1. Correo electrónico con el reporte a la Alta Consejería.
2. SeguimientoPAD_31junio2020. Revisar pestaña  2,1 y 2,2
3. Correo electrónico con evidencia de la periodicidad con la que se debe realizar el reporte.</t>
  </si>
  <si>
    <t>Se cuenta con correo electrónico del día 15Jul2020 donde se realiza el reporte a la Alta Consejería sobre la matriz de seguimiento al PAD.
Así mismo, se cuenta con la matriz de seguimiento al PAD con corte al 31Jun2020, donde se desglosa la ejecución presupuestal para desplazados y otras victimas.
Tambien se cuenta con correo electrónico del 27Ago2020 donde se evidencia la periodicidad con la que se debe realizar el reporte (trimestralmente).</t>
  </si>
  <si>
    <t>Oficina Asesora de Comunicaciones:
En el mes de agosto de 2020 se realizó el evento y entrega de 9 tramos viales en la localidad de USAQUEN donde se llevo a cabo un acuerdo de sostenibilidad con la comunidad y socializacion de convenios para beneficio de la habitantes del sector y de la ciudad en general (fotos, videos medios de comunicación, redes sociales).</t>
  </si>
  <si>
    <t>\\10.216.160.201\comunicaciones\2020\GESTIÓN CONTRATISTAS\Edgar Guillermo Urrutia Aguirre\25 Agosto Entrega Mariposa Usaquen</t>
  </si>
  <si>
    <t>OAC:Se cuenta con soportes fotograficos y audiovisioales (34 imágenes y 8 videos) que demuestran la realizacion del evento "Entrega Mariposa", igualmente evento publicado en la página web en la ruta: https://www.cajaviviendapopular.gov.co/?q=Noticias/la-cvp-entreg%C3%B3-obras-esperadas-por-m%C3%A1s-de-tres-d%C3%A9cadas-en-usaqu%C3%A9n
DMB: Se cuenta con fotografia de publicidad del acuerdo de sostenibildad firmado.</t>
  </si>
  <si>
    <t>Falta promover un escenario y teniendo en cuenta que si el aislamiento selectivo se prolonga, es probable que no se logre promover, desarrollar y evaluar el segundo escenario</t>
  </si>
  <si>
    <t>Se planteó una ruta para la Estrategia de Rendición de Cuentas, la cual se plasmo en el Plan de Participación y Control Social 2020</t>
  </si>
  <si>
    <t>Se espera poder cerrar el cumplimiento de la meta con los informes periódicos y el informe final de rendición de cuentas de 2020 construido con los reportes de las diferentes áreas.</t>
  </si>
  <si>
    <t>5.</t>
  </si>
  <si>
    <t>Se cuenta con informes periódicos emitidos por las áreas misionales del CVP (DUT, Barrios, Reasentamientos), los cuales se encuentran consolidados (Actas de reunión, encuentros ciudadanos, registros fotograficos, ferias de servicios, memorando 2020IE7501 del día 01Sep2020, memorando 2020IE7506 del día 01Sep2020). 
A la fecha no se cuenta con informe final de rendición de cuentas 2020, por lo tanto esta actividad se encuentra en estado "Vencida".</t>
  </si>
  <si>
    <t>Debido a la emergencia sanitaria causada por el Coronavirus Covid-19, no se han podido llevar a cabo las jornadas de socialización del proceso de asistencia técnica, licencias de construcción y/o actos de reconocimiento en la presente vigencia, ya que se encuentran restricciones sobre la materia,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Sin embargo, se viene adelantando un proceso con la Oficina de Comunicaciones de la CVP para la implementación de la estrategia, la cual contempla un video instutucional mediante el cual se socialice el proceso, alcance y los resultados en el proceso de Asistencia Técnica para la obtención de licencias de construcción y/o actos de reconocimiento.
Para tal efecto, se han desarrollado 3 reuniones con la Oficina de Comunicaciones de la CVP, quien es el área responsable de dar lineamientos sobre la materia y brindar acompañamiento para defnir la estrategia, con el  propósito de convertir el lenguaje técnico en un lenguaje de fácil captura para la comunidad general, entre otros aspectos.</t>
  </si>
  <si>
    <t>Se cuenta con archivo en PDF de nombre "Comunicaciones Plan Terrazas", donde se hace la descripción de dicho plan a nivel de generalidades.
Tambien se cuenta con presentación en PowerPoint, donde se expone el Plan Estratégico de Comunicaciones OAC - Mejoramiento de Vivienda, con objetivo, propósitos, ejes, módulos, cronograma y publicaciones en redes sociales sobre la puesta en marcha del plan piloto del proyecto "Plan Terrazas".
De acuerdo a las dos evidencias entregadas por DMV, se establece un porcentaje de avance en la actividad propuesta del 25%, ya que la acción define: "Promover mínimo dos (2) jornadas de socialización del proceso de asistencia técnica, entrega de licencias de construcción y/o actos de reconocimiento aprobados por curadurías urbanas y sensibilización para el proceso de ejecución de obra", pero a la fecha de corte del presente seguimiento, no se evidencia la realización de ninguna jornada de socializacón mediante el video institucional requerido como producto y evidencia de la acción propuesta.
Así mismo, el proceso menciona en su seguimiento que se han desarrollado 3 reuniones con la Oficina de Comunicaciones de la CVP, pero no se adjunta evidencia alguna.</t>
  </si>
  <si>
    <t>A la fecha de corte, no se evidencia la realización de ninguna jornada de socialización del proceso de asistencia técnica, debido a la emergencia sanitaria causada por el Coronavirus Covid-19, y teniendo en cuenta que si el aislamiento selectivo se prolonga, es probable que no se logre cumplir con la actividad propuesta.</t>
  </si>
  <si>
    <t>Para el segundo cuatrimestre  se han efectuado eventos de participaciòn ciudadana y entrega de proyectos de vivienda.
1. Entrega de proyectos de vivienda 2.  Memorandos segùn CORDIS 2020IE6509 de julio 6 de 2020, CORDIS IE7501 de septiembre 1 de 202 y CORDISIE8220 de octubre 2 de 2020, 3. Reuniones con la comunidad.
A través del memorando 2020IE6509 de julio 6/20 y teniendo en cuenta el segundo seguimiento al Mapa de Riesgos-PAAC para la Dirección de Urbanizaciones y Titulación, se solicitò reprogramar entre el 1º y el 15 de octubre de 2020 el evento de rendición de cuentas entre los ciudadanos y la Entidad.</t>
  </si>
  <si>
    <t>1
2
3</t>
  </si>
  <si>
    <t>Se cuenta con registros fotográficos sobre la entrega de los proyectos MZ54, MZ55, La Casona, MZ14 lote 3 apto 201.
Así mismo se cuenta con el memorando 2020IE7501 del día 01Sep2020, donde se remite informe a través del cual se expone el análisis de las actividades desarrolladas por parte de la Dirección de Urbanizaciones y Titulación respecto a las estrategias transversales de participación ciudadana, rendición de cuentas y gestión social adelantadas desde nuestra área, donde el procesos de DUT ha participado en los siguientes eventos de participación ciudadana: Reunión presidentes JAC Bella Flor el 04Feb2020, Mesa de trabajo Bella Flor el 05Feb2020 y Feria de servicios el 25Ene2020.
Igualmente se adjunta actas de reunión del desarrollo de los tres eventos.
Se cuenta con el memorando 2020IE6509 del día 06Jul2020 donde se solicitò reprogramar entre el 1º y el 15 de octubre de 2020 el evento de rendición de cuentas entre los ciudadanos y la Entidad.</t>
  </si>
  <si>
    <t>Se realizó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pasivos exigibles y giros con corte a 31 de agosto de 2020. 
https://www.cajaviviendapopular.gov.co/?q=Nosotros/Informes/informe-de-ejecucion-del-presupuesto-de-gastos-e-inversiones</t>
  </si>
  <si>
    <t>8 carpetas - 28 archivos
Ruta:\Evidencias PAAC Financiera\03. Rendición de Cuentas</t>
  </si>
  <si>
    <t>Se evidencian ocho (8) memorandos donde se informa el seguimiento de Ejecución Presupuestal Vigencia, Reservas y Pasivos Exigibles, correspondientes a los meses de Ene2020, Feb2020, Mar2020, Abr2020, May2020, Jun2020, Jul2020 y Ago2020.
Igualmente se cuenta con los correos electrónicos donde se informa mensualmente a cada uno de los gerentes de los proyectos.
Informes de ejecución del presupuesto de gastos e inversiones publicados en página web en la ruta: 
https://www.cajaviviendapopular.gov.co/?q=Nosotros/Informes/informe-de-ejecucion-del-presupuesto-de-gastos-e-inversiones
Formula 8/12= 73% de avance en la actividad a la fecha de corte.</t>
  </si>
  <si>
    <t>Dirección de Mejoramiento de Barrios:
La Dirección de Mejoramiento de Barrios realiza la entrega del proyecto denominado "Mariposa".
 Dentro del acto de entrega se lleva a cabo la firma del pacto de sostenibilidad entre la SDHT, CAJA DE VIVIENDA POPULAR Y LA COMUNIDAD.
Como evidencia, la DMB Anexa el documento firmado de la firma de acuerdo de sostenibildad.</t>
  </si>
  <si>
    <t>Se cuenta con fotografia de publicidad del acuerdo de sostenibildad firmado.</t>
  </si>
  <si>
    <t>Falta desarrollar un escenario de rendición de cuentas denominados  "Firma de  Acuerdos de Sostenibilidad"
y teniendo en cuenta que si el aislamiento selectivo se prolonga, es probable que no se logre promover, desarrollar y evaluar el segundo escenario</t>
  </si>
  <si>
    <t xml:space="preserve">En la segunda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</si>
  <si>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t>Se cuenta con 19 soportes de publicacion en redes sociales (11 de Facebook y 7 Twitter) que permiten evidenciar la la rendición de cuentas de los 100 dias que se llevó a cabo, donde se informa a la comunidad con calidad y en lenguaje comprensible.</t>
  </si>
  <si>
    <t>Se evidencia memorando 2020IE7293 del día 20Ago2020, donde se solicita el reporte de información de la Dirección de Reasentamientos publicada, en la Página Web, Twitter
y Facebook, durante el periodo comprendido entre mayo y agosto del 2020, dirigido a la Oficina Asesora de Comunicaciones.
Tambien se cuenta con el memorando 2020IE7406 del día 27Ago2020, donde la Oficina Asesora de Comunicaciones emite respuesta a dicha solicitud.
Se genera archivo en pdf donde se presentan todas las evidencias de las publicaciones de Reasentamientos en las redes sociales, Página web, Facebook y Twitter de la CVP, en el periodo de mayo a agosto 2020.</t>
  </si>
  <si>
    <t xml:space="preserve">5.
6. </t>
  </si>
  <si>
    <t>Se cuenta con informes periódicos emitidos por las áreas misionales del CVP (DUT, Barrios, Reasentamientos), los cuales se encuentran consolidados (Actas de reunión, encuentros ciudadanos, registros fotograficos, ferias de servicios, memorando 2020IE7501 del día 01Sep2020, memorando 2020IE7506 del día 01Sep2020).
Igualmente se cuenta con memorando 2020IE7434 del día 28Ago2020, donde se solicita a las áreas misionales, el informe trimestral de Rendición de Cuentas Permanente - Encuentros con la ciudadanía - 2020, con sus respectivas evidencias.</t>
  </si>
  <si>
    <t>6.</t>
  </si>
  <si>
    <t>Mediante el memorando 2020IE7434 del día 28Ago2020, donde se solicita a las áreas misionales, el informe trimestral de Rendición de Cuentas Permanente - Encuentros con la ciudadanía - 2020 con sus respectivas evidencias, se pretende adaptar dichos cirterios en el informe final</t>
  </si>
  <si>
    <t>Para este periodo no se tienen evidencias</t>
  </si>
  <si>
    <t>Sin evidencia para el presente seguimiento.</t>
  </si>
  <si>
    <t>1.
5.</t>
  </si>
  <si>
    <t>De acuerdo con la formulación del instrumento de seguimiento que coordina la implementación de las estrategias de participación ciudadana y rendición de cuentas en el Plan de Acción de Participación Ciudadana  y Control Social de la Caja de la Vivienda Popular 2020, así mismo con los informes periódicos emitidos por las áreas misionales del CVP (DUT, Barrios, Reasentamientos), los cuales se encuentran consolidados (Actas de reunión, encuentros ciudadanos, registros fotograficos, ferias de servicios, memorando 2020IE7501 del día 01Sep2020, memorando 2020IE7506 del día 01Sep2020) y teniendo en cuenta el memorando 2020IE7434 del día 28Ago2020, donde se solicita a las áreas misionales, el informe trimestral de Rendición de Cuentas Permanente - Encuentros con la ciudadanía - 2020 con sus respectivas evidencias, se pretende adaptar dichos cirterios en el informe final de los resultados de las acciones del Espacio de Rendición de Cuentas.</t>
  </si>
  <si>
    <t>Acción que a la fecha de corte del presente seguimiento no presenta avance.</t>
  </si>
  <si>
    <t>No se ha realizado ninguna jornada de socialización del proceso de asistencia técnica debido a la emergencia sanitaria causada por el Coronavirus Covid-19, por ende tampoco la evaluación de la misma, y teniendo en cuenta que si el aislamiento selectivo se prolonga, es probable que no se logre cumplir con la actividad propuesta</t>
  </si>
  <si>
    <t>Se presenta el documento para la evaluación de los escenarios de rendición de cuentas desde el componente social, tomando como base las actividades realizadas hasta el momento.</t>
  </si>
  <si>
    <t>Se cuenta con informe preliminar para la evaluación del primer escenario de rendición de cuentas, el cual a la fecha de corte no se encuentra publicado en la página web</t>
  </si>
  <si>
    <t>A la fecha de corte no se ha evaluado el primer escenario. Falta promover, desarrollar y evaluar el segundo escenario.
y teniendo en cuenta que si el aislamiento selectivo se prolonga, es probable que no se logre promover, desarrollar y evaluar el segundo escenario</t>
  </si>
  <si>
    <t xml:space="preserve">Seguimiento 
corte 31Ago2020
</t>
  </si>
  <si>
    <t>Se cuenta con el Plan Anual de Adquisiciones donde se realiza la  incorporación de los recursos en el presupuesto de la vigencia 2020, registrando la descripción del objeto, modalidad de contratación, fuente de los recursos, valor contratado,  números de contratos celebrados para la Dirección de Gestión Corporativa, entre otros, incluyendo los contratos que se celebran para el área de Atención al Ciudadano.
Así mismo, se adjunta archivo Excel denominado "Relación contratos SIMA" donde se relacionan 11 contratos celebrados para mejorar la atención al ciudadano durante la vigencia 2020, numeros: 61, 84, 123, 323, 501, 519, 539, 554, 555, 600 y 701.</t>
  </si>
  <si>
    <t>1- Se realizó la solicitud de información para el informe de Seguimiento y Evaluación a la Atención de Peticiones, Quejas, Reclamos, Sugerencias, Denuncias por Presuntos Actos de Corrupción y Felicitaciones recibidas durante el primer semestre de la vigencia 2020.
2- Se recibió información por parte de la Dirección de Gestión Corporativa y CID y de la Oficina Asesora de PLaneación de acuerdo a lo solicitado.
La entrega del informe fue reprogramada para el 04 de septiembre de 2020.
3- Se realizó el “Informe de seguimiento y evaluación a la atención de Peticiones, Quejas, Reclamos, Sugerencias, Denuncias por Presuntos Actos de Corrupción y Felicitaciones recibidas durante el primer semestre de la vigencia 2020 – Caja de la Vivienda Popular, el cual se encuentra en revisión por la Ing.</t>
  </si>
  <si>
    <t>Evidencias en la ruta: \\10.216.160.201\control interno\2020\19.04 INF.  DE GESTIÓN\PQRDS</t>
  </si>
  <si>
    <t>N.A</t>
  </si>
  <si>
    <t>Se cuenta con informe de PQRS correspondiente al II Sem 2019, dirigido a la Directora General encargada, Director de Gestión Corporativa y CID y la OAP, mediante memorando 2020IE835 del día 31ene2020.
Igualmente, se cuenta con informe de PQRSD correspondiente al primer semestre de 2020, entregado mediante correo electrónico el dia 30Sep2020 a la Asesora deControl Interno, el cual actualmente se encuentra en revisión por parte de ACI, por ende, esta actividad se encuentra en estado "Vencida".
La accion se encuentra en estado "Vencida" en razón a que la profesional designada para realizar la actividad no tuvo contrato en el mes de julio, mes en el cual estaba programado realizar el informe de PQRS, correspondiente al primer semestre de 2020, razon por la cual se atrazó el avance al cumplimiento de la actividad programada establecida igualmente en el Plan Anual de Auditorías, el cual fue reprogramado y aprobado en la versión 2, por el Comité de Coordinación de Control Interno, en sesión del 30Jul2020, sin embargo, no se solicitó la reprogramacón de la actividad en el Plan Aanticorrupción y de Atención del Ciudadano 2020, pero la acción ya cuenta con un avance del 80%, ya que el informe se encuentra en revisión por la Asesoría de Control Interno, a la espera de ser expedido antes del 15Oct2020.</t>
  </si>
  <si>
    <t>Se cuenta con dos (2) actas de sensibilización al personal del proceso servicio al Ciudadano sobre: Lenguaje claro y trámites y servicios, el 29Abr2020 y el 05Jun2020.</t>
  </si>
  <si>
    <t>Se realizó una sensibilización el 5 de junio del 2020 al personal de Servicio al Ciudadano sobre el manual de servicio al ciudadano</t>
  </si>
  <si>
    <t>Se cuenta con una (1) sensibilización del día 05Jun2020 al personal de Servicio al Ciudadano sobre el Manual de Servicio al Ciudadano.</t>
  </si>
  <si>
    <t>Ruta: \\10.216.160.201\comunicaciones\2020\1140.27 PIEZAS COMUNICACIONALES</t>
  </si>
  <si>
    <t>Se cuenta con soporte de publicaciones realizadas mensualmente de acuerdo al tema (intranet, mailings, monitores, pantallas, Presentaciones en PowerPoint,)  igualmente en la pagina web, redes sociales e intranet sobre los servicios que presta la entidad, de acuerdo a su misionalidad.</t>
  </si>
  <si>
    <t>Se cuenta con dos (2) procedimientos actualizados el día 25Jun2020 y publicados en la carpeta de calidad en la ruta: \\10.216.160.201\calidad\8. PROCESO SERVICIO AL CIUDADANO\PROCEDIMIENTO
- Procedimiento Gestión del servicio al Ciudadano, Código 208-SC-Pr-06, Versión  13, Vigente desde: 25-06-2020.
- Procedimiento Atención Peticiones, Quejas, Reclamos, Sugerencias y Denuncias por actos de corrupción, Código 208-SC-Pr-07, Versión 4, Vigente desde: 25-06-2020.</t>
  </si>
  <si>
    <t>De manera mensual se han realizado los "Informes de Asistencia por Canales de Atención,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</si>
  <si>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Se evidencian ocho (8) Informes de asistencia por canales de atención, correspondientes a los meses de diciembre 2019, enero 2020, febrero 2020, marzo 2020, abril 2020, mayo 2020, junio 2020 y julio 2020, los cuales se encuentran publicados en la carpeta de calidad y en la página web de la entidad.
Carpeta de Calidad: \\10.216.160.201\calidad\8. PROCESO SERVICIO AL CIUDADANO\DOCUMENTOS DE REFERENCIA\SERVICIO AL CIUDADANO\2019\INFORME DE ASISTENCIA POR CANALES DE ATENCIÓN
Página web: https://www.cajaviviendapopular.gov.co/?q=Servicio-al-ciudadano/informes-de-asistencia--</t>
  </si>
  <si>
    <t>Se evidencian tres (3) actas de reunión, donde se realiza la sensibilización al personal del proceso de Servicio al Ciudadano sobre lenguaje claro y temas de trámites y servicios, los días 29Abr2020, 05Jun2020 y 24Jul2020</t>
  </si>
  <si>
    <t>Se evidencian ocho (8) Informes de gestión y oportunidad de las respuestas a las PQRSD, correspondientes a los meses de diciembre 2019, enero 2020, febrero 2020, marzo 2020, abril 2020, mayo 2020, junio 2020 y julio 2020, los cuales se encuentran publicados en la carpeta de calidad y en la página web de la entidad.
Carpeta de Calidad: \\10.216.160.201\calidad\8. PROCESO SERVICIO AL CIUDADANO\DOCUMENTOS DE REFERENCIA\SERVICIO AL CIUDADANO\2019\INFORME DE GESTIÓN Y OPORTUNIDAD A LAS PQRSD
Página web: https://www.cajaviviendapopular.gov.co/?q=Servicio-al-ciudadano/informes-de-gestiónyoportinidadalasPQRSD</t>
  </si>
  <si>
    <t>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La OAP citó a reunión el 01 de septiembre para realizar la actualización del trámite.
Avance: 50% (0.5/1)
1. Correo electrónico solicitando reunión a la OAP.
1.1. Citación a la reunión de la Dirección de Reasentamientos con la OAP.
1.2 Asistencia a reunión.
2. Correo electrónico con solicitud de mesa de trabajo con la OAP.
3. Invitación de la OAP a Reasentamientos para establecer mesas de trabajo.
3.1. Pantallazos de la reunión realizada el 24-08.
4. Remisión de la información tratada en la reunión del 24 de agosto.
5. Citación a mesa de trabajo el 01 de septiembre para iniciar la actualización del trámite en el SUIT.
6. EL 01 de septiembre se envía a la OAP toda la información para la actualización del trámite.
7. Mesas de trabajo 29 y 30 de septiembre.
8. Correo electrónico reportando la actualización del trámite.</t>
  </si>
  <si>
    <t>Se cuenta con los siguientes soportes que permiten evidenciar la gestión realizada para la actualización del trámite "Postulación Programas de reubicación de asentamientos humanos ubicados en zonas de alto riesgo" inscrito ante el SUIT:
-Correo electrónico del 15Jul2020 solicitando reunión a la OAP.
- Citación a la reunión de la Dirección de Reasentamientos con la OAP del 16Jul2020.
- Asistencia a reunión del 21Jul2020.
- Correo electrónico con solicitud de mesa de trabajo con la OAP del 19Ago2020.
- Invitación de la OAP a Reasentamientos para establecer mesas de trabajo del 21Ago2020.
- Pantallazos de la reunión realizada el 24Ago2020.
- Correo del 25Ago2020 donde se realiza la remisión de la información tratada en la reunión del 24Ago2020.
- Citación a mesa de trabajo para el día 01Sep2020 para iniciar la actualización del trámite en el SUIT.
- Correo electrónico del 01Sep2020 donde se envia a la OAP la información para la actualización del trámite "Postulación Programas de reubicación de asentamientos humanos ubicados enzonas de alto riesgo" inscrito ante el SUIT.
-Archivo en pdf donde se muestran las mesas de trabajo realizadas el 29 y 30 de Septiembre de 2020, para la actualización del trámite en el SUIT, igualmente se muestran los pantallazos del trámite actualizado.
Correo electrónico del día 01Oct2020 remitido por la OAP, donde se remite la evidencia de la actualización del trámite "Vinculación al Programa de Reasentamientos Humanos" en la plataforma SUIT.</t>
  </si>
  <si>
    <t>Postulaciòn del tràmite en el SUIT, ùltima actualizaciòn el 27 de marzo de 2020, debido a la cuarentena presentada por la pandemia del COVID-19  no se ha logrado obtener observaciones por parte de los ciudadanos</t>
  </si>
  <si>
    <t>DUT: Se cuenta con archivo en pdf, donde se muestran los pantallazo de la actualización  del trámite  "Postulación Bien(es) Fiscales Titulables a sus Ocupantes" inscrito ante el SUIT, con ultima actualización del día 27Mar2020.</t>
  </si>
  <si>
    <t>Se cuenta con las siguientes modificaciones y/o actualizaciones de los documentos del Sistema Integrado de Gestión y Gestión de Proyectos:
*Memorando 2020IE6150 del día 10Jun2020 - Solicitud modificación formulación versión 54 proyecto de inversión 471.
*Ficha de Estadística Básica de Inversión Distrital EBI-D del proyecto 404.
*Ficha de Estadística Básica de Inversión Distrital EBI-D del proyecto 943.
*Formulación Proyecto de Inversión 404 - Versión 45.
*Formulación Proyecto de Inversión 943 Versión 25.
*Memorando 2020IE6135 del día 10Jun2020 asunto modificación proyectos de inversión.
*Proyecto 471 - Versión 54 - 10 de junio de 2020.
Los anteriores, se encuentran publicados en la carpeta de calidad y en la pagina web de la Entidad.
\\10.216.160.201\calidad
https://www.cajaviviendapopular.gov.co/</t>
  </si>
  <si>
    <t>Se adjuntan las siguientes evidencias de modificación de documentos del sistema de gestión, así como su publicación en la carpeta de calidad:
*DJ - Manual  Memorando 2020IE6216
*Manual SA -  Memorando 2020IE6927
*PROCEDIMIENTO DUT - Memorando 2020IE7342
*REAS - Solicitud modificación Procedimiento y Diagrama
*SA - Manual Memorando 2020IE3092
*SF - Proced Memorando 2020IE7011
*SF - Procedi - Memorando 2020IE6115
*TIC - Manual  Memorando 2020IE3391</t>
  </si>
  <si>
    <t>La Oficina Asesora de Planeación, en aras de continuar con el cumplimiento de la Ley 1712 - Transparencia y acatando así sus componentes, ha remitido para actualización la información de los procesos de la Entidad a la Oficina Asesora de Comunicaciones para solicitar su publicación en la página web de la entidad.</t>
  </si>
  <si>
    <t>Se cuenta con veintídos (22) correos electrónicos dirigidos al área de Comunicaciones, solicitando la actualización y/o publicación en la página web, sobre información de los procesos de la Entidad.</t>
  </si>
  <si>
    <t>OAP: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Publicación de: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OAC: Se actualizó el Esquema de Publicaciòn de la Información de acuerdo a la estructura actual de navegación de la Página web, los menús de contenidos y los enlaces actuales. //www.cajaviviendapopular.gov.co/sites/default/files/Esquema%20de%20publicacion%20e%20informacion%20actualizado%20Agosto%20corte%2030-08-2020.xlsx</t>
  </si>
  <si>
    <r>
      <t xml:space="preserve">OAP: Se cuenta con cuatro (4) correos electrónicos correspondientes a los meses de abril, mayo, junio y julio, donde se solicita a la Oficina Asesora de Comunicaciones, la publicación de las solicitudes de acceso a la Información pública.
</t>
    </r>
    <r>
      <rPr>
        <sz val="10"/>
        <color rgb="FFFF0000"/>
        <rFont val="Arial"/>
        <family val="2"/>
      </rPr>
      <t xml:space="preserve">
</t>
    </r>
    <r>
      <rPr>
        <sz val="10"/>
        <rFont val="Arial"/>
        <family val="2"/>
      </rPr>
      <t>OAC: Se actualizó el Esquema de Publicaciòn de la Información de acuerdo a la estructura actual de navegación de la Página web, los menús de contenidos y los enlaces actuales, ubicado en la ruta: https://www.cajaviviendapopular.gov.co/sites/default/files/Esquema%20de%20publicacion%20e%20informacion%20actualizado%20Agosto%20corte%2030-08-2020.xlsx
Igualmente, se cuenta con la información publicada en la página web, en la ruta: https://www.cajaviviendapopular.gov.co/?q=transparencia-0</t>
    </r>
  </si>
  <si>
    <t>Se realizó publicación de concertaciòn Acuerdos de Gestión de los gerentes publicos de la vigencia 2020</t>
  </si>
  <si>
    <t>Se cuenta con pantallazo de los acuerdos de gestión publicados en la página web, se verifica la publicación en la ruta: https://www.cajaviviendapopular.gov.co/?q=Nosotros/Gestion-Humana/acuerdos-de-gesti%C3%B3n-cvp
Actividad que se ejecuta cada vez que se cuenta con un nuevo director o jefe de área, y de acuerdo con la fecha de corte al 31 de Agosto, todos los acuerdos de gestión se encuentran publicados en la página web.</t>
  </si>
  <si>
    <t xml:space="preserve">Sigue publicado en la Página web de manera permante para las respectivas consultas </t>
  </si>
  <si>
    <t>Se verifica la publicación del Mapa de Riesgos y el Plan Anticorrupción y Atención al Ciudadano - 2020,  en la página web de la Entidad, en la ruta: https://www.cajaviviendapopular.gov.co/?q=matriz-de-riesgos-plan-anticorrupci%C3%B3n-y-atenci%C3%B3n-al-ciudadano</t>
  </si>
  <si>
    <t>Durante el segundo cuatrimestre de la vigencia se realizaron cuatro (4) seguimientos al avance de la ejecución del Plan Anual de Adquisiciones dentro del formato unico de seguimiento sectorial</t>
  </si>
  <si>
    <t>Durante el periodo de corte, se evidencian ocho (8) seguimientos realizados al Plan Anual de Adquisiciones a través del Formato Único de Seguimiento Sectorial (FUSS) para la vigencia 2020, correspondientes a los meses de Ene, Feb, Mar, Abr, May, Jun, Jul y Ago, de los proyectos de inversión 404, 943, 1174 y para el proyecto 7696 Jul y Ago.
Formula 8/11=73% de avance a la fecha de corte.</t>
  </si>
  <si>
    <t>Se ha mantenido disponible la infraestructura tecnológica, realizando actividades de mantenimiento y monitoreo a la misma, con el fin de mantener disponible el servicio para la oficina de comunicaciones.
Para la intranet, se realizó la migración del portal a un servidor de ETB y se le instaló un certificado Digital
Página web sigue estando publicada y disponible para que la Oficina de Comunicaciones, siga publicando contenido tanto intranet como página web.</t>
  </si>
  <si>
    <t>Se mantiene la infraestructura tecnológica, con disponibilidad de página web e intranet.
Se verifican enlaces aportados como evidencia, donde se demuestra disponibilidad y mantenimiento de la página web e intranet.
(El certificado de la página web no estuvo disponible todo el tiempo, por ende la actividad al finalizar, no quedará cumplida al 100%)</t>
  </si>
  <si>
    <t>Se cuenta con los siguientes enlaces:
https://datosabiertos.bogota.gov.co/dataset/informacion-geografica-de-direccion-de-urbanizaciones-y-titulacion-a-junio-30-de-2020
https://datosabiertos.bogota.gov.co/dataset/informacion-geografica-de-mejoramiento-de-barrios-a-junio-30-de-2020
https://datosabiertos.bogota.gov.co/dataset/informacion-geografica-de-direccion-de-reasentamientos-a-junio-30-de-2020
Los anteriores enlaces permiten evidenciar la publicación del set de datos abiertos Bogotá para las direcciones misionales: Dirección de Urbanizaciones y Titulación, Dirección de Mejoramiento de Barrios y Dirección de Reasentamientos.</t>
  </si>
  <si>
    <t>Se verifica la publicación de información pública de acuerdo con los principios de gratuidad y los canales de respuesta, según la Ley de 1712/14, en la ruta:
https://www.cajaviviendapopular.gov.co/sites/default/files/Gratuidad%20servicios%20cvp%20INTRANET%20y%20web-01.png</t>
  </si>
  <si>
    <t>Se cuenta con pantallazos de las publicaciones realizadas mensualmente, sobre los principales temas de la Ley de Trasparencia y Acceso a la información  pública, mediante los diferentes canales de información que tiene la CVP (Facebook, Instagram, youtube y página web) (Mayo:1, Junio: 2, Julio:8, Agosto:4)</t>
  </si>
  <si>
    <t>Se elaboró informe correspondiente al primer seguimiento 2020, el cual es entregado a todos los procesos mediante memorando 2020IE5763 del día 15May2020 y publicado en la página web en la ruta: 
https://www.cajaviviendapopular.gov.co/?q=matriz-de-riesgos-plan-anticorrupci%C3%B3n-y-atenci%C3%B3n-al-ciudadano#matriz-de-riesgos---plan-anticorrupci-n-y-atenci-n-al-ciudadano---vigencia-2020
Mediante memorando 2020IE7387 del día 26Ago2020, se realiza la solicitud del 2do seguimiento al mapa de riesgos y PAAC 2020, dirigido a todos los procesos, con plazo de entrega hasta el 03Sep2020.
Los diferentes procesos hacen la entrega de la información de acuerdo a dicha solicitud, mediante correo electrónico.
Se realiza el segundo seguimiento al mapa de riesgos, donde se elabora el respectivo informe, el cual es entregado a los procesos mediante memorando 2020IE7770 del día 14Sep2020 y publicado el mismo día en la página web.</t>
  </si>
  <si>
    <t>Se cuenta con los siguientes informes de seguimiento al Mapa de Riesgos y PAAC:
- Informe del primer seguimiento de la vigencia 2020, entregado a los procesos mediante memorando 2020IE5763 del día 15May2020 y publicado en la página web.
- Informe del segundo seguimiento de la vigencia 2020, entregado a los procesos mediante memorando 2020IE7770 del día 14Sep2020 y publicado en la página web.
https://www.cajaviviendapopular.gov.co/?q=matriz-de-riesgos-plan-anticorrupci%C3%B3n-y-atenci%C3%B3n-al-ciudadano#matriz-de-riesgos---plan-anticorrupci-n-y-atenci-n-al-ciudadano---vigencia-2020</t>
  </si>
  <si>
    <t>De manera mensual se han reportado los "Informes de Solicitudes de Acceso a la Información, y se realizaron los informes correspondientes a diciembre 2019, enero 2020, febrero 2020 ,marzo 2020, abril 2020, mayo 2020, junio 2020 y julio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</si>
  <si>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Se cuenta con ocho (8) Informes de Solicitudes de Acceso a la Información pública, correspondientes a los meses de Dic2019, Ene2020, Feb2020, Mar2020, Abr2020, May2020, Jun2020 y Jul2020, los cuales se encuentran publicados en la carpeta de calidad y en la página web de la entidad.
Carpeta de Calidad:
\\10.216.160.201\calidad\8. PROCESO SERVICIO AL CIUDADANO\DOCUMENTOS DE REFERENCIA\SERVICIO AL CIUDADANO\2019\INFORME DE SOLICITUDES DE ACCESO A LA INFORMACIÓN
Página web: https://www.cajaviviendapopular.gov.co/?q=Servicio-al-ciudadano/informes-de-solicitudesdeaccesoala información</t>
  </si>
  <si>
    <t>De manera mensual se han realizado los "Informes de gestión y oportunidad de las respuestas a las PQRSD,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</si>
  <si>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Se cuenta con ocho (8) Informes de gestión y oportunidad de las respuestas a las PQRSD, correspondientes a los meses de Dic2019, Ene2020, Feb2020, Mar2020, Abr2020, May2020, Jun2020 y Jul2020, los cuales están publicados en la carpeta de calidad y en la página web de la entidad.
Carpeta de Calidad:
\\10.216.160.201\calidad\8. PROCESO SERVICIO AL CIUDADANO\DOCUMENTOS DE REFERENCIA\SERVICIO AL CIUDADANO\2019\INFORME DE GESTIÓN Y OPORTUNIDAD A LAS PQRSD
Página web: https://www.cajaviviendapopular.gov.co/?q=Servicio-al-ciudadano/informes-de-gestiónyoportinidadalasPQRSD</t>
  </si>
  <si>
    <t>La Subdirección Administrativa viene avanzando en la implementación del cronograma de instrumentos archivísticos-PGD con un avance a la fecha del 51%. Es necesario indicar que las actividades presenciales necesariamente se han visto afectadas por la pandemia, la emergencia sanitaria declarada entre marzo y agosto y el aislamiento obligatorio. 
implementación del cronograma de instrumentos archivísticos-PGD</t>
  </si>
  <si>
    <t xml:space="preserve">Las evidencias pueden hallarse en el archivo de gestión del proceso de Gestión </t>
  </si>
  <si>
    <t>Se cuenta con el cronograma para la implementación del PGD para la vigencia 2020, donde se evidencia un avance general en la implementación del PGD a la fecha de corte del 51%.</t>
  </si>
  <si>
    <t>Entre los meses de mayo y agosto se efectuaron 36 solicitudes, con 802 expedientes requeridos y 797 carpetas prestadas o digitalizadas para entrega de consultas. La estadística se encuentra en el archivo de gestión del proceso, y las evidencias de solicitud reposan en el correo electrónico archivocentral@cajaviviendapopular.gov.co
Se atendieron las diferentes solicitudes de expedientes requeridos</t>
  </si>
  <si>
    <t>las evidencias de solicitud reposan en el correo electrónico archivocentral@cajaviviendapopular.gov.co</t>
  </si>
  <si>
    <t>Se cuenta con cuadro en excel de nombre "Registro de solicitudes y préstamos archivo central / fondo acumulado 2020", que se utiliza 
para el reporte consolidado de atención de solicitudes, consultas y préstamos del archivo Central por proceso, donde se registra por mes el número de solicitudes atendidas, número de expedientes solicitados, carpetas prestadas, carpetas no prestadas, consultas efectivas y consultas no efectivas.
De acuerdo a la verificación de la evidencia, este reporte se debe tener actualizado de manera mensual, y teniendo en cuenta la fecha de cierre de la actividad (31dic2020), el estado de dicha actividad queda En curso.</t>
  </si>
  <si>
    <t>Se cuenta con el documento "Esquema de publicación de información en la página Web", codigo 208-COM-Ft-20, versión 2, actualizado al 31Ago2020 y publicado en la pagina web en la ruta: https://www.cajaviviendapopular.gov.co/?q=transparencia-0#10-instrumentos-de-gesti-n-de-informaci-n-p-blica</t>
  </si>
  <si>
    <t xml:space="preserve">Durante los meses de mayo, junio, julio y agosto se actualizó el inventario y clasificación de activos de información, incluyendo la valoración de seguridad de la información acorde a la norma ISO-27001.
1. Se inicia con la actualizón del inventario y clasificación de activos de información, incluyendo la valoración de seguridad de la información acorde a la norma ISO-27001, con el fin de levantar la matriz de riesgos de seguridad digital.
2. Se proyecta MEMORANDO 2020IE7386 para convocar a todos los responsables de la información, para iniciar con la actualización de la información en la matriz de inventario y clasificación de los activos de información para la vigencia 2020.
 </t>
  </si>
  <si>
    <t>Se cuenta con el consolidado de Inventario y clasificación de activos de información, codigo 208-TIC-Ft-21, versión 6, vigente desde 28Ago2020, donde se identifican, clasifican y controlan los activos de información de la CVP con fecha de actualización del 28Ago2020.
Se cuenta con memorando 2020IE7386 del día 26Ago2020, donde se realiza la solicitud de delegados para la actualización de la Matriz de Activos de Informacion.</t>
  </si>
  <si>
    <t>Se cuenta con dos (2) agendas de reunión para la racionalización de trámites, programadas en los días 24Ago2020 y 28Ago2020.
Así mismo se cuenta con registro fotografico que permite evidenciar la creación de formulario para el servicio de radicación en la página web de la CVP.</t>
  </si>
  <si>
    <t xml:space="preserve">  Se creó el instructivo sobre el desarrollo de la estrategia de divulgación de gratuidad a nivel interno y externo, el cual se encuentra publicado en la carpeta de calidad de la Entidad desde el 30 de junio de la actual vigencia</t>
  </si>
  <si>
    <t>Se cuenta con el instructivo "Estrategia de divulgación de información sobre la gratuidad de trámites y servicios", Código 208-SC-In-01, Versión 1, Vigente desde 30/06/2020, el cual se encuentra publicado en la carpeta de calidad en la ruta: \\10.216.160.201\calidad\8. PROCESO SERVICIO AL CIUDADANO\INSTRUCTIVOS</t>
  </si>
  <si>
    <t>Se realiza verificación de la publicación sobre la explicación del Decreto 092 sobre el Aislamiento Obligatorio en Lengua de Señas, en la página web en la ruta 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
Se cuenta con el software "Convertic"el cual permite convertir las publicaciones en materia grafica y/o texto, lo convierte en sonido, para las personas en situación de discapacidad, ubicado en la ruta https://www.convertic.gov.co/641/w3-propertyvalue-15339.html
Igualmente se cuenta con informes mensuales de las metricas de la herramienta publicada en la pagina web (Junio y Julio 2020) ubicados en la ruta: https://www.cajaviviendapopular.gov.co/sites/default/files/EVIDENCIA%20INFORME%20ME%CC%81TRICAS%20WEB%20Y%20VISITAS%20WEB%20INCLUYE%20JULIO%202020.pdf</t>
  </si>
  <si>
    <t>Sin evidencia</t>
  </si>
  <si>
    <t>No se adjunta evidencia que permita verficar el grado de avance de la actividad.</t>
  </si>
  <si>
    <t>Se han elaborado y gestionado 24 informes para ser publicados los cuales se encuentran en el portal web de la Entidad y en la carpeta de calidad referentes al proceso de Servicio al Ciudadano, los cuales son los informes de asistencia por canales de atención (8), Informes de Gestión y Oportunidad a las PQRSD (8) y los informes de Solicitudes de Acceso a la Información Pública (8).</t>
  </si>
  <si>
    <t>Se cuenta con veinticuatro (24) informes divididos de la siguiente manera:
- Informes de asistencia por canales de atención (8).
- Informes de Gestión y Oportunidad a las PQRSD (8).
- Informes de Solicitudes de Acceso a la Información Pública (8).
Los 24 se encuentran publicados en la carpeta de calidad en la ruta:
\\10.216.160.201\calidad\8. PROCESO SERVICIO AL CIUDADANO\DOCUMENTOS DE REFERENCIA\SERVICIO AL CIUDADANO\2020
Página web:
https://www.cajaviviendapopular.gov.co/?q=Servicio-al-ciudadano/informes-de-asistencia
https://www.cajaviviendapopular.gov.co/?q=Nosotros/Informes/tiempos-de-respuesta-requerimientos-2020
https://www.cajaviviendapopular.gov.co/?q=Servicio-al-ciudadano/solicitudes-de-acceso-la-informacion</t>
  </si>
  <si>
    <t>Se cuenta con el documento "Esquema de publicación de información en la página Web", codigo 208-COM-Ft-20, versión 2, actualizado al 31Ago2020 y publicado en la pagina web en la ruta: https://www.cajaviviendapopular.gov.co/?q=transparencia-0#10-instrumentos-de-gesti-n-de-informaci-n-p-blica
Se cuenta con el registro de publicaciones mensualmente cargado en la página web en la ruta: https://www.cajaviviendapopular.gov.co/?q=transparencia-0#10-instrumentos-de-gesti-n-de-informaci-n-p-blica</t>
  </si>
  <si>
    <t>Segundo peridodo: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a traves del cual se tiene contemplado un proceso de asistencia tecnica, juridica, social y financiera que permita la habilitacion de un nuevo suelo, para tal efecto se cuenta con el equipo tecnico, juridico y social a traves del cual se estan consolidando todos los elementos e insumos necesarios que permitan cumplir con las metas previstas para la presente vigencia.</t>
  </si>
  <si>
    <t>Se cuenta con presentacion en PowerPoint, donde se expone el esquema operativo del Plan Terrazas, con sus respectivos ciclos de ejecución, plan de acción y fases del proyecto.</t>
  </si>
  <si>
    <t>Se cuenta con el documento "Esquema de publicación de información en la página Web", codigo 208-COM-Ft-20, versión 2, actualizado al 31Ago2020 y publicado en la pagina web en la ruta: https://www.cajaviviendapopular.gov.co/?q=transparencia-0#10-instrumentos-de-gesti-n-de-informaci-n-p-blica
Igualmente se cuenta con evidencias de socialización del esquema de publicación mediante mailings y fondos de pantalla.</t>
  </si>
  <si>
    <t>Se cuenta con actualización del Plan Integral de Movilidad, teniendo en cuenta la situación de emergencia sanitaria declarada.
Igualmente se cuenta con correos electrónicos de soporte del envio del documento actualizado</t>
  </si>
  <si>
    <t>Identificacion de gestores de integridad activos</t>
  </si>
  <si>
    <t>Se cuenta con acta de reunión del día 21Feb2020, donde se realiza la identificación de los gestores de integridad activos, así mismo, se adjunta archivo en Excel donde se relacionan los 30 gestores de integridad para la vigencia 2020.</t>
  </si>
  <si>
    <t>Sensibilización virtual acerca del Código de integridad de la entidad, piezas publicitarias</t>
  </si>
  <si>
    <t>Se solicito realizar cambio de la actividad, según lo señalado en el cronograma del ultimo comité</t>
  </si>
  <si>
    <r>
      <t xml:space="preserve">Se cuenta con las siguientes evidencias que permiten demostrar la convocatoria de gestores de integridad:
*Correo electrónico del 24Jul2020, dirigido a la oficina de comunicaciones solicitando colaboración para el diseño de una pieza en donde se invite a funcionarios y
contratistas a diligenciar la encuesta sobre el Código de Integridad de la CVP, para lo cual, el mismo día se remite pieza comunicativa.
*Correo electrónico del 03Jul2020 donde se informan los gestores de integridad activos en la CVP al 30Jun2020.
*Archivo en Excel donde se relaciona el listado de gestores de integridad activos en la CVP.
</t>
    </r>
    <r>
      <rPr>
        <sz val="12"/>
        <rFont val="Arial"/>
        <family val="2"/>
      </rPr>
      <t>De acuerdo al memorando 2020IE7441 del 28Ago2020, se solicita la modificación de la presente actividad, quedanto como actividad final: "Identificación de los Gestores de integridad activos". 
Dicho cambio se justifica en El artículo 4° de la Resolución No. 3040 del 31-07-2018 “Por la cual se crea el equipo de Gestores de Integridad de la CVP y se designan a sus integrantes” indica que cuando el equipo de gestores de integridad se vea reducido a un número inferior a (6) seis personas, el proceso de Gestión de Talento Humano liderado por la Subdirección Administrativa deberá activar el procedimiento establecido en el artículo 4 del decreto 118 de 2018.." de la Resolución No. 3040 del 31-07-2018 “Por la cual se crea el equipo de Gestores de Integridad de la CVP y se designan a sus integrantes”, Es así como la Subdirección Administrativa en el mes de julio de 2020 a través del correo electrónico integridad_cvp@cajaviviendapopular.gov.co solicito al área de Talento Humano y a la Dirección de Gestión Corporativa remitir los nombres de los Gestores de Integridad activos, es así como se identificó que la Caja de la Vivienda Popular cuenta con 21 Gestores de Integridad activos (14 funcionarios y 7 contratistas), por lo cual no se hace necesario realizar una nueva convocatoria.</t>
    </r>
  </si>
  <si>
    <r>
      <t xml:space="preserve">Se cuenta con:
*Correo electrónico del 03Jul2020 donde se solicita información acerca de los funcionarios y contratistas activos en la CVP que conforman el equipo de gestores de integridad.
*Correo electrónico del 03Jul2020 donde se informan los gestores de integridad activos en la CVP al 30Jun2020.
*Archivo en Excel donde se relaciona el listado de gestores de integridad activos en la CVP.
</t>
    </r>
    <r>
      <rPr>
        <sz val="12"/>
        <rFont val="Arial"/>
        <family val="2"/>
      </rPr>
      <t xml:space="preserve">
De acuerdo al memorando 2020IE7441 del 28Ago2020, se solicita la modificación de la presente actividad, quedanto como actividad final: "Identificar en la Resolución No. 3040 del 31 de Julio de 2018, si es necesario realizar selección de gestores de integridad". 
Dicho cambio se justifica en que teniendo en cuenta la información remitida al correo electrónico integridad_cvp@cajaviviendapopular.gov.co por el área de Talento Humano y la Dirección de Gestión Corporativa y CID de la entidad, la Caja de la Vivienda Popular cuenta actualmente con 21 Gestores de Integridad activos, por lo cual no se hace necesario actualizar el acto administrativo por el cual se designan a los integrantes del equipo de Gestores de Integridad de la CVP.</t>
    </r>
  </si>
  <si>
    <t>Se cuenta con memorando 2020IE7192 del día 13Ago2020 dirigido a todos los Directores, Jefes de oficinas asesoras, Jefes de oficinas y Subdirectores, donde se realiza la invitación a todos los gestores de integridad, para la participación en el curso virtual de Integridad, Transparencia y Lucha contra la Corrupción.
Igualmente se aporta un correo electrónico del 12Ago2020, donde se realiza la invitación a todos los gestores de integridad sobre la participación en el curso virtual de Integridad, Transparencia y Lucha contra la Corrupción.
De la misma manera, se cuenta con correo electrónico del 20Ago2020 donde se hace entrega formal del memorando 2020IE7192 del día 13Ago2020 dirigido a todos los Directores, Jefes de oficinas asesoras, Jefes de oficinas y Subdirectores, donde se realiza la invitación a todos los gestores de integridad, para la participación en el curso virtual de Integridad, Transparencia y Lucha contra la Corrupción.</t>
  </si>
  <si>
    <t>Cuestionarion para difinir las herramienta de fortalecimiento del codigo de integridad</t>
  </si>
  <si>
    <t>Se evidencia memorando 2020IE6496 del día 03Jul2020 solicitando a las áreas la respuesta de las diferentes preguntas sobre el mecanismo adecuado para el fortalecimiento de la Implementación del código de integridad.
Correo electrónico del 03Jun2020, donde se solicita a los gestores de integridad:
1. Ideas para desarrollar un mecanismo que permita medir la eficacia en la apropiación de los valores
contenidos en el Código de Integridad.
2. Remisión de las actividades que ustedes como gestores de integridad desarrollaran en sus dependencias
para la apropiación y divulgación de los valores de integridad así como el año pasado las realizamos y que
debido a las circunstancias actuales deben ser desarrolladas de manera virtual.
Correo electrónico del día 08Jun2020 entregando formalmente el memorando 2020IE6496 - Solicitud de información – Código de Integridad
Acta de reunión del 17Jul2020 donde se define la herramienta de fortalecimiento del Código de Integridad de la CVP.
Correo del 27Jul2020 dirigido a todo el personal de la CVP para que se responda la encuesta de Código de Integridad.
Formulario en GoogleDocs donde se evidencia la creación de la Encuesta - Código de Integridad CVP.</t>
  </si>
  <si>
    <t>aplicación herramientas selecionadas</t>
  </si>
  <si>
    <r>
      <t xml:space="preserve">Se cuenta con encuesta diseñada en word con el propósito de evaluar la percepción y apropiación del Código de Integridad de la Caja de la Vivienda Popular, adoptado mediante Resolución No. 3289 del 31-08-2018.
Correo electrónico del 27Jul2020 donde se realiza la invitación al equipo de gestores de integridad a que respondan la encuesta creada.
Se cuenta con los siguientes correos electrónicos con la respuesta de las áreas a las preguntas frente al código de integridad:
 - Corporativa 15-07-2020
- D General 15-07-2020
- OAC 15-07-2020
- TIC 24-07-2020
- DMB 13-07-2020
-Juridica memorando 2020IE6671 del 13Jul2020
Equipo de gestores 10-07-2020
</t>
    </r>
    <r>
      <rPr>
        <sz val="12"/>
        <rFont val="Arial"/>
        <family val="2"/>
      </rPr>
      <t>Correo del 27Jul2020 dirigido a todo el personal de la CVP para que se responda la encuesta de Código de Integridad.
Formulario en GoogleDocs donde se evidencia la creación de la Encuesta - Código de Integridad CVP.
Informe de resultados de la encuesta de percepción del código de integridad de la CVP del 21Ago2020.</t>
    </r>
  </si>
  <si>
    <t>Se cuenta con las siguientes evidencias que permiten demostrar la contextualización y sensibilización del Codigo de Integridad en la entidad:
* Correo electrónico del día 07May2020 donde se solicita apoyo en la difusion de cada uno de los valores de integridad de la CVP, de acuerdo a la Resolución No. 3289 Por la cual se adopta el Codigo de Integridad de la CVP.
* Correo electrónico del día 03Jul2020 donde donde se informa el día de la charla virtual del codigo de integridad (17Jul2020 a las 10:00 am) y se hace entrega de la Resolucion No. 3762 Por la cual se designan Gestores de Integridad, Resolucion No. 3289 Por la cual se adopta el Codigo de Integridad de la CVP y la Resolución No. 3040 del 31-07-2018 Por la cual se crea el equipo de gestores de integridad de la CVP.
*Pantallazo del 10Jul2020, para la Invitación a la socialización "Conoce el Código de Integridad de la CVP" para el día 17Jul2020 de 10am  - 11am
*Correo electrónico del día 10Jul2020 donde se solicita colaboración para la elaboración de una pieza en donde se convoque a los funcionarios y contratistas a la
sensibilización sobre el Código de Integridad a realizarse el día 17 de julio de 2020 a las 10:00 am a traves de meet, para lo cual , en el mismo correo se tiene respuesta por parte de la oficina de Comunicaciones con la pieza comunicativa.
Correo electrónico del 07Jul2020 donde se socializa a todo el personal de la CVP los valores de integridad.</t>
  </si>
  <si>
    <t>Programación de escenarios o eventos de participación ciudadana y de rendición de cuentas</t>
  </si>
  <si>
    <t>Promover un escenario o evento de participación ciudadana entre los(as) ciudadanos(as) y la entidad</t>
  </si>
  <si>
    <t>Generar información de calidad y en lenguaje comprensible antes, durante y pos Rendición de Cuentas</t>
  </si>
  <si>
    <t>Informes con evidencia de diálogo en los Espacios de Encuentro Ciudadano, En Redes Sociales (Campaña Diálogo)</t>
  </si>
  <si>
    <t>Informe de desarrollo estrategia de comunicaciones</t>
  </si>
  <si>
    <t>Campaña de socialización de la pieza visual</t>
  </si>
  <si>
    <t>Actividad mensual de socialización.</t>
  </si>
  <si>
    <t>Divulgación en distintos medios de difusión de la Entidad, sobre la Ley de Transparencia, para destacar los contenidos del botón "Transparencia", existente en la página web.</t>
  </si>
  <si>
    <t>Levantar el(os) plan(es) de acción correspondiente(s) a la estrategia de racionalización propuesta en el punto anterior.</t>
  </si>
  <si>
    <t>Se definió el seguimiento de la Estrategia de Rendición de Cuentas mediante el Plan de Participación y Control Social 2020</t>
  </si>
  <si>
    <t>Mediante el Plan de Acción de Participación Ciudadana y Control Social de la Caja de la Vivienda Popular 2020, se formuló el instrumento de seguimiento que coordina la implementación de las estrategias de participación ciudadana y rendición de cuentas.</t>
  </si>
  <si>
    <t>Generar acciones de diálogo de doble vía con la ciudadanía antes y durante las acciones y audiencia de Rendición de Cuentas. Ferias de Transparencia, Carpa de Servicio al Ciudadano, Feria de Soluciones CVP, entre otros.</t>
  </si>
  <si>
    <t>Se realizaron tres ferias de servicios con los ciudadanos ubicados en el siguiente link: https://www.cajaviviendapopular.gov.co/?q=Nosotros/Informes/rendicion-de-cuentas
Allí se encuentran relacionados los siguientes informes: 
 1- Informe de Feria de Servicios localidad Ciudad Bolívar Proyecto Arborizadora Baja Mz54 realizada 14 de Noviembre de 2020 
2- Informe de Feria de Servicios localidad Ciudad Bolívar Proyecto Arborizadora Baja Mz54 realizada 21 de Noviembre de 2020 
3- Informe de Feria de Servicios localidad Ciudad Bolívar Proyecto La Casona realizada 28 de Noviembre de 2020.
Así mismo, se cuenta con socialización de la pieza "uso de lenguaje claro y comprensible para hablarle a los usuarios", ubicada en la intranet en el link: https://intranet.cajaviviendapopular.gov.co/index.php/uso-de-lenguaje-claro-y-comprensible-para-hablarle-a-los-ciudadanos/
Se cuenta con acta de reunión del día 28Sep2020 virtual por Meet con el tema Nodo intersectorial comunicaciones y lenguaje claro, donde la CVP realiza aportes para la gestión de dialogo con la ciudadania.
De igual forma, se cuenta con tres informes al Plan Estratégico de Comunicaciones 2020: 
Primer Seguimiento Plan Estratégico de Comunicaciones 2020.
 Segundo Seguimiento Plan Estratégico de Comunicaciones 2020.
 Tercer Seguimiento Plan Estratégico de Comunicaciones 2020.
publicados en la página web en la ruta: https://www.cajaviviendapopular.gov.co/?q=Transparencia/politicas-lineamientos-y-manuales#planes-estrat-gicos-sectoriales-e-institucionales</t>
  </si>
  <si>
    <r>
      <rPr>
        <b/>
        <sz val="10"/>
        <color theme="1"/>
        <rFont val="Arial"/>
        <family val="2"/>
      </rPr>
      <t>OFICINA ASESORA DE PLANEACIÓN</t>
    </r>
    <r>
      <rPr>
        <sz val="10"/>
        <color theme="1"/>
        <rFont val="Arial"/>
        <family val="2"/>
      </rPr>
      <t xml:space="preserve">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t>
    </r>
    <r>
      <rPr>
        <b/>
        <sz val="10"/>
        <color theme="1"/>
        <rFont val="Arial"/>
        <family val="2"/>
      </rPr>
      <t xml:space="preserve">OFICINA ASESORA DE COMUNICACIONES
</t>
    </r>
    <r>
      <rPr>
        <sz val="10"/>
        <color theme="1"/>
        <rFont val="Arial"/>
        <family val="2"/>
      </rPr>
      <t>La Oficina Asesora de Comunicaciones actualiza de forma periodica y oportuna los contenidos relacionados con la ley 1712 de 2014 en la página web de la entidad.</t>
    </r>
  </si>
  <si>
    <t>Se cuenta con banner de gratuidad de servicios publicado en la página web en la ruta: https://www.cajaviviendapopular.gov.co/sites/default/files/Banner%20Principal/Recuerda%2C%20los%20tr%C3%A1mites%20y%20servicios%20ante%20la%20Caja%20de%20la%20Vivienda%20Popular%20son%20gratuitos%20y%20no%20requieren%20intermediarios.jpg
Así mismo se cuenta con piezas publicitarias de gratuidad publicadas en redes sociales de la CVP.</t>
  </si>
  <si>
    <t>De acuerdo al esquema de publicación que se encuentra en la página web, se realiza el debido monitoereo al cronograma y se realizan las publicacioes corrspondientes.</t>
  </si>
  <si>
    <t>Contribuir con el Acuerdo de Paz en la entidad, mediante acciones enfoncadas a la reparación de las Víctimas del Conflicto, por medio del acceso a programas de atención a hogares que se encuentran localizados en zonas de alto riesgo.</t>
  </si>
  <si>
    <t>Publicación de la información generada por la Dirección en los diferentes canales de comunicación de la Entidad y redes sociales.</t>
  </si>
  <si>
    <t>Se relacionan los siguientes soportes que evidencian el cumplimiento de la acción propuesta:
1. Informe de publicaciones enero a marzo 2020
2. Informe de publicaciones abril a agosto 2020
2.1 Memorando 2020IE7293 solicitando la información publicada
2.2. Memorando 2020IE7406 de respuesta.
3. Informe de publicaciones septiembre a diciembre 2020 
3.1. Respuesta 202011400103523 Solicitud Rad 202012000102483</t>
  </si>
  <si>
    <t>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t>
  </si>
  <si>
    <t>Se cuenta con dos (2) informes:
Informe Rendición de Cuentas Permanente - Encuentros con la ciudadanía – 2020-DMV, entregado mediante memorando 202014000103983 del 18Dic2020
Informe 30 de junio - Mejoramiento de Vivienda - Servicio al Ciudadano 23-12-2020
ubicados en la ruta: https://www.cajaviviendapopular.gov.co/?q=Nosotros/Informes/rendicion-de-cuentas</t>
  </si>
  <si>
    <t>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t>
  </si>
  <si>
    <t>Se cuenta con cuatro (04) actas de reunión donde se realiza la sensibilización sobre tramites y servicios del proceso de Servicio al Ciudadano los días 29Abr2020, 05Jun2020, 30Oct2020 y 22Dic2020.</t>
  </si>
  <si>
    <t>Se cuenta con dos (02) actas de reunión donde se realiza la socialización del manual de servicio al ciudadano los días 05Jun2020, 30Oct2020.</t>
  </si>
  <si>
    <t>Se evidencian doce (12) Informes de asistencia por canales de atención, correspondientes a los meses de diciembre 2019, enero 2020, febrero 2020, marzo 2020, abril 2020, mayo 2020, junio 2020, julio 2020, agosto 2020, septiembre 2020, octubre 2020, noviembre 2020, los cuales se encuentran publicados en la carpeta de calidad 
\\10.216.160.201\calidad\8. PROCESO SERVICIO AL CIUDADANO\DOCUMENTOS DE REFERENCIA\SERVICIO AL CIUDADANO\2020
y en la página web de la entidad publicados en la ruta: https://www.cajaviviendapopular.gov.co/?q=Servicio-al-ciudadano/informes-de-asistencia</t>
  </si>
  <si>
    <t>Se evidencian doce (12) Informes de gestión y oportunidad de las respuestas a las PQRSD, correspondientes a los meses de diciembre 2019, enero 2020, febrero 2020, marzo 2020, abril 2020, mayo 2020, junio 2020, junio 2020, julio 2020, agosto 2020, septiembre 2020, octubre 2020, noviembre 2020, los cuales se encuentran publicados en la página web en la ruta: https://www.cajaviviendapopular.gov.co/?q=Nosotros/Informes/tiempos-de-respuesta-requerimientos-2020
y en la carpeta compartida de calidad en la ruta \\10.216.160.201\calidad\8. PROCESO SERVICIO AL CIUDADANO\DOCUMENTOS DE REFERENCIA\SERVICIO AL CIUDADANO\2020\INFORME MENSUAL DE GESTION Y OPORTUNIDAD DE LAS RESPUESTAS A LAS PQRSD</t>
  </si>
  <si>
    <t>Se evidencian doce (12) Informes de Solicitudes de Acceso a la Información pública, correspondientes a los meses de diciembre 2019, enero 2020, febrero 2020, marzo 2020, abril 2020, mayo 2020, junio 2020, junio 2020, julio 2020, agosto 2020, septiembre 2020, octubre 2020, noviembre 2020, los cuales se encuentran publicados en la página web en la ruta: 
https://www.cajaviviendapopular.gov.co/?q=Servicio-al-ciudadano/solicitudes-de-acceso-la-informacion</t>
  </si>
  <si>
    <t>Se cuenta con treinta y seis (36) informes publicados en la pagina web y carpeta de calidad:
* Doce (12) Informes de asistencia por canales de atención, correspondientes a los meses de diciembre 2019, enero 2020, febrero 2020, marzo 2020, abril 2020, mayo 2020, junio 2020, julio 2020, agosto 2020, septiembre 2020, octubre 2020, noviembre 2020, los cuales se encuentran publicados en la carpeta de calidad 
\\10.216.160.201\calidad\8. PROCESO SERVICIO AL CIUDADANO\DOCUMENTOS DE REFERENCIA\SERVICIO AL CIUDADANO\2020
y en la página web de la entidad publicados en la ruta: https://www.cajaviviendapopular.gov.co/?q=Servicio-al-ciudadano/informes-de-asistencia
* Doce (12) Informes de gestión y oportunidad de las respuestas a las PQRSD, correspondientes a los meses de diciembre 2019, enero 2020, febrero 2020, marzo 2020, abril 2020, mayo 2020, junio 2020, junio 2020, julio 2020, agosto 2020, septiembre 2020, octubre 2020, noviembre 2020, los cuales se encuentran publicados en la página web en la ruta: https://www.cajaviviendapopular.gov.co/?q=Nosotros/Informes/tiempos-de-respuesta-requerimientos-2020
y en la carpeta compartida de calidad en la ruta \\10.216.160.201\calidad\8. PROCESO SERVICIO AL CIUDADANO\DOCUMENTOS DE REFERENCIA\SERVICIO AL CIUDADANO\2020\INFORME MENSUAL DE GESTION Y OPORTUNIDAD DE LAS RESPUESTAS A LAS PQRSD 
* Doce (12) Informes de Solicitudes de Acceso a la Información pública, correspondientes a los meses de diciembre 2019, enero 2020, febrero 2020, marzo 2020, abril 2020, mayo 2020, junio 2020, junio 2020, julio 2020, agosto 2020, septiembre 2020, octubre 2020, noviembre 2020, los cuales se encuentran publicados en la página web en la ruta: 
https://www.cajaviviendapopular.gov.co/?q=Servicio-al-ciudadano/solicitudes-de-acceso-la-informacion
y en la carpeta compartida de calidad en la ruta\\10.216.160.201\calidad\8. PROCESO SERVICIO AL CIUDADANO\DOCUMENTOS DE REFERENCIA\SERVICIO AL CIUDADANO\2020\SOLICITUDES DE ACCESO A LA INFORMACIÓN PUBLICA</t>
  </si>
  <si>
    <t>Se evidencian doce (12) seguimientos realizados al Plan Anual de Adquisiciones a través del Formato Único de Seguimiento Sectorial (FUSS) para la vigencia 2020, correspondientes a los meses de Ene, Feb, Mar, Abr, May, Jun, Jul, Ago, Sep, Oct, Nov y Dic de los proyectos de inversión 404, 943, 1174 y 7696.</t>
  </si>
  <si>
    <t>Utilización de cuentas bancarias que no estén avaladas por la Secretaria Distrital de Hacienda</t>
  </si>
  <si>
    <t>Se evidencian doce (12) memorandos donde se informa el seguimiento de Ejecución Presupuestal Vigencia, Reservas y Pasivos Exigibles, correspondientes a los meses de Ene2020, Feb2020, Mar2020, Abr2020, May2020, Jun2020, Jul2020, Ago2020, Sep2020, Oct2020, Nov2020 y el mes de Dic2020 es entregado mediante memorando 202117100000483 del día 06Ene2020 dirigido a todos los ordenadores del gasto.
Igualmente se cuenta con los correos electrónicos donde se informa mensualmente a cada uno de los gerentes de los proyectos.
Informes de ejecución del presupuesto de gastos e inversiones publicados en página web en la ruta: 
https://www.cajaviviendapopular.gov.co/?q=Nosotros/Informes/informe-de-ejecucion-del-presupuesto-de-gastos-e-inversiones</t>
  </si>
  <si>
    <r>
      <rPr>
        <b/>
        <sz val="10"/>
        <rFont val="Arial"/>
        <family val="2"/>
      </rPr>
      <t xml:space="preserve">Actividad de Control: 
</t>
    </r>
    <r>
      <rPr>
        <sz val="10"/>
        <rFont val="Arial"/>
        <family val="2"/>
      </rPr>
      <t>Ejecutar una estrategia sobre Lenguaje Claro e Incluyente, impartido a los servidores públicos del proceso de Servicio al Ciudadano, en el cual se sensibilice, evalúe y realice informe de los resultados de la misma.</t>
    </r>
    <r>
      <rPr>
        <b/>
        <sz val="10"/>
        <rFont val="Arial"/>
        <family val="2"/>
      </rPr>
      <t xml:space="preserve">
Cambio 
Ajuste de la Actividad de Control: </t>
    </r>
    <r>
      <rPr>
        <sz val="10"/>
        <rFont val="Arial"/>
        <family val="2"/>
      </rPr>
      <t xml:space="preserve">
El soporte actual "Quejas recibas relacionadas con la no utilización de lenguaje claro e incluyente" no guarda relación con la actividad. Se propone el siguiente soporte: “Estrategia de lenguaje claro e incluyente implementada”.</t>
    </r>
  </si>
  <si>
    <r>
      <t xml:space="preserve">Ajuste de forma para definir la vigencia correcta - 2020. </t>
    </r>
    <r>
      <rPr>
        <b/>
        <sz val="10"/>
        <rFont val="Arial"/>
        <family val="2"/>
      </rPr>
      <t xml:space="preserve">
Actividad: </t>
    </r>
    <r>
      <rPr>
        <sz val="10"/>
        <rFont val="Arial"/>
        <family val="2"/>
      </rPr>
      <t xml:space="preserve">Determinar el orden e inscribir ante el SUIT los trámites y/u OPA’s generados. 
</t>
    </r>
    <r>
      <rPr>
        <b/>
        <sz val="10"/>
        <rFont val="Arial"/>
        <family val="2"/>
      </rPr>
      <t xml:space="preserve">Cambio: </t>
    </r>
    <r>
      <rPr>
        <sz val="10"/>
        <rFont val="Arial"/>
        <family val="2"/>
      </rPr>
      <t xml:space="preserve">
Modificar la Fecha de finalización, para el 31 de octubre 2020. 
(fecha de inicio el 01 de febrero de 2020 y fecha final 01 de julio de 2020.)</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</si>
  <si>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la actividad, el producto y la fecha inicial  (01-01-2020) y final de la Acción (31-12-2020).
Actividad: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</si>
  <si>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la actividad, el producto y la fecha inicial  (01-01-2020) y final de la Acción (31-12-2020).
Actividad: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t>
    </r>
  </si>
  <si>
    <r>
      <rPr>
        <b/>
        <sz val="10"/>
        <rFont val="Arial"/>
        <family val="2"/>
      </rPr>
      <t xml:space="preserve">Etapa Fortalecimiento Implementación
Actividad: </t>
    </r>
    <r>
      <rPr>
        <sz val="10"/>
        <rFont val="Arial"/>
        <family val="2"/>
      </rPr>
      <t xml:space="preserve">Definir herramienta de Fortalecimiento de Implementación. </t>
    </r>
    <r>
      <rPr>
        <b/>
        <sz val="10"/>
        <rFont val="Arial"/>
        <family val="2"/>
      </rPr>
      <t xml:space="preserve">
Cambio: </t>
    </r>
    <r>
      <rPr>
        <sz val="10"/>
        <rFont val="Arial"/>
        <family val="2"/>
      </rPr>
      <t xml:space="preserve">Se solicita modificar Fecha de inicio (1 de agosto), para el 1 de septiembre de 2020 Fecha de cumplimiento (31 de agosto), para el 15 de septiembre de 2020. </t>
    </r>
  </si>
  <si>
    <t>Se realizó monitoreo y evaluación de las actividades contempladas en cada componente del mapa de riesgos y PAAC 2020, en el primer y segundo, los cuales se encuentran publicados en la página web  en la ruta: https://www.cajaviviendapopular.gov.co/?q=matriz-de-riesgos-plan-anticorrupci%C3%B3n-y-atenci%C3%B3n-al-ciudadano
El tercer seguimiento 2020 se publicará a mas tardar el 15Ene2020.</t>
  </si>
  <si>
    <t>OAC: Se realizaron tres ferias de servicios con los ciudadanos ubicados en el siguiente link: https://www.cajaviviendapopular.gov.co/?q=Nosotros/Informes/rendicion-de-cuentas
Allí se encuentran relacionados los siguientes informes: 
 1- Informe de Feria de Servicios localidad Ciudad Bolívar Proyecto Arborizadora Baja Mz54 realizada 14 de Noviembre de 2020 
2- Informe de Feria de Servicios localidad Ciudad Bolívar Proyecto Arborizadora Baja Mz54 realizada 21 de Noviembre de 2020 
3- Informe de Feria de Servicios localidad Ciudad Bolívar Proyecto La Casona realizada 28 de Noviembre de 2020.
Igualmente se realizaron dos capacitaciones sobre propiedad horizontal dirigidas a los habitantes de los proyectos Mz 54, Mz 55 y la Casona
OAP: Realiza acompañamiento con el equipo transversal en los eventos de participación ciudadana.</t>
  </si>
  <si>
    <r>
      <rPr>
        <b/>
        <sz val="10"/>
        <rFont val="Arial"/>
        <family val="2"/>
      </rPr>
      <t xml:space="preserve">OFICINA ASESORA DE PLANEACIÓN 
</t>
    </r>
    <r>
      <rPr>
        <sz val="10"/>
        <rFont val="Arial"/>
        <family val="2"/>
      </rPr>
      <t xml:space="preserve">
El Informe de Rendición de Cuentas de la Entidad, fue puesto a consideración de la Ciudadanía el 28 de febrero - 2020, en la página web de la Entidad. 
A través de un memorando enviado los Directores de programas misionales y  en coordinación con los enlaces transversales de los mismos se han estipulado criterios de reporte periódico.</t>
    </r>
  </si>
  <si>
    <t xml:space="preserve">Generar y/o actualizar documentos del Sistema Integrado de Gestión y Gestión de Proyectos para  publicar en el Botón de Transparencia </t>
  </si>
  <si>
    <t>Solicitud de actualización de la información, respecto a temas del SIG, en intranet y en la página web de la entidad, a la Oficina Asesora de Comunicaciones, para mantener la trazabilidad de la documentación en la Entidad.
\\10.216.160.201\calidad
https://www.cajaviviendapopular.gov.co/</t>
  </si>
  <si>
    <t>Solicitud de actualización de la información, respecto a temas del SIG, en intranet y en la página web de la entidad, a la Oficina Asesora de Comunicaciones, para mantener la trazabilidad de la documentación en la Entidad.
\\10.216.160.201\calidad</t>
  </si>
  <si>
    <t>OAC y OAP: Medición mediante el indicador ITA con resultado del 92% con corte al 15Oct2020</t>
  </si>
  <si>
    <t>Se cuenta con el Plan Integral de Movilidad Sostenible, entregado mediante correo electrónico del día 31Jul2020 dirigido a Redes Movilidad donde se presenta el plan con los ajustes en la estrategia a implementar debido a las condiciones de contingencia sanitaria.
Cabe resaltar que el Plan Integral de Movilidad Sostenible se encuentra en borrador y a la fecha del presente seguimiento, no se encuentra aprobado.
El incumplimiento de la acción propuesta obedece a que la emergencia sanitaria por la pandemia de COVID 19 no permitió desarrollar en un 100% las jornadas sin carro y sin moto que habitualmente se realizan los primeros jueves de cada mes, como promoción en los colaboradores distritales de los medios de transportes sostenibles, sin embargo, se realizó actualización del  documento Plan Integral de Movilidad Sostenible, a solicitud de la Secretaría Distrital de Movilidad y se remitió vía correo electrónico, acorde al requerimiento.</t>
  </si>
  <si>
    <t xml:space="preserve">Reporte estadístico de atención de solicitudes, consultas y préstamos del archivo Central </t>
  </si>
  <si>
    <t>Plan Estratégico de Talento Humano no establecido  de conformidad con el Decreto 612 de 2018</t>
  </si>
  <si>
    <t>Orientación en las etapas contractuales direccionadas para favorecer a un tercero</t>
  </si>
  <si>
    <t>Se cuenta con la Matriz de Activos de Información Actualizada con corte a 10Oct2020 publicada en la página web en la ruta: https://www.cajaviviendapopular.gov.co/?q=Nosotros/la-cvp/indice-de-informacion-clasificada</t>
  </si>
  <si>
    <t>Se evidencia informe de resultados de la aplicación de la herramienta, el cual contiene los resultados de la gestión realizada, entregado mediante correo electrónico el día 29dic2020.</t>
  </si>
  <si>
    <r>
      <t xml:space="preserve">Actualización del trámite  </t>
    </r>
    <r>
      <rPr>
        <i/>
        <sz val="10"/>
        <color theme="1"/>
        <rFont val="Arial"/>
        <family val="2"/>
      </rPr>
      <t>"Postulación Bien(es) Fiscales Titulables a sus Ocupantes"</t>
    </r>
    <r>
      <rPr>
        <sz val="10"/>
        <color theme="1"/>
        <rFont val="Arial"/>
        <family val="2"/>
      </rPr>
      <t xml:space="preserve"> inscrito ante el SUIT 
</t>
    </r>
  </si>
  <si>
    <t>Se cuenta con los siguientes memorandos publicados en la página web, mediante los cuales se realiza el informe de monitoreo a los eventos de participación ciudadana y rendición de cuentas en los que la DUT participó:
1. Memorando 2020IE7501 del 01Sep2020 dirigido a la OAP, con el asunto: Respuesta memorando No. 2020IE7434
2. Memorando 2020IE8280 del 01Oct2020 dirigido a la OAP, con el asunto: Rendición de cuentas para segundo semestre de 2020 para DUT.
3. Memorando 202013000103053 del 16Dic2020 dirigido a la OAP, con el asunto: Respuesta memorando No. 2020IE7434
Se revisan las evidencias de los eventos de participación ciudadana.</t>
  </si>
  <si>
    <r>
      <rPr>
        <b/>
        <sz val="9"/>
        <color theme="1"/>
        <rFont val="Arial"/>
        <family val="2"/>
      </rPr>
      <t>Corte al 31Dic2020:</t>
    </r>
    <r>
      <rPr>
        <sz val="9"/>
        <color theme="1"/>
        <rFont val="Arial"/>
        <family val="2"/>
      </rPr>
      <t xml:space="preserve">
Se cuenta con correo electrónico y memorando 2020IE8382 del 09Oct2020 dirigido a todos los jefes y directores de área, donde se realiza la entrega del informe de análisis de deficiencias y alternativas de solución sobre la información entregada a control interno por las dependencias en sus trabajos de aseguramiento y consultoría. Adicional se cuenta con acta de reunión de la socializacuón realizada el 16 de octubre de 8:30 a 10:30 am. Actividad de control cumplida al 100%
</t>
    </r>
    <r>
      <rPr>
        <b/>
        <sz val="9"/>
        <color theme="1"/>
        <rFont val="Arial"/>
        <family val="2"/>
      </rPr>
      <t xml:space="preserve">
Corte al 31Ago2020:</t>
    </r>
    <r>
      <rPr>
        <sz val="9"/>
        <color theme="1"/>
        <rFont val="Arial"/>
        <family val="2"/>
      </rPr>
      <t xml:space="preserve">
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
</t>
    </r>
    <r>
      <rPr>
        <b/>
        <sz val="9"/>
        <color theme="1"/>
        <rFont val="Arial"/>
        <family val="2"/>
      </rPr>
      <t xml:space="preserve">
Corte al 30Abr2020:</t>
    </r>
    <r>
      <rPr>
        <sz val="9"/>
        <color theme="1"/>
        <rFont val="Arial"/>
        <family val="2"/>
      </rPr>
      <t xml:space="preserve">
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r>
  </si>
  <si>
    <r>
      <rPr>
        <b/>
        <sz val="9"/>
        <color theme="1"/>
        <rFont val="Arial"/>
        <family val="2"/>
      </rPr>
      <t>Corte al 31Dic2020:</t>
    </r>
    <r>
      <rPr>
        <sz val="9"/>
        <color theme="1"/>
        <rFont val="Arial"/>
        <family val="2"/>
      </rPr>
      <t xml:space="preserve">
Se cuenta con memorando 2020IE9187 del 10Nov2020 dirigido a todos los jefes y directores de área, donde se realiza la invitación para la sensibilización sobre el control que se implementará en caso de evidenciarse coerción para ocultar, omitir o modificar información de los informes de auditorías, la cual se llevó a cabo el viernes 13 de noviembre 2020 a las 09:00 am, mediante la plataforma Meet.
Se cuenta con presentación de sensibilización sobre el control que se implementará en caso de
evidenciarse coerción para ocultar, omitir o modificar información de los informes de auditorías, del día 13Nov2020, se cuenta con pantallazos de la realización de la sensibilización virtual. También se cuenta con la respectiva acta de reunión de la sensibilización realizada. Actividad de control cumplida al 100%
</t>
    </r>
    <r>
      <rPr>
        <b/>
        <sz val="9"/>
        <color theme="1"/>
        <rFont val="Arial"/>
        <family val="2"/>
      </rPr>
      <t>Corte al 31Ago2020:</t>
    </r>
    <r>
      <rPr>
        <sz val="9"/>
        <color theme="1"/>
        <rFont val="Arial"/>
        <family val="2"/>
      </rPr>
      <t xml:space="preserve">
Al 31 de agosto 2020 no se han realizado sensibilizaciones.
</t>
    </r>
    <r>
      <rPr>
        <b/>
        <sz val="9"/>
        <color theme="1"/>
        <rFont val="Arial"/>
        <family val="2"/>
      </rPr>
      <t>Corte al 30Abr2020:</t>
    </r>
    <r>
      <rPr>
        <sz val="9"/>
        <color theme="1"/>
        <rFont val="Arial"/>
        <family val="2"/>
      </rPr>
      <t xml:space="preserve">
Al 30 de abril 2020 no se han realizado sensibilizaciones.</t>
    </r>
  </si>
  <si>
    <r>
      <rPr>
        <b/>
        <sz val="11"/>
        <color theme="1"/>
        <rFont val="Arial"/>
        <family val="2"/>
      </rPr>
      <t>Corte al 31Dic2020:</t>
    </r>
    <r>
      <rPr>
        <sz val="11"/>
        <color theme="1"/>
        <rFont val="Arial"/>
        <family val="2"/>
      </rPr>
      <t xml:space="preserve">
Se entregó a la OAP la formulación del mapa de riesgos con las fichas de riesgos revisadas y con las actividades en el PAAC de 2020.
Se realizó el primer seguimiento al PAAC y mapa de riesgos con corte al 30Abr2020.
Se realizó el segundo seguimiento al PAAC y mapa de riesgos con corte al 31Ago2020 y el 28Ago2020 por correo electrónico.
Se realizó el tercer seguimiento al PAAC y mapa de riesgos con corte al 31Dic2020 y el 22Dic2020 entregado por correo electrónico.
Actividad cumplida al 100%.</t>
    </r>
  </si>
  <si>
    <t>Durante la vigencia 2020, la Oficina TIC de la Caja de la Vivienda Popular, adelantó gestiones relacionadas para instalar el servidor X Road, software definido por el Ministerio de TIC como el canal para interoperar con otras entidades del estado. En este mismo sentido, se iniciaron mesas técnicas de trabajo entre la CVP, Alta Consejería y MinTic con el fin de acceder al consumo de la información misional de Catastro Distrital, Supernotariado y Registro, SDH y SDA con el propósito de acceder desde nuestro sistema misional de forma directa y en línea a la información generada por estas entidades.
Por otra parte, con el apoyo de la Agencia Nacional Digital se implementó la funcionalidad que permite interoperar con la carpeta ciudadana de GOV.CO y así habilitar los trámites de Asistencia Técnica y Acto de Reconocimiento.
Adicionalmente, se desarrolló la sede electrónica de la CVP, la cual utiliza el módulo de autenticación al ciudadano, iniciativa ésta liderada por MinTIC donde la CVP es pionera y sigue los lineamientos establecidos en las guías para la implementación de sedes electrónicas a nivel  Nacional.</t>
  </si>
  <si>
    <t xml:space="preserve">Realizar Sensibilización sobre Rendición de Cuentas, con el apoyo de la Secertaría General o el Departamento Administrativo de la Funión Publica. </t>
  </si>
  <si>
    <t>Pendiente publicar 3 acuerdos de gestión vigencia 2020</t>
  </si>
  <si>
    <t>Actividades con avance en el 3er seguimiento 2020</t>
  </si>
  <si>
    <t>TABLA ACTUALIZADA 11ENE20201</t>
  </si>
  <si>
    <t>La estrategia de Administración del Riesgo tiene definidas 16 actividades para la vigencia 2020, de las cuales todas (16) se encuentran cumplidas al 100%.
Para el presente corte, son susceptibles de seguimiento seis (6) actividades, las cuales se encuentran en estado "Cumplidas con un porcentaje de avance del 100%.</t>
  </si>
  <si>
    <t>En el componente de "Rendición de Cuentas" se tienen definidas 23 actividades para la vigencia 2020, de las cuales todas (23) se encuentran cumplidas al 100%.
Con respecto al presente seguimiento con corte al 31Dic2020, se tienen 21 actividades programadas que son susceptibles de seguimiento, las cuales se encuentran todas en estado "Cumplida" con un avance del 100%.</t>
  </si>
  <si>
    <t>El componente de "Mecanismos para Mejorar la Atención al Ciudadano" cuenta con 9 acciones programadas para la vigencia 2020, de las cuales todas (9) se encuentran cumplidas al 100%.
Para el presente seguimiento, se tienen 7 actividades programadas que son susceptibles de seguimiento, las cuales se encuentran todas en estado "Cumplida" con un avance del 100%.</t>
  </si>
  <si>
    <t>El componente de "Mecanismos para la Transparencia y el Acceso a la Información" cuenta con 28 acciones programadas para la vigencia 2020, presentado un resultado general de todo el componente de 98%
De las 28 acciones programadas para la vigencia 2020, se tienen 25 acciones en estado "Cumplida" con un porcentaje de cumplimiento del 100%, 
Además de esto, se encuentran 2 acciones que cuentan con un porcentaje de cumplimiento del 92%, las cuales estaban ligadas al resultado obtenido en la calificación del indicador ITA (corte 15Oct2020), lo cual afectó el resultado de estas dos acciones.
Así mismo, se tiene 1 actividad con porcentaje de cumplimiento del 73% en estado "Vencida", la cual corresponde a la actualización y publicación de los acuerdos de gestión de los gerentes públicos de la entidad, siendo que a la fecha del presente seguimiento, se encontraron actualizados y publicados en la página web 8 de 11 acuerdos de gestión de la vigencia 2020.</t>
  </si>
  <si>
    <t>El componente de "Gestión de la Integridad" tiene 8 acciones programadas para la vigencia 2020, las cuales todas (8) presentan un cumplimiento del 100%.
Para el presente seguimiento, se tienen 3 actividades susceptibles de seguimiento, las cuales se encuentran todas en estado "Cumplida" con un cumplimiento del 100%.</t>
  </si>
  <si>
    <t>En este componente hay una (1) acción, la cual se encuentra en estado "Cumplida" y presenta seguimiento de avance del 100%, donde el área responsable realizó la gestión pertinente con la Oficina TIC para generar la configuración en el aplicativo FORMULA 4GL, de forma tal que se generen los recibos de pago en formato PDF, esto con el fin de facilitar a los usuarios la cancelación de sus obligaciones con la Caja de la Vivienda Popular.</t>
  </si>
  <si>
    <t>El componente de "Iniciativas Adicionales" tiene 5 acciones programadas para la vigencia 2020, presentado un resultado general de todo el componente de 85%
De las 5 actividades programadas para la vigencia 2020, 4 acciones eran susceptibles de seguimiento en el presente corte, de las cuales se tienen 3 actividades en estado "Cumplida" con un porcentaje de avance del 100%.
Así mismo, se cuenta con 1 acción con calificación del 80%, la cual corresponde a la estructuración e implementación del proyecto piloto del Plan Terrazas.
Igualmente, se tiene 1 acción con porcentaje de cumplimiento del 43% en estado "Vencida", la cual corresponde a la implementación del Plan Integral de Movilidad Sostenible en la Entidad, donde dicha acción no se logró implementar como se tenia programado, debido a que la emergencia sanitaria por la pandemia de COVID 19, no permitió desarrollar en un 100% las jornadas sin carro y sin moto que habitualmente se realizan los primeros jueves de cada mes, como promoción en los colaboradores distritales de los medios de transportes sostenibles.</t>
  </si>
  <si>
    <t>FECHA DE ACTUALIZACIÓN:       DÍA 14   MES 1  AÑO 2021</t>
  </si>
  <si>
    <t>3er. SEGUIMIENTO DICIEMBRE 31 - 2020</t>
  </si>
  <si>
    <t>FECHA DE ACTUALIZACIÓN:       DÍA 14  MES 1  AÑO 2021</t>
  </si>
  <si>
    <t>FECHA DE ACTUALIZACIÓN: DÍA 14   MES 1 AÑO 2021</t>
  </si>
  <si>
    <t>Se cuenta con la infraestructura tecnológica disponible en cuanto a la página web e intranet.
El indicador de disponibilidad lo genera el operador de servicios mediante informe de gestión, pero este indicador no es propio del proceso de Gestión Tecnología de la Información y Comunicaciones.</t>
  </si>
  <si>
    <t>FECHA DE ACTUALIZACIÓN:       DÍA 14  MES 01  AÑO 2021</t>
  </si>
  <si>
    <t>% Avance calificación Control Interno</t>
  </si>
  <si>
    <t>Acciones con seguimiento 
corte 31/12/2020</t>
  </si>
  <si>
    <t xml:space="preserve">Revisión de evidencias </t>
  </si>
  <si>
    <t>Estado de la actividad de control</t>
  </si>
  <si>
    <t xml:space="preserve">Se evidencian los 11 correos informando sobre los plazos establecidos para la entrega oportuna de la información a los Gerentes de cada Proyecto, con copia a cada uno de los enlaces. Asunto denominado "Formatos Únicos de Seguimiento Sectorial - FUSS". </t>
  </si>
  <si>
    <t>Se evidenciaron los 11 correos enviando los informes en los Formatos Únicos de Seguimiento Sectorial - FUSS" consolidados a la Secretaría Distrital de Hacienda.</t>
  </si>
  <si>
    <t>Se evidenció el listado maestro de documentos con la norma fundamental actualizada, y el documento actualizado en lo correspondiente a las responsabilidades de los líderes de los procesos frente a la revisión de la documentación del le sistema de gestión de calidad de cada proceso.</t>
  </si>
  <si>
    <t>Se evidencia memorando 2020IE7194 del 13/08/2020 con asunto: Lineamientos establecidos para las Herramientas de Gestión y para la Documentación del Sistema Integrado de Gestión, dirigido a los líderes de los procesos.</t>
  </si>
  <si>
    <t>Se realizó la primera jornada de sensibilización con el tema "Inducción-Reinducción PIGA (Política y 5 programas base)", la cual se convocó mediante memorando interno y correo electrónico masivo a todos los funcionarios. Esta sensibilización fue efectuada el 28/02/2020, por disponibilidad del auditorio, pese a que la fecha de inicio de la actividad de la actividad fue del 1/03/2020.
La segunda jornada de sensibilización fue sobre: Plan Institucional de Gestión Ambiental, en la cual se expusieron los cinco programas que lo conforman: Uso Eficiente del Agua, Uso Eficiente de la Energía, Gestión Integral de Residuos, Consumo Sostenible e Implementación de Prácticas Sostenibles y las distintas formas en que los colaboradores de la entidad podemos y debemos aportar al logro de los objetivos de gestión ambiental del Distrito Capital. Esta sensibilización fue efectuada el 30/11/2020. 
Es de señalar que aunque la convocatoria se realizó masivamente, la asistencia a la segunda sensibilización fue de 10 personas. Es necesario que se realice otro tipo de convocatoria para hacer más atractivo la sensibilización y que las personas se interesen por asistir, adaptándose a la metodología virtual y que realmente los funcionarios y contratistas interioricen el tema.</t>
  </si>
  <si>
    <t>Se evidencia pieza gráfica referente a la Resolución 4316 del 01 de octubre 2020 por  la cual se adopta el esquema de publicación de la información para página web – código 08-COM.-Ft-20 enviado de manera masiva el 02 de octubre 2020  por correo electrónico a funcionarios y contratistas con cuentas activas, adicionalmente se observa la resolución 4316 de 2020 adjunta a dicho correo.</t>
  </si>
  <si>
    <t>Se cumple la actividad, se revisó la Resolución No. 4316 del 01/10/2020 en el cual se adopta el esquema de publicación, adicionalmente se revisó la matriz de esquema de publicación, publicadas en la página web. En dicho esquema se encuentra la FECHA DE GENERACIÓN DE LA INFORMACIÓN - FRECUENCIA DE ACTUALIZACIÓN - RESPONSABLE DE PUBLICAR LA INFORMACIÓN y FECHA ACTUALIZACIÓN EN OAC (DD/MM/AAAA).</t>
  </si>
  <si>
    <t>Se cumple la actividad, se revisó la Resolución No. 4316 del 01/10/2020 en el cual se adopta el esquema de publicación, adicionalmente se revisó la matriz de esquema de publicación, publicadas en la página web. En dicho esquema se encuentra la FECHA DE GENERACIÓN DE LA INFORMACIÓN - FRECUENCIA DE ACTUALIZACIÓN - RESPONSABLE DE PUBLICAR LA INFORMACIÓN y FECHA ACTUALIZACIÓN EN OAC (DD/MM/AAAA). 
Sin embargo, se recomienda que si la idea es subsanar que se omita o retarde voluntariamente la publicación  de información; se incluya adicionalmente en el esquema el medio en el cual se realizará la publicación (Facebook, Twitter, etc...), de modo que se obligue a publicar la información y se garantice que dicha información le llegue al ciudadano de forma proactiva.</t>
  </si>
  <si>
    <t>Cuando el riesgo residual se califica de una manera diferente a "bajo", entonces debe dársele tratamiento, por lo que debe ser revisada la ficha del riesgo y corregir la información que se encuentre errada. Lo anterior con el acompañamiento de la Oficina Asesora de Planeación</t>
  </si>
  <si>
    <t>1. Se evidenció la modificación del Procedimiento de Reubicación Definitiva 208-REAS-Pr-05 y el correo del 19 de junio de 2020 socializando la modificación del procedimiento.
2. Se evidenció la modificación del Procedimiento de Relocalización Transitoria 208-REAS-Pr-06, y el correo el 26 de agosto de 2020 socializando la modificación del procedimiento.
3. Se evidenció la modificación del Procedimiento de Adquisición de Predios 208-REAS-Pr-04 y el correo el 26 de agosto de 2020 socializando la modificación del procedimiento.
4.  Se evidenció la modificación del Procedimiento de Selección de Vivienda 208-REAS-Pr-08 y el correo el 05  de octubre del 2020 socializando la modificación del procedimiento.
5. Se evidenció la modificación del Procedimiento de Cuentas de Ahorro Programado  208-REAS-Pr-03 y el correo el 29  de octubre del 2020 socializando la modificación del procedimiento.</t>
  </si>
  <si>
    <t>Se evidenció la socialización a los equipos de trabajo de la Dirección de los procedimientos modificados.
El 03 de septiembre grupos 1, 3, 5, 8, 9 y 10.
El 07 de septiembre grupo 2.
El 10 de septiembre grupo 7.
El 14 de septiembre grupo 4.
El 25 de septiembre grupo 6 y transversal.
El 11 de diciembre toda la Dirección</t>
  </si>
  <si>
    <t>Se evidenció la revisión de 55 expedientes los cuales se encuentran actualizados en el GIS
2018-CP19-16530, 2018-CP19-16728, 2018-CP19-16330, 2018-CP19-16429, 2018-CP19-16878, 2018-CP19-16282, 2018-CP19-16501, 2018-CP19-16499, 2018-CP19-16485, 2018-CP19-16404, 2018-CP19-16383, 2018-CP19-16322, 2018-CP19-16318, 2018-CP19-16327, 2018-CP19-16556,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2018-CP19-16776, 2018-CP19-16471, 2018-CP19-16398, 2018-CP19-16436, 2018-CP19-16834, 2018-CP19-16401, 2018-CP19-16317, 2018-CP19-16514, 2018-CP19-16498, 2018-CP19-16671, 2018-CP19-16340, 2018-CP19-16567, 2018-CP19-16381, 2018-CP19-16643, 2018-CP19-16748, 2018-CP19-16686, 2018-CP19-16744, 2018-CP19-16708, 2018-CP19-16558, 2018-CP19-16287 y el informe generado del GIS.</t>
  </si>
  <si>
    <t>Se evidenció la verificación de 55 expedientes de los cuales todos tienen selección de vivienda.
2017-Q03-14938,  2017-04-14930, 2017-04-14932, 2017-Q23-14943, 2017-19-14969, 2017-19-14967, 2017-19-14965, 2017-19-14963, 2017-Q09-14972, 2017-19-14959, 2017-19-14968, 2017-19-14964, 2017-19-14952, 2017-19-14958, 2017-19-14955, 2017-19-14977, 2017-08-14935, 2017-Q09-14970, 2017-08-14926, 2017-19-15043, 2017-08-14925, 2017-04-14981, 2017-04-14980, 2017-19-14978, 2017-Q20-15040, 2017-19-14954, 2017-08-14946, 2017-19-14985, 2017-08-14927, 2017-19-14989, 2017-19-14997, 2017-19-14995, 2017-19-14966, 2017-19-14990, 2017-08-14949, 2017-08-14939, 2017-04-14983, 2017-Q23-15008, 2017-04-14992, 2017-19-14991, 2017-19-14967, 2017-Q03-14938, 2017-04-14930, 2017-04-14932, 2017-Q23-14943, 2017-02-15003, 2017-04-14971, 2017-04-14984, 2017-04-14982, 2017-02-15004, 2017-19-14963, 2017-Q09-14972, 2017-19-14959, 2017-19-14968, 2017-19-14964.
Se anexa base de selección de vivienda e imágenes del GIS.</t>
  </si>
  <si>
    <t>Se evidenció el documento 208-REAS-Ft-06 Ayuda de memoria modificado y actualizado con un texto al final del formato que dice “LOS TRÁMITES Y SERVICIOS PRESTADOS POR LA CVP SON GRATUITOS”, se evidencia memorando 2020IE7337 de fecha  24-08-2020 en el cual la Directora Técnica de Reasentamientos hace la solicitud del cambio del formato a la Jefe Oficina Asesora de Planeación y se evidencia la presentación de la socialización del formato con el Grupo social el 28 de agosto 2020. 
Una vez revisado el Listado maestro de documentos se refleja que el nombre del formato está como "ÁREA SOCIAL FORMATO AYUDA DE MEMORIA"- fila 542 y el formato original quedó como "FORMATO AYUDA DE MEMORIA".</t>
  </si>
  <si>
    <t>No se pondera</t>
  </si>
  <si>
    <t>El 25/02/2020 se actualizó y publicó el procedimiento “ESTRUCTURACIÓN DE PROYECTOS SUBSIDIO DISTRITAL MEJORAMIENTO DE VIVIENDA”  208-MV-Pr-06  Versión 6, como se observa en la carpeta de CALIDAD. Puntualmente, en el punto 8 en la actividad 2 “Envío de oficios a las diferentes entidades, de las que se requiere información para el desarrollo del proceso, solicitando las bases de datos actualizadas para realizar los cruces de información”, pese a esto el indicador que mide el riesgo menciona "procedimiento actualizado y socializado" y no se evidenció la socialización.
Sin embargo, como la Dirección de Mejoramiento de Vivienda se encuentra en reestructuración general, no es procedente realizar dicha socialización, por lo que para este seguimiento no se ponderará el porcentaje de avance de esta actividad.
Se recomienda que en la reestructuración de la Dirección, se realicen estas actividades con cada uno de los documentos actualizados.</t>
  </si>
  <si>
    <t>Debido a que a la fecha se está ejecutando la fase de aprestamiento para el proceso de asistencia técnica, en el marco de las metas definidas en el Plan de Desarrollo Distrital 2020-2024, la priorización de los territorios para la vigencia 2020, se encuentra en etapa de estructuración lo cual se ejecuta en coordinación con la Secretaria Distrital del Hábitat, para la asignación de los subsidios de mejoramiento de vivienda en la modalidad de habitabilidad, no se ha presentado la necesidad técnica del envío de los oficios solicitando las bases de datos a las diferentes entidades, para el cruce de información requerido para determinar la viabilidad técnica, jurídica y financiera de las viviendas y las condiciones socioeconómicas de los hogares.
Sin embargo, como la Dirección de Mejoramiento de Vivienda se encuentra en reestructuración general, no es procedente realizar dicha socialización, por lo que para este seguimiento no se ponderará el porcentaje de avance de esta actividad.</t>
  </si>
  <si>
    <t>Se evidencian los listados de asistencia, la presentación y la convocatoria de las jornadas de sensibilización llevadas a cabo los  días 27 de octubre de 2020, 03 de diciembre de 2020 y  22 de diciembre de 2020  a todo el grupo de la DMV, brindando lineamientos para socializarle a la comunidad la gratuidad de los servicios que presta la CVP, en el marco de la  implementación del proyecto piloto del Plan Terrazas.
Así mismo el día 29 de octubre se realizó una campaña vía correo electrónico sobre la gratuidad de los servicios que ofrece la Caja de la Vivienda Popular.</t>
  </si>
  <si>
    <t>Se evidenció la socialización y sensibilización de las actividades, deberes y formatos cuando se ejerce la Supervisión a los contratos suscritos en la DMB, mediante acta realizada el 03/12/2020, incluyendo presentación, presentación, convocatoria y concurso para verificar la apropiación de lo socializado. 2,2 Desarrollo de la reunión - 4. Procesos sancionatorios por presuntos incumplimientos</t>
  </si>
  <si>
    <t>Se evidenció la socialización y sensibilización de las actividades, deberes y formatos cuando se ejerce la Supervisión a los contratos suscritos en la DMB, mediante acta realizada el 03/12/2020, incluyendo presentación, presentación, convocatoria y concurso para verificar la apropiación de lo socializado. 2,2 Desarrollo de la reunión - 3. Comités de seguimiento y control y registro de las visitas de Inspección "In Situ"</t>
  </si>
  <si>
    <t>Se evidenció la socialización y sensibilización de las actividades, deberes y formatos cuando se ejerce la Supervisión a los contratos suscritos en la DMB, mediante acta realizada el 03/12/2020, incluyendo presentación, presentación, convocatoria y concurso para verificar la apropiación de lo socializado. 2,2 Desarrollo de la reunión - 1. Actividades y formatos</t>
  </si>
  <si>
    <t xml:space="preserve">Es importante señalar que en la plataforma SIMA se establecen los controles en los componentes (etapas de cada componente:  fonvivienda, social, técnica y jurídica). Una vez se culmina una etapa, se puede continuar con la siguiente etapa. Para la culminación de cada etapa, se estableció un tiempo máximo de dos semanas tal como se establece en el programador ACCESS diseñado para el reparto de los expedientes y el control de cada uno. 
Aunque las evidencias mostradas no corresponden a la actividad planteada ni al indicador (Una línea base de oportunidad de expedientes  definida), se puede observar que se tienen controlados los tiempos por cada etapa de los componentes. Por ello se da cumplimiento a la actividad.  
Es necesario que para el planteamiento de las actividades a desarrollar en el PAAC 2021 se formulen de tal forma que su evidencia sea clara tanto para el que la va a desarrollar como para el que va a verificar el cumplimiento. </t>
  </si>
  <si>
    <t>Se evidencian las actas y el registro de las siguientes reuniones:
• 16/01/2020
• 25/03/2020
• 13/05/2020
• 07/09/2020
• 11/09/2020
• 29/09/2020
En los cuales se observa seguimiento al Plan de Mejoramiento Institucional a cargo de la Dirección de Urbanizaciones y Titulación.</t>
  </si>
  <si>
    <t>Se evidencian las alertas de las demoras en cada uno de las etapas de los componentes por número de chip y responsable realizado por el  programador ACCESS. Este control se realiza diariamente y se comprueba la gestión de las demoras mediante el aplicativo SIMA.</t>
  </si>
  <si>
    <t>Se evidencia el procedimiento 208-SC-Pr-06 GESTIÓN DEL SERVICIO AL CIUDADANO Versión: 13 Vigente desde el 25 de junio 2020 el cual fue actualizado; sin embargo, al corroborarlo en el Listado maestro de documentos el nombre del procedimiento no coincide ya que se encuentra como PROCEDIMIENTO DE SERVICIO AL CIUDADANO y no con el nombre oficial del documento, se corrobora en la página web de la entidad y se encuentra debidamente cargado en la versión 13.</t>
  </si>
  <si>
    <t>Se realizaron sensibilizaciones y dos talleres de apropiación del conocimiento y con el fin de establecer la estrategia de Lenguaje Claro al personal del proceso de Servicio al Ciudadano:
Sensibilizaciones
•29/04/2020 
• 05/06/2020
• 24/07/2020
• 30/10/2020
• 22/12/2020
Talleres:
• 03/08/2020
• 23/12/2020
Informe final del Lenguaje Claro el 28/12/2020</t>
  </si>
  <si>
    <t xml:space="preserve">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t>
  </si>
  <si>
    <t xml:space="preserve">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t>
  </si>
  <si>
    <t>Se evidencia el documento 208-SADM-Mn-10 “MANUAL DE USO, CUIDADO E INFORMACION DE LOS BIENES MUEBLES” versión: 1, vigente desde el 05 de agosto 2020, el cual corresponde a lo establecido en el Listado maestro de documentos de la entidad, el cual tiene como propósito establecer un instrumento administrativo que permita brindar herramientas para garantizar el control, seguimiento y adecuado uso por parte de los funcionarios y contratistas que tienen bienes a su cargo en cada una de las dependencias de la Caja de la Vivienda Popular.</t>
  </si>
  <si>
    <t>Se evidencia acta de reunión del 09 de septiembre 2020, así mismo los anexos 1 y 2 correspondientes al inventario de control interno, acta de reunión del 17 de septiembre 2020 y los anexos 1 y 2 del inventario de la oficina TIC, acta de reunión del 03 de septiembre 2020 y los anexos 1 y 2 del inventario de la subdirección administrativa. Fórmula: 3/3=100%</t>
  </si>
  <si>
    <t>Se evidencia la invitación a la Jornada de sensibilización virtual normas y/o procedimientos adquisición de bienes y servicios la cual se llevaría a cabo el 10 de julio de 2020 y se refleja la evaluación de dicha jornada.</t>
  </si>
  <si>
    <t>Se creó el procedimiento 208-SFIN-Pr-15 APERTURA CONTROL SEGUIMIENTO Y CIERRE DE CUENTAS BANCARIAS el día 04/12/2020 con los siguientes formatos asociados: 
*208-SFIN-Ft-89 ANALISIS COTIZACIONES ENTIDADES FINANCIERAS
*Formato Externo CB0115 INFORME SOBRE RECURSOS DE TESORERÍA
*Formato Externo REPORTE DE INVERSIONES RESOL. 315-17
*Formato Externo SOLICITUD INFORMACION CIRC. DDT 5-2018
La socialización del procedimiento se realizó en el marco del Comité de seguimiento financiero.
Se evidencian dos (2) reportes del ranking de entidades financieras emitidos por la Secretaria de Hacienda Distrital, uno correspondiente a diciembre 2019 (generado en el mes de marzo) y el otro de abril 2020.</t>
  </si>
  <si>
    <t>La ejecución del Sistema Integrado de Conservación implementado se estableció por medio del  Tablero de control del Sistema Integrado de Conservación. Se tomaron algunas actividades para verificar el cumplimiento de lo establecido y se encontraron los soportes. Sin embargo, no se cumplió con lo planeado para la vigencia 2020.</t>
  </si>
  <si>
    <t>Se evidencia la Circular No. 14 de 2020 el 19 de junio Recordatorios Gestión Documental y recomendaciones manejo de inventarios documentales y expedientes.</t>
  </si>
  <si>
    <t>Se evidencia la presentación de la jornada de sensibilización virtual del 27 de mayo 2020, así mismo se observa el video de la sensibilización y las evaluaciones realizadas a los asistentes. Fórmula: 1/1=1</t>
  </si>
  <si>
    <t>Se evidencia la jornada de sensibilización a los funcionarios del proceso de talento humano y las evaluaciones de  los resultados de aprendizaje.</t>
  </si>
  <si>
    <t>Se había planeado al inicio de la vigencia 4 contratos de mantenimiento, los cuales se celebraron 3:
1. UPS: Contrato 479-2020
2. Aires acondicionados:  Contrato 825-2020
3. Carteleras digitales: Contrato 835-2020
El cuarto contrato hacía referencia al mantenimiento de las impresoras; sin embargo, se decidió por la adquisición de doce (12) impresoras así: 4 térmicas para ORFEO, 6 multifuncionales blanco y negro, 1 impresora ETP laser multifuncional y 1 impresora laser multifuncional a color. Mediante la Orden de Compra a través del Acuerdo Marco No.  CCE- 925-AMP-2019.
Por lo que no hubo necesidad de celebrar dicho contrato.</t>
  </si>
  <si>
    <t xml:space="preserve">Se evidencia acta de reunión de fecha 27 de enero 2020, en la cual el asunto es socialización sobre el proceso de revisión del marco normativo TIC, lo cual responde al soporte - acta de socialización y al indicador - socialización realizada. </t>
  </si>
  <si>
    <t>Se implementaron los controles de seguridad de la siguiente manera:
* Implementación de la herramienta Keycloak para la centralización de la autenticación de los usuarios a los sistemas de información de manera segura a través de Single  Sign On (sso).
* Implementación de la red wifi segura integrada con el firewall perimetral de la entidad (FortiGate200E acceso con credenciales asignadas). Mediante contrato No. 957/2020
* Se adquirió un programa para prevención de seguridad perimetral, dividir por pisos y el router. De la plataforma FORTINET . Mediante contrato No. 957/2020</t>
  </si>
  <si>
    <t xml:space="preserve">Se evidencia la solicitud a la Dirección de Gestión Corporativa y CID la inclusión de una obligación de confidencialidad de la información en la minuta de todos los contratos, a través de memorando 2020IE6164 con fecha del 11 de junio 2020, sin embargo, la fecha de cumplimento fue de manera extemporánea porque la actividad estaba programada para el 30 de abril 2020. </t>
  </si>
  <si>
    <t xml:space="preserve">Se evidencia un acta de reunión con fecha el 19 de agosto 2020, en la cual el tema es ejecución de acciones establecidas en la matriz de riesgo y de acuerdo al orden del día el segundo punto es la socialización a los profesionales sobre la violación de la reserva legal, lo cual corresponde al soporte “una socialización efectuada” y al indicador “Lista de asistencia”, los asistentes firman el acta lo cual esa totalmente valido. </t>
  </si>
  <si>
    <t xml:space="preserve">Se evidencia 208-CID-Pr-01 CONTROL INTERNO DISCIPLINARIO versión: 5, vigente desde: 22 de mayo 2020, lo cual responde a la actividad de control y tanto al soporte como al indicador del riesgo “Un procedimiento actualizado”. </t>
  </si>
  <si>
    <t>Se cuenta con memorando 2020IE9187 del 10/11/2020 dirigido a todos los jefes y directores de área, donde se realiza la invitación para la sensibilización sobre el control que se implementará en caso de evidenciarse coerción para ocultar, omitir o modificar información de los informes de auditorías, la cual se llevó a cabo el 13/11/2020 a las 09:00 am, mediante la plataforma Meet.
Se cuenta con presentación y pantallazos de la realización de la sensibilización virtual.</t>
  </si>
  <si>
    <t>Seguimiento periodo evaluado:
Se observaron las 4 actas restantes sobre las reuniones de seguimiento a los contratos, los días 17/09/2020, 27/10/2020, 24/11/2020 y 22/12/2020, debidamente firmados por los asistentes. 
Seguimiento general: 
Se observaron las actas mensuales firmadas por los respectivos asistentes en las cuales se realizan seguimiento a cada uno de los procesos asignados, tomando de base el SIPROJ, de las siguientes fechas: 
1. 26/02/2020
2. 05/03/2020
3. 14/04/2020
4. 15/05/2020
5. 05/06/2020
6. 13/07/2020
7. 20/08/2020
8. 17/09/2020
9.  27/10/2020
10. 24/11/2020
11. 22/12/2020</t>
  </si>
  <si>
    <t xml:space="preserve">Tercera Evaluación realizada por Control Interno a 31/12/2020 </t>
  </si>
  <si>
    <t>9. Gestión Administrativa</t>
  </si>
  <si>
    <t>Avance de las actividades del mapa de riesgos corte al 31 de diciembre de 2020</t>
  </si>
  <si>
    <t>% Avance de acuerdo a lo evaluado por Control Interno</t>
  </si>
  <si>
    <t>En el componente de "Estrategia de Racionalización de trámites" se tienen definidas 5 actividades para la vigencia 2020, de las cuales todas (5) se encuentran cumplidas al 100%.
Con respecto al presente seguimiento con corte al 31Dic2020, se tienen cuatro (4) actividades programadas que son susceptibles de seguimiento, las cuales se encuentran todas en estado "Cumplida" con un avance del 100%.</t>
  </si>
  <si>
    <t>Se evidencia Acta de reunión con fecha de septiembre 17 de 2020, con tema “Socialización 208C-Ft-84 ACTA DE RADICACIÓN DOCUMENTOS PAGO A PROVEEDORES - PERSONA JURÍDICA”, debidamente diligenciado y firmado por los asistentes. Sin embargo, se evidencia que la reunión se ejecutó el 17 de septiembre 2020 y la de finalización de la actividad era 31 de agosto 2020; aunque el cumplimiento de la actividad se encuentra al 100%, se observa que se realizó de manera extemporánea.</t>
  </si>
  <si>
    <t>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t>
  </si>
  <si>
    <t>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t>
  </si>
  <si>
    <t>Demora en la respuesta a los requerimientos de las áreas que originan la información para publicación.</t>
  </si>
  <si>
    <t>Realizar una pieza grafica y/o audivisual que permita describir el procediemiento, los tiempos para las solicitudes y responsables para la solicitud de publicaciones</t>
  </si>
  <si>
    <t>Se cuenta con video institucional donde se socializa la curaduría publica social, el cual se encuentra publicado en la pagina web en la ruta: https://www.cajaviviendapopular.gov.co/?q=Noticias/bogot%C3%A1-tiene-su-primera-curadur%C3%ADa-p%C3%BAblica-social
Se cuenta con tres listados de asistencia del 27Oct2020, 03Dic2020 y 22Dic2020 donde se realiza la socialización de la implementación de la curaduría social.
Así mismo, se cuenta con pieza publicitaria de la socialización de la expedición del Decreto 265 del 02Dic2020, la cual es enviada mediante correo electrónico el día 04Dic2020.</t>
  </si>
  <si>
    <t>OAC: En el siguiente link se relacionan los informes de los eventos de participación ciudadana y rendición de cuentas de la vigencia 2020 junto con el proceso de DUT: https://www.cajaviviendapopular.gov.co/?q=Nosotros/Informes/rendicion-de-cuentas
DUT: Se cuenta con memorando 202013000103053 del día 16Dic2020 con el asunto: Respuesta memorando 2020IE7434, en el cual se remite la información de las actividades desarrolladas por la DUT de acuerdo con el componente de participación ciudadana y rendición de cuentas.</t>
  </si>
  <si>
    <t>Se realizan dos eventos de rendición de cuentas "La Mariposa" el 25Ago2020 y "Mirador Ilimani" el 09Dic2020, con sus respectivos informes de rendición de cuentas publicados en la página web en la ruta: https://www.cajaviviendapopular.gov.co/?q=Nosotros/Informes/rendicion-de-cuentas
Los cuales cuentan con su respectivo acuerdo de sostenibilidad firmado e incluido en el informe.</t>
  </si>
  <si>
    <t>Se realizaron tres ferias de servicios con los ciudadanos ubicados en el siguiente link: https://www.cajaviviendapopular.gov.co/?q=Nosotros/Informes/rendicion-de-cuentas
Allí se encuentran relacionados los siguientes informes: 
 1- Informe de Feria de Servicios localidad Ciudad Bolívar Proyecto Arborizadora Baja Mz54 realizada 14 de Noviembre de 2020 
2- Informe de Feria de Servicios localidad Ciudad Bolívar Proyecto Arborizadora Baja Mz54 realizada 21 de Noviembre de 2020 
3- Informe de Feria de Servicios localidad Ciudad Bolívar Proyecto La Casona realizada 28 de Noviembre de 2020.
Así mismo, se cuenta con socialización de la pieza "uso de lenguaje claro y comprensible para hablarle a los usuarios", ubicada en la intranet en el link: https://intranet.cajaviviendapopular.gov.co/index.php/uso-de-lenguaje-claro-y-comprensible-para-hablarle-a-los-ciudadanos/
Se cuenta con acta de reunión del día 28Sep2020 virtual por Meet con el tema Nodo intersectorial comunicaciones y lenguaje claro, donde la CVP realiza aportes para la gestión de dialogo con la ciudadanía.</t>
  </si>
  <si>
    <r>
      <t xml:space="preserve">OAC: Realiza publicaciones en página web y redes sociales sobre los resultados y logros alcanzados en campañas y eventos de rendición de cuentas realizados.
</t>
    </r>
    <r>
      <rPr>
        <sz val="11"/>
        <rFont val="Arial"/>
        <family val="2"/>
      </rPr>
      <t>OAP: Mediante los memorandos de solicitud trimestral de la información correspondiente a la rendición de cuentas de las áreas misionales, se definen los criterios y aspectos técnicos para el reporte de la información.
Además existe el protocolo de rendición de cuentas de la Secretaria General, en el cual se definen los criterios para el reporte de la información.
Igualmente, Mediante memorando 2020IE7434 del 28Ago2020 se realiza solicitud de informes de rendición de cuentas y encuentros de participación ciudadana, dirigido a las áreas misionales y a OAC, con el fin de definir los criterios para la consolidación y publicación de la información correspondiente a la rendición de cuentas.
Así mismo se cuenta el Procedimiento de Rendición de cuentas Código: 208-PLA-Pr-19, Versión: 4, Vigente desde: 28-11-2019, el cual se actualizará en la vigencia 2021 de acuerdo con el protocolo emitido por la Secretaria General.</t>
    </r>
  </si>
  <si>
    <t>OAC: Se entregan dos escenarios durante la vigencia 2020, los tramos viales en Usaquén "La Mariposa" y acuerdo de sostenibilidad con la entrega del mirador Ilimani el día 09Dic2020, publicado en la página web en la ruta: https://www.cajaviviendapopular.gov.co/?q=Noticias/distrito-entreg%C3%B3-obras-en-mirador-illiman%C3%AD-ciudad-bol%C3%ADvar.
 En el siguiente link se relacionan los informes de los eventos de participación ciudadana y rendición de cuentas de la vigencia 2020 junto con el proceso de REAS: https://www.cajaviviendapopular.gov.co/?q=Nosotros/Informes/rendicion-de-cuentas
REAS: Se relacionan los siguientes soportes que evidencian el cumplimiento de la acción propuesta:
1. Febrero: 
1.1 Informe de encuentro con la ciudadanía La Casona
1.2 Correo publicación Oficina de Comunicaciones
2. Octubre: 
2.1. Correo de Bogotá es TIC - Informe de Participación PH Mz 55 - Reasentamientos Humanos.
2.2. Informe de Participación PH Mz 55
2.3. Informe Participación PH Mz 54
3. Noviembre:
3.1. Correo de Bogotá es TIC - Informes de Participación Reasentamientos - Noviembre
3.2. Informe de Participación Feria de Servicios La Casona
3.3. Informe de Participación Feria de Servicios Mz. 54
3.4. Informe de Participación Feria de Servicios Mz. 55</t>
  </si>
  <si>
    <t>Se cuenta con los informes trimestrales de seguimiento a la estrategia de rendición de cuentas de las áreas misionales publicados en la página web https://www.cajaviviendapopular.gov.co/?q=Nosotros/Informes/rendicion-de-cuentas</t>
  </si>
  <si>
    <t>Se cuenta con el documento de estructuración e implementación del Plan Terrazas, como vehículo del contrato social de la Bogotá para el Siglo XXI, para el mejoramiento y la construcción de vivienda nueva en sitio propio - Proyecto de inversión 7680 - vigencia 29 de Dic/2020 (Versión 06)  31-12-2020 y la Ficha de Estadística Básica de Inversión Distrital P.I. 7680 Plan Terrazas - vigencia 21 de Dic/2020 ( Versión 13 )  31-12-2020, los cuales se encuentran publicados en la página web en la ruta: https://www.cajaviviendapopular.gov.co/?q=Nosotros/Informes/proyectos-de-inversi%C3%B3n</t>
  </si>
  <si>
    <t>Es importante señalar que en la plataforma SIMA se establecen los controles en los componentes (etapas de cada componente:  fonvivienda, social, técnica y jurídica). Una vez se culmina una etapa, se puede continuar con la siguiente etapa. Para la culminación de cada etapa, se estableció un tiempo máximo de dos semanas tal como se establece en el programador ACCESS diseñado para el reparto de los expedientes y el control de cada uno. 
Aunque las evidencias mostradas no corresponden a la actividad planteada ni al indicador (Base de Criterios de oportunidad definidos), se puede observar que se tienen controlados los tiempos por cada etapa de los componentes. Por ello se da cumplimiento a la actividad.  
Es necesario que para el planteamiento de las actividades a desarrollar en el PAAC 2021 se formulen de tal forma que su evidencia sea clara tanto para el que la va a desarrollar como para el que va a verificar el cumplimiento.</t>
  </si>
  <si>
    <t>Se evidencia un Informe con Análisis Deficiencias y Posibles Alternativas de Solución sobre la información entregada a Control Interno con fecha del 25/09/2020, en el cual se observan las áreas que generan reprocesos y causan deficiencia en la calidad y trazabilidad de la información entregada a la Asesoría de Control Interno, igualmente se reflejan las alternativas de solución y los compromisos que las áreas deberán cumplir en aras del mejoramiento de la entidad.
Se cuenta con memorando 2020IE8382 del 09Oct2020 dirigido a todos los jefes y directores de área, donde se realiza la entrega del informe de análisis de deficiencias y alternativas de solución sobre la información entregada a control interno por las dependencias en sus trabajos de aseguramiento y consultoría.</t>
  </si>
  <si>
    <r>
      <rPr>
        <b/>
        <sz val="11"/>
        <color theme="1"/>
        <rFont val="Arial"/>
        <family val="2"/>
      </rPr>
      <t xml:space="preserve">Corte al 31Dic2020:
</t>
    </r>
    <r>
      <rPr>
        <sz val="11"/>
        <color theme="1"/>
        <rFont val="Arial"/>
        <family val="2"/>
      </rPr>
      <t xml:space="preserve">
Se cuenta con informe de PQRS correspondiente al II Sem 2019, dirigido a la Directora General encargada, Director de Gestión Corporativa y CID y la OAP, mediante memorando 2020IE835 del día 31ene2020.
Se realizó la solicitud de información para el informe de Seguimiento y Evaluación a la Atención de Peticiones, Quejas, Reclamos, Sugerencias, Denuncias por Presuntos Actos de Corrupción y Felicitaciones recibidas durante el primer semestre de la vigencia 2020.
Se recibió información por parte de la Dirección de Gestión Corporativa y CID y de la Oficina Asesora de Planeación de acuerdo a lo solicitado.
La entrega del informe fue reprogramada para el 04 de septiembre de 2020.
Se realizó el “Informe de seguimiento y evaluación a la atención de Peticiones, Quejas, Reclamos, Sugerencias, Denuncias por Presuntos Actos de Corrupción y Felicitaciones recibidas durante el primer semestre de la vigencia 2020
El informe fue remitido a los procesos con memorando 20202IE8387 del 09 de octubre de 2020 y publicado en la página oficial de la entidad en la ruta: https://www.cajaviviendapopular.gov.co/?q=71-informes-de-gesti%C3%B3n-evaluaci%C3%B3n-y-auditor%C3%ADas
Se solicitó formulación de Plan de  Mejoramiento para tres No Conformidades con fecha de entrega a Control Interno del 16 de octubre de 2020; Los siete procesos objetos de las NC formularon el PM respectivo.
Actividad cumplida al 100%</t>
    </r>
  </si>
  <si>
    <t xml:space="preserve">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 los ordenadores de gasto y Administrativa. 
Adicional, se realizaron las mesas de seguimiento de reservas y pasivos con las direcciones de proyectos, con las programaciones y ejecuciones de cada uno de los proyectos de inversión y los gastos de funcionamiento. </t>
  </si>
  <si>
    <t>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 los ordenadores de gasto y Administrativa. 
Adicional, se realizaron las mesas de seguimiento de reservas y pasivos con las direcciones de proyectos, con las programaciones y ejecuciones de cada uno de los proyectos de inversión y los gastos de funcionamiento.</t>
  </si>
  <si>
    <t>Se evidencia el 208-SFIN-Pr-10 “PROCEDIMIENTO PARA EL RECONOCIMIENTO, MEDICIÓN POSTERIOR Y REVELACIÓN DE LOS HECHOS ECONÓMICOS” versión: 4, vigente desde el 05 de agosto 2020, el procedimiento se encuentra actualizado en el Listado maestro de documentos sin embargo lo registran solo como “RECONOCIMIENTO, MEDICIÓN POSTERIOR Y REVELACIÓN DE LOS HECHOS ECONÓMICOS”, el nombre del documento debe ser exacto en el listado maestro, se recomienda revisarlo con la Oficina Asesora de Planeación. También se evidencia el procedimiento actualizado en la página web de la Caja de Vivienda Popular.</t>
  </si>
  <si>
    <t>Se evidencia el 208-SFIN-In-03 “PROTOCOLO DE SEGURIDAD DE LA TESORERIA DE LA C.V.P.” versión: 2, vigente desde: 02 de julio 2020, el cual se encuentra debidamente actualizado en el Listado maestro de documentos.</t>
  </si>
  <si>
    <t>Se evidencia la presentación de la jornada de sensibilización virtual del 27 de mayo 2020, así mismo se observa el video de la sensibilización y las evaluaciones realizadas a los asistentes. 
Para la segunda jornada de sensibilización se planeó capacitaciones sobre el uso del aplicativo ORFEO. se cuenta con 300 personas asistentes a dichas jornadas. Sin embargo, el uso del aplicativo no infiere en la apropiación del conocimiento en las personas sensibilizadas referente al Incumplimiento de normativa de gestión documental del riesgo planteado.
Por otro lado, no se observa una evaluación a las personas capacitadas que infieran en un estimado de la comprensión de los temas.
sin embargo, no se desconoce la labor hecha en las capacitaciones realizadas.</t>
  </si>
  <si>
    <t>La actividad se encuentra diseñada para una proyección del plan de capacitación del 2021. Normativamente, aún se cuenta con tiempo para la elaboración y publicación del Plan de Capacitación 2021. Por lo que las evidencias entregadas no son suficientes para dar cumplimiento a la actividad. 
Por otro lado, se cuenta con el seguimiento realizado mediante una presentación del Plan de Capacitación 2020. Por lo que se da cumplimiento a la actividad.</t>
  </si>
  <si>
    <t>Cuando el riesgo residual se califica de una manera diferente a "bajo", entonces debe dársele tratamiento, por lo que debe ser revisada la ficha del riesgo y corregir la información que se encuentre errada. Lo anterior con el acompañamiento de la Oficina Asesora de Planeación.</t>
  </si>
  <si>
    <t>Se evidenció reunión equipos de trabajo 22-09 Inst GIS, MEMORANDO 2020IE8126 SOLICITUD MODIFICACIÓN INSTRUCTIVO, 208-REAS-In-06 INSTRUCTIVO DE CARGUE Y ACTUALIZ DE INF DE LOS PROCESOS REAS EN GIS V2 y de correo socialización, el instructivo se encuentra debidamente actualizado en el listado maestro de documentos.</t>
  </si>
  <si>
    <t>Se evidencia el documento 208-TIC-Pr-03 Soporte técnico con fecha del 25 de septiembre 2020, versión 7 incluido en el listado maestro de documentos. Se recomienda solicitar a planeación el cambio del nombre del procedimiento ya que en el listado está como procedimiento de Soporte técnico y el nombre del documento es Soporte técnico.</t>
  </si>
  <si>
    <t>Se evidencian correos electrónicos los cuales fueron remitidos a comunicaciones solicitando que fueran enviados a los usuarios de la entidad: el 28/08/2020 sobre Alerta Phishing, Alerta suplantación Min Salud, el 11/08/2020 sobre alertas de seguridad al interior de la CVP, el 14/08/2020 sobre alertas de suplantación de SIGEP – robo de datos personales,  15/10/2020 y el 30/10/2020 15/12/2020 acerca de la prevención de malware. También se evidencian dos listas de chequeo Checklist hardening Windows y Checklist hardening Linux; se evidencia una sensibilización virtual efectuada el 9 de septiembre correspondiente al tema de firma digital con los directores de las dependencias.</t>
  </si>
  <si>
    <t>Se realizó verificación aleatoria de la solicitud y publicación de documentos: • 208-GA-ft-90 • 208-TIC-pr-35 • 208-SADM-pr-35 • 208-PLA-ft-11 • 208-PLA-pr-20 • 208-SADM-ft-71 • 208-DJ-ft-53 • 208-MB-mn-02 • 208-REAS-In-06 • 208-Tit-Pr-05 • 208-PLA-Ft-110 • 208-SFIN-In-19 • 208-SFIN-Ft-88 •  208-PLA-Ft-94 • 208-GA-ft-132 • 208-SADM-ft-59. 
Se recomienda estandarizar la forma de recepción de solicitudes de creación, modificación y/o eliminación de documentos. Debido a que se están atendiendo las solicitudes por ORFEO y por correo electrónico; se sugiere que la forma de realizar estas solicitudes sean únicamente por de ORFEO por cuanto se va teniendo la trazabilidad de la solicitud.</t>
  </si>
  <si>
    <t>Se evidenció el Anteproyecto para la ejecución del Plan de Acción PIGA con los recursos financieros requeridos para el 2021.</t>
  </si>
  <si>
    <t>Las reuniones se realizaron con cada uno de los enlaces de los proyectos de inversión, no se hizo presentación ni se tiene el listado de asistencia, pero se reflejan las actas de reunión con los enlaces de mejoramiento de vivienda 15 de julio 2020, mejoramiento de barrios 15 de julio 2020, urbanización y titulación 16 de julio 2020, dirección corporativa 16 de julio 2020 y reasentamientos 08 de julio 2020, las actas cuentan con el respectivo registro de asistentes, debidamente firmado, así como la descripción del desarrollo de la reunión.</t>
  </si>
  <si>
    <t xml:space="preserve">Actualizar las Matrices de Riesgos de cada proceso, donde se verifica y actualiza la identificación (incluir o excluir riesgos), identificación de controles, reevaluación de los riesgos y formulaciónde actividades de contingencia) </t>
  </si>
  <si>
    <t>Realizar seguimiento al  MAPA  DE RIESGOS - PLAN ANTICORRUPCIÓN Y DE ATENCIÓN AL CIUDADANO 2020, efectuando el monitoreo de los controles establecidos por los responsables de procesos radicados en la Oficina Asesora de Planeación.</t>
  </si>
  <si>
    <t>Publicar el  MAPA  DE RIESGOS - PLAN ANTICORRUPCIÓN Y DE ATENCIÓN AL CIUDADANO 2020   y sus respectivas versiones</t>
  </si>
  <si>
    <t>Se cuenta con la publicación del primer y segundo seguimiento al Mapa de Riesgos y PAAC en página web, en la ruta:
 https://www.cajaviviendapopular.gov.co/?q=matriz-de-riesgos-plan-anticorrupci%C3%B3n-y-atenci%C3%B3n-al-ciudadano
El tercer seguimiento 2020 se realizará su publicación a mas tardar el 15Ene2020.</t>
  </si>
  <si>
    <t>Monitorear y evaluar las actividades contempladas en cada componente del MAPA  DE RIESGOS - PLAN ANTICORRUPCIÓN Y DE ATENCIÓN AL CIUDADANO 2020</t>
  </si>
  <si>
    <t>Avanzar en la implementación de la Ley 1712 /14</t>
  </si>
  <si>
    <t>Cumplida</t>
  </si>
  <si>
    <t>Incumplida</t>
  </si>
  <si>
    <t>ACTIVIDADES DE RIESGOS POR PROCESO</t>
  </si>
  <si>
    <t>No. de riesgos de corrupción</t>
  </si>
  <si>
    <t>No. de actividades</t>
  </si>
  <si>
    <t>Cumplida fuera de término</t>
  </si>
  <si>
    <t>TOTAL</t>
  </si>
  <si>
    <t>No. De riesgos del proceso</t>
  </si>
  <si>
    <t>Para la vigencia 2020 la Caja de la Vivienda Popular identificó inicialmente 47 riesgos (18 de corrupción y 31 del proceso) y 80 actividades para el tratamiento del riesgo. Después de cuatro modificaciones al PAAC durante la vigencia, finalizaron 75 actividades.
De las 75 actividades para el tratamiento del riesgo propuestas al final de la vigencia, se observó cumplimiento de 73. Dos actividades del Proceso Mejoramiento de Vivienda no se cumplieron ni tampoco se calificaron como incumplidas (es decir que no se ponderaron), debido a que las actividades propuestas no reflejan ni agregan valor al proceso. En general el proceso se encuentra en reestructuración y no era procedente realizar dichas actividades.
El resultado final de las actividades para tratamiento del riesgo fue del 99.7%, debido a que hubo dos actividades del Proceso Gestión Documental que no se calificaron al 100%.</t>
  </si>
  <si>
    <t>Se realiza revisión de los riesgos de cada proceso, donde se solicitaron modificaciones en comité de mipg,
Se cuenta con programación de mesas de trabajo de manera virtual, desarrolladas del 1 al 6 de diciembre, donde se realizó sensibilizaciones y la presentación del tema en una presentación en PowerPoint con los grupos de trabajo, incluyendo los 16 procesos.
Se cuenta con memorandos de solicitud de modificación:
Memorando 2020IE7441 del día 28Ago2020 de la subdirección Administrativa
Memorando 2020IE8279 del 06Oct2020 de la OAP
Se cuenta con las siguientes actas de reunión:
Acta de reunión del 21Oct2020 con DMB donde se revisaron los riesgos del proceso.
Acta de reunión con DMV del 20Oct2020 donde se revisaron los riesgos del proceso
Se emite versión 4 del Mapa de Riesgos y PAAC el día 27Ooct2020, publicada en la página web en la ruta: https://www.cajaviviendapopular.gov.co/?q=matriz-de-riesgos-plan-anticorrupci%C3%B3n-y-atenci%C3%B3n-al-ciudadano</t>
  </si>
  <si>
    <t>Se realizó solicitud del segundo seguimiento 2020 mediante memorando 2020IE7286 del 20Ago2020
Se cuenta con correo electrónico del 10Sep2020 donde se realiza la socialización del segundo seguimiento al mapa de riesgos y PAAC, dirigido a todos los procesos, igualmente publicado en la página web.
Se cuenta con correo electrónico del 10Sep2020 donde se realiza la socialización de la versión 4 del Mapa de Riesgos y PAAC, dirigido a todos los procesos, igualmente publicado en la página web en la ruta: https://www.cajaviviendapopular.gov.co/?q=matriz-de-riesgos-plan-anticorrupci%C3%B3n-y-atenci%C3%B3n-al-ciudadano
Se realiza solicitud del tercer seguimiento 2020 mediante memorando 202011300101223 del 11Dic2020 dirigido a todos los procesos. pendiente la publicación del tercer seguimiento, el cual se realizará el 15Ene2020.</t>
  </si>
  <si>
    <r>
      <rPr>
        <b/>
        <sz val="11"/>
        <color theme="1"/>
        <rFont val="Arial"/>
        <family val="2"/>
      </rPr>
      <t>Corte al 31Dic2020:</t>
    </r>
    <r>
      <rPr>
        <sz val="11"/>
        <color theme="1"/>
        <rFont val="Arial"/>
        <family val="2"/>
      </rPr>
      <t xml:space="preserve">
Se realiza monitoreo a la ejecución de los controles identificados en los riesgos del proceso de Evaluación de la Gestión, mediante el análisis del formato 208-PLA-Ft-73, en el cual se establecen los siguientes:
Controles del Riesgo 1:
*Verificar que las necesidades de personal identificadas por el asesor de control interno para el proceso "evaluación de la gestión" queden incluidas en el plan anual de adquisiciones institucional.
Seguimiento: Mediante correo institucional y memorando 2020IE7327 del 21Ago2020, se ha verificado que las necesidades de personal para la oficina se encuentran incluidas en el Plan Anual de Adquisiciones Institucional de 2020, igualmente, se entregaron las necesidades de 2021 para ser incluidas en el anteproyecto de presupuesto de 2021.
*Verificar la idoneidad técnica del personal mediante el proceso de selección de personal de planta, bien sea por convocatoria, por provisionalidad o encargo. Aplicación pruebas aptitudinales, a futuros contratistas, para verificar su idoneidad técnica.
Seguimiento: Se realizaron contrataciones entre mayo, agosto y diciembre de 2020, se contrataron cuatro (4) profesionales nuevos (Ingeniero industrial, Administrador, Economista e Ingeniera Física), sobre los cuales se hizo la verificación de la formación académica y certificaciones laborales, con el fin de verificar que cumplieran con los perfiles solicitados; adicionalmente, a uno de ellos se le realizó prueba de conocimientos.
*Verificar y aprobar el plan de cada una de las auditorías de acuerdo con el Procedimiento "208-CI-Pr-01 Auditoría interna V7".
Seguimiento: Plan de Auditoría de mejoramiento de vivienda (2020IE2745 del 19Feb2020), tutelas y notificaciones de la Dirección Jurídica (2020IE5945 del 28May2020), gestión documental (2020IE7321 del 21Ago2020), Notificaciones en tiempo de pandemia (2020IE7423 del 28Ago2020), Auditoría Especial a los procesos de contratación en el marco de la pandemia (2020IE7875 del 17Sep2020), Auditoría especial al proceso de Gestión del Talento Humano en el marco de la emergencia económica, social y ecológica (2020IE8088 del 24Sep2020) y Auditoría Especial de la prestación del Servicio al Ciudadano en el marco de la situación de calamidad pública en Bogotá (2020IE8609 del 19Oct2020). Todos los planes fueron comunicados mediante memorando y socializados en reuniones de apertura de las auditorías.
Controles del Riesgo 2:
*Revisar y aprobar los informes de las auditorías internas de acuerdo con el procedimiento "208-CI-Pr-01  Auditoría interna V7", valorando la objetividad de los auditores de acuerdo con los hallazgos redactados.
Seguimiento: La auditoría al proceso de mejoramiento de vivienda fue realizada por seis auditores y se decidió que uno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Entrega informe preliminar y final de la auditoría de tutelas y notificaciones 2020IE6908 del 28Jul2020 y 2020IE7119 del 11Ago2020.
Se cuenta con el Informe de Auditoría Interna realizada al Procedimiento Acción de Tutela y notificaciones realizadas por la Dirección Jurídica durante la vigencia 2019, entregado mediante memorando 2020IE7117 del 11Ago2020.
Mediante memorando 2020IE9378 del 18Nov2020 se realiza la entrega del Informe Final de la Auditoría especial efectuada a la administración de expedientes y comunicaciones oficiales de la Caja de la Vivienda Popular en época de aislamiento obligatorio.
Mediante memorando 202011200103153 del 16Dic2020 se remite el informe final de la Auditoría Especial de seguimiento a la contratación efectuada por la Caja de la Vivienda Popular en virtud de la declaración del Estado de Emergencia Económica, Social y Ecológica por Causa del Covid-19, y convocatoria reunión de cierre.
Mediante memorando 202011200097143 del 30Nov2020 se realiza la entrega del informe preliminar auditoría especial al proceso de Gestión del Talento Humano en el marco de la legislación aplicable a la caja de la vivienda popular en materia de la emergencia económica, social y ecológica.
*Informar a autoridades externas la existencia de presiones en la entidad para ocultar, omitir o modificar información de los informes de auditorías de acuerdo con lo establecido en el parágrafo 1 del artículo 1 del decreto 338 de 2019.
Seguimiento: No se ha presentado.
Actividad cumplida al 100%</t>
    </r>
  </si>
  <si>
    <t>Se observa el formato del "Protocolo de inducción y entrenamiento puesto de trabajo"  cód.. 208 DJ Ft 53 del 15/10/2020 en la carpeta de calidad. Se evidencia en el acta del 27/11/2020 sobre la socialización al equipo de trabajo de dicho formato, numeral 2.2 Desarrollo de la reunión - INDUCCIÓN Y ENTRENAMIENTO A ABOGADOS. Firmada debidamente por los participantes de la reunión.</t>
  </si>
  <si>
    <t>Se observa el formato del "Protocolo de inducción y entrenamiento puesto de trabajo"  cód.. 208 DJ Ft 53 del 15/10/2020 en la carpeta de calidad. Se evidencia en el acta de Noviembre la socialización al equipo de trabajo de dicho formato (en la cual se incluyó la parte de la participación de los comités de conciliación).</t>
  </si>
  <si>
    <t>Se evidenció un Registro de reunión de 23 de junio 2020, en la cual se realiza una mesa de trabajo con la Dirección de Gestión Corporativa (contratos) y Talento Humano para determinar un esquema de entrenamiento para el desarrollo efectivo de las obligaciones de los contratistas y funcionarios.
Igualmente hay una serie de correos electrónicos en las fechas 24, 25 y 26 de junio 2020 en los cuales inicialmente se propone incluir una cláusula en los contratos, finalmente concluyen que no podría ser una cláusula por cuanto tendría efectos para toda la entidad y se propone entonces una obligación general así: El contratista deberá atender sus obligaciones acorde a los sistemas de información dispuestos para cada programa misional de la entidad, actualizando la información y generando los productos para tal fin desde las herramientas tecnológicas que se le indique o El contratista deberá mantener actualizados los sistemas de información que estén previstos para el cumplimiento de sus obligaciones.</t>
  </si>
  <si>
    <t>El procedimiento fue actualizado el 22/11/2020 Cód.. 208-MB-Pr-05. Se incluyeron las actividades 20 y 36  referentes a "Realizar el seguimiento y control a la ejecución y giro de las reservas presupuestales, así como de los pasivos exigibles, hasta ejercer un punto de control en la ejecución del presupuesto." 
Se evidenció el acta del 22/12/2020 sobre la socialización del procedimiento, con sus respectivas firmas y la presentación al equipo de la DMB.</t>
  </si>
  <si>
    <t>El procedimiento fue actualizado el 22/11/2020 Cód.. 208-MB-Pr-02. Se incluyó la actividad 1 referente a: "Efectuar reunión para revisar temas administrativos, jurídicos, técnicos, social, SST-MA, las cuales tendrán una periodicidad quincenal".
Se evidenció el acta del 22/12/2020 sobre la socialización del procedimiento, con sus respectivas firmas y la presentación al equipo de la DMB.</t>
  </si>
  <si>
    <t>Se cuenta con las siguientes actas de reunión: 
- Acta de reunión del 01Sep2020 con el tema: Racionalización de tramites Dirección de Reasentamientos Humanos.
- Acta de reunión del 29Sep2020 y 30Sep2020 con el tema: Racionalización de tramites.
Se cuenta con pantallazo del 06Ene2020 donde se muestra el estado de los tramites inscritos ante el SUIT, se relacionan 5 tramites todos inscritos.
Tramites: Postulación bienes fiscales Titulables a sus ocupantes y vinculación al programa de Reasentamientos Humanos
OPAS: Asistencia Técnica para la obtención de licencias de construcción y/o actos de reconocimiento, expedición de paz y salvo y/o certificado de la deuda y expedición de recibos de pago.
Se cuenta con acta de reunión del 30Oct2020 con el asunto: Racionalización de tramites, en la cual se revisa el estado de actualización de la plataforma SUIT.</t>
  </si>
  <si>
    <t>Se cuenta con las siguientes actas de reunión: 
- Acta de reunión del 01Sep2020 con el tema: Racionalización de tramites Dirección de Reasentamientos Humanos, donde se define el plan de trabajo a seguir para la racionalización de tramites.
- Se cuenta con acta de reunión con el DAFP el día 28Oct2020, con el asunto: Mesa de trabajo soporte a varias entidades, en la cual se realizó asesoría para el registro de la estrategia de racionalización de tramites de la CVP.
Se evidencia matriz de plan de acción donde se relación el tramite de expedición de recibos de pago, con un resultado de 100%, con fecha de generación del 17Dic2020
Igualmente se cuenta con cronograma de actividades de tramites, el cual es presentado en el Comité de Gestión y Desempeño como compromiso en la sesión del 30Jun2020.</t>
  </si>
  <si>
    <t>Se cuenta con matriz de monitoreo y seguimiento a la estrategia de racionalización de tramites, donde se relaciona el tramite de expedición de recibos de pago, con un resultado de 100%, con fecha de generación del 17Dic2020, el cual muestra que se cierra completamente el ciclo de racionalización de dicho tramite.</t>
  </si>
  <si>
    <t>Se cuenta con memorando 2020IE3164 del 28Feb2020 con el asunto: Depuración base documental del sistema integrado de gestión y caracterización de grupos de valor e interés, donde se cita a reunión el dia02Mar2020, con su respectivo listado asistencia.
Se cuenta con una Caracterización de ciudadanos y grupos de interés consolidada con todos los procesos, entregada mediante correo electrónico el día 16Dic2020 publicada en la carpeta compartida de calidad en la ruta \\10.216.160.201\calidad\1. PROCESO DE GESTIÓN ESTRATÉGICA\DOCUMENTOS REFERENCIA\PARTES INTERESADAS\2020</t>
  </si>
  <si>
    <t>Se cuenta con el autodiagnóstico del ejercicio de rendición de cuentas.
Se verifica el archivo de seguimiento a la estrategia de rendición de cuentas, donde se incluye el avance de cada ítem y las observaciones registradas como acciones de mejora que se incluyen en el autodiagnóstico.
Se cuenta con correo electrónico del 29Oct2020 donde se realiza la entrega del balance de ruta de la rendición de cuentas, dirigido a todo el equipo de la OAP.
Se cuenta con Balance ruta de estrategia de rendición de cuentas al 30Oct2020 donde se incluyen las observaciones de mejora para la rendición de cuentas, socializado con el equipo de trabajo.
publicado en la ruta:\\10.216.160.201\planeación\Oficial\RIESGOS\2020\RIESGOS 2020\TERCER REPORTE - DICIEMBRE 31 - 2020\3. RENDICIÓN DE CUENTAS\3.2 Autodiagnóstico y seguimineto.zip\Autodiagnóstico y seguimiento</t>
  </si>
  <si>
    <t>Se realizan tres sensibilizaciones:
1. Capacitación virtual por Meet con el equipo transversal de participación y control socia de la CVP, junto con la Veeduría el día 16Oct2020, con su respectivo pantallazo de la reunión.
2. Capacitación virtual del 28Oct2020 con los equipos de rendición de cuentas de la CVP, junto con la Veeduría 
3. Capacitación virtual sobre rendición de cuentas con grupos de valor el día 21Dic2020 con su respectivo pantallazo de reunión.
Soportes ubicados en la ruta: \\10.216.160.201\planeacion\Oficial\RIESGOS\2020\RIESGOS 2020\TERCER REPORTE - DICIEMBRE 31 - 2020\3. RENDICIÓN DE CUENTAS\3.1.1 Sensibilizaciones y piezas comunicación</t>
  </si>
  <si>
    <t>Se cuenta con el autodiagnóstico del ejercicio de rendición de cuentas y el Plan de Acción de Participación Ciudadana  y Control Social de la Caja de la Vivienda Popular 2020, donde se formuló el instrumento de seguimiento que coordina la implementación de las estrategias de participación ciudadana y rendición de cuentas.
Se presenta el seguimiento general mediante el cruce del resultado autodiagnóstico con el Plan de Acción de Participación Ciudadana y Control Social de manera trimestral.
Se verifica el seguimiento correspondiente al mes de Dic2020
publicado en la página web en la ruta https://www.cajaviviendapopular.gov.co/?q=Transparencia/participacion-en-la-formulacion-de-politicas</t>
  </si>
  <si>
    <t>Se relacionan los siguientes soportes que evidencian el cumplimiento de la acción propuesta:
1.Correo de Bogotá es TIC - SEGUIMIENTO PAD - VICTIMAS (CVP) Enero 2020 
1.1.  Reporte atención Víctimas Reasentamientos - Primer Seguimiento 
2. Correo de Bogotá es TIC - SEGUIMIENTO PAD - VICTIMAS (CVP) abril 2020 
2.1. Reporte atención Víctimas Reasentamientos - Segundo Seguimiento
3. Correo de Bogotá es TIC - SEGUIMIENTO PAD - VÍCTIMAS (CVP) Julio 2020
3.1 Reporte atención Víctimas Reasentamientos - Tercer Seguimiento
4. Correo de Bogotá es TIC - SEGUIMIENTO PAD - VÍCTIMAS (CVP) Septiembre  2020 
4.1. Reporte atención Víctimas Reasentamientos - Cuarto Seguimiento
5. Correo periodicidad de reporte
OAP: Se cuenta con correo enviado a la alta consejería el día 15dic2020, donde se envía el informe de todas las metas que reporta la CVP al PAD y las acciones que se concertaron en la mesa distrital de victimas.</t>
  </si>
  <si>
    <t>OAC: Se entregan dos escenarios durante la vigencia 2020, los tramos viales en Usaquén "La Mariposa" y acuerdo de sostenibilidad con la entrega del mirador Ilimani el día 09Dic2020, publicado en la página web en la ruta: https://www.cajaviviendapopular.gov.co/?q=Noticias/distrito-entreg%C3%B3-obras-en-mirador-illiman%C3%AD-ciudad-bol%C3%ADvar.
 En el siguiente link se relacionan los informes de los eventos de participación ciudadana y rendición de cuentas de la vigencia 2020 junto con el proceso de DMB: https://www.cajaviviendapopular.gov.co/?q=Nosotros/Informes/rendicion-de-cuentas
DMB: Se realizan dos eventos de rendición de cuentas "La Mariposa" el 25Ago2020 y "Mirador Ilimani" el 09Dic2020, con sus respectivos informes de rendición de cuentas publicados en la página web en la ruta: https://www.cajaviviendapopular.gov.co/?q=Nosotros/Informes/rendicion-de-cuentas</t>
  </si>
  <si>
    <t>OAC: Se realiza informe de seguimiento a la estrategia de rendición de cuentas, publicado en la página web: https://intranet.cajaviviendapopular.gov.co/index.php/plan-de-desarrollo-distrital-2020-2024-un-nuevo-contrato-social-y-ambiental-para-la-bogota-del-siglo-xxi/
En el siguiente link se relacionan los informes de rendición de cuentas de la vigencia 2020: https://www.cajaviviendapopular.gov.co/?q=Nosotros/Informes/rendicion-de-cuentas
OAP: Se cuenta con informes trimestrales de seguimiento a la estrategia de rendición de cuentas de las áreas misionales publicados en la página web https://www.cajaviviendapopular.gov.co/?q=Nosotros/Informes/rendicion-de-cuentas</t>
  </si>
  <si>
    <t>Se cuenta con los informes trimestrales de seguimiento a la estrategia de rendición de cuentas de las áreas misionales publicados en la página web https://www.cajaviviendapopular.gov.co/?q=Nosotros/Informes/rendicion-de-cuentas
Igualmente, Mediante memorando 2020IE7434 del 28Ago2020 se realiza solicitud de informes de rendición de cuentas y encuentros de participación ciudadana, dirigido a las áreas misionales y a OAC, con el fin de definir los criterios para la consolidación y publicación de la información correspondiente a la rendición de cuentas.
Igualmente, se cuenta con correo electrónico del día 07Dic2020 donde se recuerda el envío de la información correspondiente a la participación ciudadana, rendición de cuentas y control social, dirigido a todas las áreas misionales.</t>
  </si>
  <si>
    <t>Se cuenta con dos eventos de rendición de cuentas con su respectivo informe "La Mariposa" el 25Ago2020 y "Mirador Ilimani" el 09Dic2020, publicados en la página web en la ruta: https://www.cajaviviendapopular.gov.co/?q=Nosotros/Informes/rendicion-de-cuentas
Los cuales cuentan con las evaluaciones y encuestas realizadas a la comunidad, incluidas en el informe de cada evento de rendición de cuentas.</t>
  </si>
  <si>
    <t>Se realiza actualización de los siguientes documentos:
Procedimiento de Gestión de Servicio al Ciudadano 208-SC-Pr06, versión 14 vigente desde el 06Nov2020
Procedimiento de Atención a PQRSD código 208-SC-Pr-07 versión 5, vigente desde 06Nov2020
Manual de Servicio a la ciudadanía 208-SC-Mn-03, versión 2 vigente desde el 30Nov2020
Los anteriores se encuentran publicados en la carpeta compartida de calidad en la ruta: \\10.216.160.201\calidad\8. PROCESO SERVICIO AL CIUDADANO</t>
  </si>
  <si>
    <t>OAP: Se realiza actualización del tramite ante el SUIT el día 28Ago2020 (inclusión Ley 2044), donde se cuenta con pantallazo de actualización y también mediante acta de reunión del día 29 y 30 de septiembre de 2020, con el tema: Racionalización de Tramites, donde se menciona la gestión realizada para la actualización general de la plataforma SUIT.
Se cuenta con acta de reunión del 30Oct2020 con el asunto: Racionalización de tramites, en la cual se revisa el estado de actualización de la plataforma SUIT.
DUT: Tramite cargado y actualizado en el SUIT, pero no se pudo contar con la participación de la comunidad de manera virtual, ya que ningún ciudadano accedió a la plataforma y no se recibió ningún requerimiento en la herramienta.</t>
  </si>
  <si>
    <t>La OAP realiza de manera permanentemente la solicitud de publicación de los documentos del Sistema Integrado de Gestión en el botón de Transparencia 
De manera aleatoria se revisan los siguientes casos de actualización y publicación:
Se cuenta con correo electrónico del día 10Sep2020 dirigido a OAC donde se solicita publicación en la página web del segundo seguimiento del Mapa de Riesgos y PAAC  de 2020.
Correo del 01Oct2020 dirigido a OAC donde se solicita la publicación en la página web sobre las solicitudes de acceso a la información publica.
Correo electrónico del 15Oct2020 donde se realiza la gestión para la actualización en la pagina web sobre el manual de Servicio a la Ciudadanía 208-SC-Mn-03.
Correo electrónico del 04Dic2020 donde se muestra la gestión realizada con la creación del procedimiento (208-SFIN-Pr-15 APERTURA CONTROL SEGUIMIENTO Y CIERRE DE CUENTAS BANCARIAS - V1), el cual se encuentra publicado en la página web y carpeta de calidad.
Se realiza verificación de la carpeta compartida de calidad en la ruta: \\10.216.160.201\calidad
Página Web: https://www.cajaviviendapopular.gov.co/?q=Nosotros/Informes/proyectos-de-inversion</t>
  </si>
  <si>
    <t>La OAP remite de manera permanentemente los documentos para publicación en la Página web de acuerdo con las solicitudes de las áreas.
Se realiza revisión aleatoria de los siguientes casos:
- Solicitud de publicación de ejecuciones presupuestales mediante correo del día 18Nov2020, los cuales se encuentran publicados en la página web en la ruta https://www.cajaviviendapopular.gov.co/?q=Nosotros/Informes/informe-de-ejecucion-del-presupuesto-de-gastos-e-inversiones.
- Correo de solicitud de publicación del Plan de Adquisiciones y Compras el día 31Dic2020, publicado en la ruta https://www.cajaviviendapopular.gov.co/?q=Nosotros/Contratacion-cvp/plan-de-adquisiciones-y-compras</t>
  </si>
  <si>
    <t>OAP: Se realiza solicitud de publicación en la pagina web en formatos abiertos y reutilizables.
El botón de transparencia se encuentra actualizado, pero de acuerdo con la evaluación realizada por la Procuraduría mediante la medición del indicador ITA, el resultado con corte al 15Oct2020 es del 92% para la presente actividad.
OAC: Se cuenta con el Esquema de Publicación de la Información de acuerdo a la estructura actual de navegación de la Página web, los menús de contenidos publicados en formato abierto y los enlaces actuales, ubicado en la ruta: https://www.cajaviviendapopular.gov.co/sites/default/files/Esquema%20de%20publicacion%20e%20informacion%20actualizado%20Agosto%20corte%2030-08-2020.xlsx</t>
  </si>
  <si>
    <r>
      <t xml:space="preserve">OAC: Se cuenta con la publicación de 8 acuerdos de gestión de 11 para la vigencia 2020 en la ruta: https://www.cajaviviendapopular.gov.co/?q=Nosotros/Gestion-Humana/acuerdos-de-gesti%C3%B3n-cvp
En la página web no se relaciona el acuerdo de gestión 2020 de:
Lucía del Pilar Bohórquez Avendaño - Subdirectora Financiera
Liliana Morales - TIC
</t>
    </r>
    <r>
      <rPr>
        <sz val="11"/>
        <rFont val="Arial"/>
        <family val="2"/>
      </rPr>
      <t xml:space="preserve">María Carolina Quintero - Sub ADM
</t>
    </r>
    <r>
      <rPr>
        <sz val="11"/>
        <color theme="1"/>
        <rFont val="Arial"/>
        <family val="2"/>
      </rPr>
      <t xml:space="preserve">
ADM: Se cuenta con los dos acuerdos de gestión faltantes, donde mediante correo electrónico el dia07Ene2020 se envía al área de OAP para su publicación.
Del total de acuerdos de gestión que debían estar publicados para la vigencia 2020 son 11, por lo que a la fecha de corte se encuentran publicados 8, por lo tanto el resultado de la calificación de la presente acción corresponde a la formula 8/11= 73%</t>
    </r>
  </si>
  <si>
    <t>Se cuenta con la publicación continua del Mapa de Riesgos y el Plan Anticorrupción y Atención al Ciudadano - 2020 actualmente en la versión 4,  en la página web de la Entidad, en la ruta: https://www.cajaviviendapopular.gov.co/?q=matriz-de-riesgos-plan-anticorrupci%C3%B3n-y-atenci%C3%B3n-al-ciudadano#matriz-de-riesgos---plan-anticorrupci-n-y-atenci-n-al-ciudadano---vigencia-2020
pieza publicitaria de socialización de la publicación del mapa de riesgos: https://www.cajaviviendapopular.gov.co/sites/default/files/Banner%20Principal/Banner%20Matriz%20de%20Riesgos%202020-%20Plan%20Anticorrupci%C3%B3n%20y%20Atenci%C3%B3n%20al%20Ciudadano%20V.3.png</t>
  </si>
  <si>
    <t>Se cuenta con pantallazo de publicación de datos abiertos Bogotá, de acuerdo con las solicitudes de las áreas durante toda la vigencia 2020.
Se cuenta con 26 bases de datos publicadas en la página de datos abiertos Bogotá correspondientes a la CVP.
Se recomienda actualizar en la pagina web de la CVP la información de datos abiertos, ya que se evidencia que la ultima actualización es Mar2018.</t>
  </si>
  <si>
    <t>La OAC publica de manera mensual las socializaciones de los principales temas de la Ley de Trasparencia y Acceso a la información pública, mediante redes sociales (Twitter, Facebook, Instagram, YouTube) y página web. https://drive.google.com/drive/u/1/folders/1jQtLyAoltR-Jl4Y1-kb4TMA60CDlUpVl
Se verifican las publicaciones realizadas mensualmente.</t>
  </si>
  <si>
    <t>Se realiza la revisión del cronograma de instrumentos archivísticos, el cual incluye la implementación del Programa de Gestión Documental para la vigencia 2020, el cual tiene un porcentaje de avance del 99% al presente seguimiento.</t>
  </si>
  <si>
    <t>Se cuenta con el cuadro de estadística 2020 archivo central durante la vigencia 2020 el cual es utilizado como control en el archivo central
Durante Sep y Dic se presentaron 50 solicitudes con 196 expedientes requeridos y 175 carpetas prestadas o digitalizadas.
Se recomienda realizar ajuste al indicador para la vigencia 2021, ya que el presente indicador no refleja la realidad de la gestión que se realiza con las solicitudes, consultas y prestamos del archivo central.
El indicador actual es: No de consultas efectivas (95) / No de solicitudes atendidas (85)</t>
  </si>
  <si>
    <t>Se cuenta con el Esquema de publicación de información en la página Web, código 208-COM-Ft-20, versión 2, actualizado al 01Dic2020 y publicado en la pagina web en la ruta: https://www.cajaviviendapopular.gov.co/sites/default/files/Esquema%20de%20publicacion%20e%20informacion%20actualizado%20corte%2001-Diciembre-2020.xlsx</t>
  </si>
  <si>
    <t>Se cuenta con el memorando 2020IE8817 del día 26Oct2020 con el asunto política de gobierno digital, dirigido a la OAP, donde la oficina TIC informa que se encuentra pendiente de la socialización del plan de trabajo que desarrolla la OAP, para conocer cuales son las actividades en las que TIC brindara apoyo.
Se recomienda reformular la acción propuesta, ya que es necesario que la acción sea iniciativa propia del proceso y no dependa de un tercero para poder iniciar su ejecución.</t>
  </si>
  <si>
    <t>Se cuenta con el memorando 2020IE7754 del 14Sep2020 con el asunto: Estrategias de comunicación de servicio al ciudadano, dirigido a OAC.
Además se cuenta con piezas publicitarias publicadas en el banner de la pagina web, sobre gratuidad de tramites y servicios, folletos, mailings y difusión en redes sociales.</t>
  </si>
  <si>
    <t>Se cuenta con Informe de accesibilidad suscrito el 11Di2020 por la Directora de Gestión Corporativa publicado en la carpeta de calidad en la ruta \\10.216.160.201\calidad\8. PROCESO SERVICIO AL CIUDADANO\DOCUMENTOS DE REFERENCIA\SERVICIO AL CIUDADANO\2020\INFORME DE ACCESIBILIDAD</t>
  </si>
  <si>
    <t>Se cuenta con el Esquema de publicación de información en la página Web, código 208-COM-Ft-20, versión 2, actualizado al 01Dic2020 y publicado en la pagina web en la ruta: https://www.cajaviviendapopular.gov.co/sites/default/files/Esquema%20de%20publicacion%20e%20informacion%20actualizado%20corte%2001-Diciembre-2020.xlsx
Así mismo se cuenta con 12 informes mensuales sobre las métricas del registro de las publicaciones, ubicados en la ruta: \\10.216.160.201\comunicaciones\2020\1140.27 PIEZAS COMUNICACIONALES\Métricas Página Web</t>
  </si>
  <si>
    <t>Se realizó curso virtual de integridad, Transparencia y Lucha contra la Corrupción, a través del DAFP, generando certificado de participación.
Se cuenta con memorando 2020IE7192 del 13Ago2020 con el asunto: Capacitación virtual - Gestores de Integridad.
Se verifican los certificados de participación, contando con un total de 21 certificados.
Además, se realizó curso virtual de gestores de integridad lideres de la cultura de integridad a través de la Secretaria Mayor de la Alcaldía Mayor de Bogotá
Se cuenta con el memorando 2020IE8109 del 25Sep2020 con el asunto: Solicitud participación Reto No 3 Senda de Integridad - Álbum de Gestores de Integridad.
Se verifican los certificados de participación, contando con un total de 14 certificados.</t>
  </si>
  <si>
    <t>Se evidencia informe de gestión de la estrategia de Código de Integridad, el cual contiene los resultados de la gestión realizada, entregado mediante correo electrónico el día 29dic2020.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</si>
</sst>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d\-mmm\-yyyy"/>
    <numFmt numFmtId="165" formatCode="dd/mm/yyyy;@"/>
    <numFmt numFmtId="166" formatCode="0.0%"/>
    <numFmt numFmtId="167" formatCode="0.0"/>
  </numFmts>
  <fonts count="65">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11"/>
      <name val="Arial"/>
      <family val="2"/>
    </font>
    <font>
      <b/>
      <sz val="11"/>
      <name val="Arial"/>
      <family val="2"/>
    </font>
    <font>
      <b/>
      <sz val="9"/>
      <name val="Arial"/>
      <family val="2"/>
    </font>
    <font>
      <b/>
      <sz val="9"/>
      <color theme="1"/>
      <name val="Arial"/>
      <family val="2"/>
    </font>
    <font>
      <sz val="10"/>
      <name val="Lohit Devanagari"/>
      <family val="2"/>
    </font>
    <font>
      <sz val="10"/>
      <color rgb="FF0D0D0D"/>
      <name val="Arial"/>
      <family val="2"/>
      <charset val="1"/>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i/>
      <sz val="10"/>
      <color theme="1"/>
      <name val="Arial"/>
      <family val="2"/>
    </font>
    <font>
      <b/>
      <sz val="10"/>
      <color rgb="FF0D0D0D"/>
      <name val="Arial"/>
      <family val="2"/>
    </font>
    <font>
      <i/>
      <sz val="11"/>
      <color theme="1"/>
      <name val="Arial"/>
      <family val="2"/>
    </font>
    <font>
      <sz val="10"/>
      <color rgb="FF0D0D0D"/>
      <name val="Arial"/>
      <family val="2"/>
    </font>
    <font>
      <sz val="11"/>
      <name val="Calibri"/>
      <family val="2"/>
      <scheme val="minor"/>
    </font>
    <font>
      <b/>
      <sz val="10"/>
      <color theme="1"/>
      <name val="Calibri"/>
      <family val="2"/>
      <scheme val="minor"/>
    </font>
    <font>
      <b/>
      <sz val="10"/>
      <color rgb="FF000000"/>
      <name val="Calibri"/>
      <family val="2"/>
    </font>
    <font>
      <b/>
      <sz val="11"/>
      <name val="Calibri"/>
      <family val="2"/>
      <scheme val="minor"/>
    </font>
    <font>
      <sz val="11"/>
      <color rgb="FFFF0000"/>
      <name val="Calibri"/>
      <family val="2"/>
      <scheme val="minor"/>
    </font>
    <font>
      <sz val="10.5"/>
      <color rgb="FF000000"/>
      <name val="Arial"/>
      <family val="2"/>
    </font>
    <font>
      <b/>
      <sz val="8"/>
      <color theme="1"/>
      <name val="Arial"/>
      <family val="2"/>
    </font>
    <font>
      <b/>
      <sz val="12"/>
      <color theme="1"/>
      <name val="Calibri"/>
      <family val="2"/>
      <scheme val="minor"/>
    </font>
    <font>
      <sz val="11"/>
      <color rgb="FFFF0000"/>
      <name val="Arial"/>
      <family val="2"/>
    </font>
    <font>
      <b/>
      <sz val="14"/>
      <name val="Calibri"/>
      <family val="2"/>
      <scheme val="minor"/>
    </font>
    <font>
      <sz val="12"/>
      <color theme="1"/>
      <name val="Arial"/>
      <family val="2"/>
    </font>
    <font>
      <b/>
      <sz val="11"/>
      <color theme="0"/>
      <name val="Calibri"/>
      <family val="2"/>
      <scheme val="minor"/>
    </font>
    <font>
      <sz val="9"/>
      <name val="Calibri"/>
      <family val="2"/>
      <scheme val="minor"/>
    </font>
    <font>
      <sz val="12"/>
      <color rgb="FF000000"/>
      <name val="Microsoft Sans Serif"/>
      <family val="2"/>
    </font>
  </fonts>
  <fills count="6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theme="0"/>
        <bgColor theme="0"/>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
      <patternFill patternType="solid">
        <fgColor rgb="FFFF7C80"/>
        <bgColor indexed="64"/>
      </patternFill>
    </fill>
    <fill>
      <patternFill patternType="solid">
        <fgColor rgb="FFFF5050"/>
        <bgColor indexed="64"/>
      </patternFill>
    </fill>
    <fill>
      <patternFill patternType="solid">
        <fgColor theme="5" tint="0.59999389629810485"/>
        <bgColor indexed="64"/>
      </patternFill>
    </fill>
    <fill>
      <patternFill patternType="solid">
        <fgColor rgb="FFFF99CC"/>
        <bgColor indexed="64"/>
      </patternFill>
    </fill>
    <fill>
      <patternFill patternType="solid">
        <fgColor rgb="FF92D050"/>
        <bgColor theme="0"/>
      </patternFill>
    </fill>
    <fill>
      <patternFill patternType="solid">
        <fgColor theme="2" tint="-0.499984740745262"/>
        <bgColor indexed="64"/>
      </patternFill>
    </fill>
    <fill>
      <patternFill patternType="solid">
        <fgColor rgb="FF0070C0"/>
        <bgColor indexed="64"/>
      </patternFill>
    </fill>
    <fill>
      <patternFill patternType="solid">
        <fgColor rgb="FFE2EFDA"/>
        <bgColor indexed="64"/>
      </patternFill>
    </fill>
    <fill>
      <patternFill patternType="solid">
        <fgColor rgb="FFFFEBFF"/>
        <bgColor indexed="64"/>
      </patternFill>
    </fill>
    <fill>
      <patternFill patternType="solid">
        <fgColor rgb="FFF2F2F2"/>
        <bgColor indexed="64"/>
      </patternFill>
    </fill>
    <fill>
      <patternFill patternType="solid">
        <fgColor rgb="FFD9E1F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double">
        <color auto="1"/>
      </bottom>
      <diagonal/>
    </border>
    <border>
      <left style="medium">
        <color auto="1"/>
      </left>
      <right/>
      <top style="thin">
        <color auto="1"/>
      </top>
      <bottom/>
      <diagonal/>
    </border>
    <border>
      <left style="thin">
        <color rgb="FF000000"/>
      </left>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s>
  <cellStyleXfs count="94">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7" fillId="0" borderId="0" applyNumberFormat="0" applyFill="0" applyBorder="0" applyAlignment="0" applyProtection="0"/>
    <xf numFmtId="0" fontId="4" fillId="0" borderId="0"/>
    <xf numFmtId="0" fontId="4" fillId="0" borderId="0"/>
    <xf numFmtId="0" fontId="28"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37" fillId="0" borderId="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13" fillId="0" borderId="0"/>
    <xf numFmtId="0" fontId="4" fillId="0" borderId="0"/>
  </cellStyleXfs>
  <cellXfs count="1121">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2" borderId="21" xfId="1" applyFont="1" applyFill="1" applyBorder="1" applyAlignment="1">
      <alignment horizontal="center" vertical="center" wrapText="1"/>
    </xf>
    <xf numFmtId="9" fontId="15" fillId="2" borderId="21" xfId="3" applyFont="1" applyFill="1" applyBorder="1" applyAlignment="1">
      <alignment horizontal="center" vertical="center" wrapText="1"/>
    </xf>
    <xf numFmtId="9" fontId="15" fillId="2" borderId="22" xfId="3"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3" fillId="0" borderId="0" xfId="0" applyFont="1" applyAlignment="1">
      <alignment horizont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0" fillId="0" borderId="0" xfId="0" applyFill="1"/>
    <xf numFmtId="0" fontId="0" fillId="0" borderId="0" xfId="0" applyFill="1" applyBorder="1"/>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11" fillId="17" borderId="1" xfId="7" applyFont="1" applyFill="1" applyBorder="1" applyAlignment="1">
      <alignment horizontal="center" vertical="center" wrapText="1"/>
    </xf>
    <xf numFmtId="0" fontId="27" fillId="0" borderId="0" xfId="0" applyFont="1" applyFill="1" applyAlignment="1">
      <alignment horizontal="left" vertical="center"/>
    </xf>
    <xf numFmtId="0" fontId="27" fillId="0" borderId="0" xfId="0" applyFont="1"/>
    <xf numFmtId="15" fontId="14" fillId="10" borderId="1" xfId="1" applyNumberFormat="1" applyFont="1" applyFill="1" applyBorder="1" applyAlignment="1">
      <alignment horizontal="center" vertical="center" wrapText="1"/>
    </xf>
    <xf numFmtId="0" fontId="30" fillId="0" borderId="0" xfId="0" applyFont="1"/>
    <xf numFmtId="0" fontId="13" fillId="10" borderId="1" xfId="0"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13" fillId="15" borderId="1" xfId="1" applyFont="1" applyFill="1" applyBorder="1" applyAlignment="1">
      <alignment horizontal="left" vertical="center" wrapText="1"/>
    </xf>
    <xf numFmtId="0" fontId="13" fillId="8" borderId="1" xfId="1" applyFont="1" applyFill="1" applyBorder="1" applyAlignment="1">
      <alignment horizontal="center" vertical="center" wrapText="1"/>
    </xf>
    <xf numFmtId="9" fontId="19" fillId="8" borderId="1" xfId="3" applyFont="1" applyFill="1" applyBorder="1" applyAlignment="1">
      <alignment horizontal="center" vertical="center" wrapText="1"/>
    </xf>
    <xf numFmtId="15" fontId="19" fillId="8" borderId="1" xfId="1" applyNumberFormat="1" applyFont="1" applyFill="1" applyBorder="1" applyAlignment="1">
      <alignment horizontal="center" vertical="center"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0" fontId="14" fillId="15" borderId="1" xfId="1" applyFont="1" applyFill="1" applyBorder="1" applyAlignment="1">
      <alignment horizontal="center" vertical="center" wrapText="1"/>
    </xf>
    <xf numFmtId="0" fontId="29" fillId="0" borderId="0" xfId="0" applyFont="1"/>
    <xf numFmtId="0" fontId="29" fillId="10" borderId="1" xfId="1" applyFont="1" applyFill="1" applyBorder="1" applyAlignment="1">
      <alignment horizontal="center" vertical="center" wrapText="1"/>
    </xf>
    <xf numFmtId="9" fontId="32" fillId="10" borderId="1" xfId="3" applyFont="1" applyFill="1" applyBorder="1" applyAlignment="1">
      <alignment horizontal="center" vertical="center" wrapText="1"/>
    </xf>
    <xf numFmtId="15" fontId="29" fillId="15" borderId="17"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1" fillId="14" borderId="1" xfId="0" applyFont="1" applyFill="1" applyBorder="1" applyAlignment="1">
      <alignment horizontal="lef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15" fontId="13" fillId="11" borderId="1" xfId="0"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4" fillId="14" borderId="1" xfId="0" applyFont="1" applyFill="1" applyBorder="1" applyAlignment="1">
      <alignment horizontal="center" vertical="center"/>
    </xf>
    <xf numFmtId="0" fontId="15" fillId="0" borderId="0" xfId="0" applyFont="1" applyFill="1" applyBorder="1" applyAlignment="1">
      <alignment vertical="center" wrapText="1"/>
    </xf>
    <xf numFmtId="0" fontId="15" fillId="2" borderId="26" xfId="1" applyFont="1" applyFill="1" applyBorder="1" applyAlignment="1">
      <alignment horizontal="center" vertical="center" wrapText="1"/>
    </xf>
    <xf numFmtId="9" fontId="15" fillId="2" borderId="17" xfId="3"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9" fontId="11" fillId="10" borderId="1" xfId="1" applyNumberFormat="1" applyFont="1" applyFill="1" applyBorder="1" applyAlignment="1">
      <alignment horizontal="center" vertical="center" wrapText="1"/>
    </xf>
    <xf numFmtId="9" fontId="19" fillId="10" borderId="1" xfId="0" applyNumberFormat="1" applyFont="1" applyFill="1" applyBorder="1" applyAlignment="1">
      <alignment horizontal="center" vertical="center" wrapText="1"/>
    </xf>
    <xf numFmtId="9" fontId="19" fillId="17" borderId="1" xfId="2"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2" applyFont="1" applyFill="1" applyBorder="1" applyAlignment="1">
      <alignment horizontal="center" vertical="center" wrapText="1"/>
    </xf>
    <xf numFmtId="0" fontId="19" fillId="0" borderId="0" xfId="7" applyFont="1"/>
    <xf numFmtId="0" fontId="24" fillId="33" borderId="1" xfId="0" applyFont="1" applyFill="1" applyBorder="1" applyAlignment="1">
      <alignment horizontal="center" vertical="center"/>
    </xf>
    <xf numFmtId="0" fontId="21" fillId="33" borderId="1" xfId="0" applyFont="1" applyFill="1" applyBorder="1" applyAlignment="1">
      <alignment horizontal="left" vertical="center" wrapText="1"/>
    </xf>
    <xf numFmtId="0" fontId="24" fillId="14" borderId="26"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33" borderId="1" xfId="0" applyFont="1" applyFill="1" applyBorder="1" applyAlignment="1">
      <alignment horizontal="center" vertical="center" wrapText="1"/>
    </xf>
    <xf numFmtId="0" fontId="21" fillId="14" borderId="1" xfId="0" applyFont="1" applyFill="1" applyBorder="1" applyAlignment="1">
      <alignment vertical="center" wrapText="1"/>
    </xf>
    <xf numFmtId="0" fontId="21" fillId="33" borderId="1" xfId="0" applyFont="1" applyFill="1" applyBorder="1" applyAlignment="1">
      <alignment vertical="center" wrapText="1"/>
    </xf>
    <xf numFmtId="0" fontId="21" fillId="33" borderId="1" xfId="0" applyFont="1" applyFill="1" applyBorder="1" applyAlignment="1">
      <alignment vertical="center"/>
    </xf>
    <xf numFmtId="0" fontId="21" fillId="14" borderId="1" xfId="0" applyFont="1" applyFill="1" applyBorder="1" applyAlignment="1">
      <alignment vertical="center"/>
    </xf>
    <xf numFmtId="0" fontId="14" fillId="8" borderId="1" xfId="1"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38" fillId="34" borderId="1" xfId="14" applyNumberFormat="1" applyFont="1" applyFill="1" applyBorder="1" applyAlignment="1">
      <alignment horizontal="center" vertical="center" wrapText="1"/>
    </xf>
    <xf numFmtId="0" fontId="38" fillId="34" borderId="1" xfId="14" applyNumberFormat="1" applyFont="1" applyFill="1" applyBorder="1" applyAlignment="1">
      <alignment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xf>
    <xf numFmtId="14" fontId="40" fillId="0" borderId="43" xfId="0" applyNumberFormat="1" applyFont="1" applyBorder="1" applyAlignment="1">
      <alignment horizontal="center" vertical="center" wrapText="1"/>
    </xf>
    <xf numFmtId="14" fontId="40" fillId="0" borderId="44" xfId="0" applyNumberFormat="1" applyFont="1" applyBorder="1" applyAlignment="1">
      <alignment horizontal="center" vertical="center" wrapText="1"/>
    </xf>
    <xf numFmtId="0" fontId="41" fillId="0" borderId="45"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7" fillId="17" borderId="1" xfId="4" applyFill="1" applyBorder="1" applyAlignment="1">
      <alignment horizontal="center" vertical="center" wrapText="1"/>
    </xf>
    <xf numFmtId="0" fontId="0" fillId="39" borderId="0" xfId="0" applyFill="1"/>
    <xf numFmtId="0" fontId="0" fillId="39" borderId="0" xfId="0" applyFill="1" applyAlignment="1">
      <alignment vertical="center"/>
    </xf>
    <xf numFmtId="0" fontId="1" fillId="0" borderId="1" xfId="0" applyFont="1" applyBorder="1" applyAlignment="1">
      <alignment horizontal="center" vertical="center"/>
    </xf>
    <xf numFmtId="0" fontId="19" fillId="0" borderId="1" xfId="0" applyFont="1" applyBorder="1" applyAlignment="1">
      <alignment horizontal="center"/>
    </xf>
    <xf numFmtId="14" fontId="40" fillId="0" borderId="0" xfId="0" applyNumberFormat="1" applyFont="1" applyBorder="1" applyAlignment="1">
      <alignment horizontal="center" vertical="center" wrapText="1"/>
    </xf>
    <xf numFmtId="0" fontId="41"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43" fillId="41"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165" fontId="44" fillId="0" borderId="1" xfId="0" applyNumberFormat="1" applyFont="1" applyFill="1" applyBorder="1" applyAlignment="1">
      <alignment vertical="center" wrapText="1"/>
    </xf>
    <xf numFmtId="0" fontId="38" fillId="45" borderId="1" xfId="11" applyFont="1" applyFill="1" applyBorder="1" applyAlignment="1">
      <alignment horizontal="center" vertical="center" wrapText="1"/>
    </xf>
    <xf numFmtId="0" fontId="38" fillId="45" borderId="1" xfId="11" applyFont="1" applyFill="1" applyBorder="1" applyAlignment="1">
      <alignment horizontal="left" vertical="center" wrapText="1"/>
    </xf>
    <xf numFmtId="0" fontId="29" fillId="8" borderId="1" xfId="0" applyFont="1" applyFill="1" applyBorder="1" applyAlignment="1">
      <alignment vertical="center" wrapText="1"/>
    </xf>
    <xf numFmtId="9" fontId="14" fillId="9" borderId="1" xfId="3" applyFont="1" applyFill="1" applyBorder="1" applyAlignment="1">
      <alignment horizontal="left" vertical="top" wrapText="1"/>
    </xf>
    <xf numFmtId="15" fontId="14" fillId="9" borderId="1" xfId="11" applyNumberFormat="1" applyFont="1" applyFill="1" applyBorder="1" applyAlignment="1">
      <alignment horizontal="center" vertical="center" wrapText="1"/>
    </xf>
    <xf numFmtId="0" fontId="13" fillId="0" borderId="0" xfId="11" applyFont="1" applyFill="1" applyAlignment="1">
      <alignment vertical="center"/>
    </xf>
    <xf numFmtId="0" fontId="13" fillId="0" borderId="0" xfId="11" applyFont="1"/>
    <xf numFmtId="9" fontId="2" fillId="2" borderId="1" xfId="3" applyFont="1" applyFill="1" applyBorder="1" applyAlignment="1">
      <alignment horizontal="center" vertical="center" wrapText="1"/>
    </xf>
    <xf numFmtId="0" fontId="1" fillId="0" borderId="1" xfId="0" applyFont="1" applyBorder="1" applyAlignment="1">
      <alignment horizontal="center" vertical="center"/>
    </xf>
    <xf numFmtId="0" fontId="13" fillId="0" borderId="0" xfId="0" applyFont="1" applyFill="1"/>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15" fontId="14" fillId="17" borderId="17" xfId="1" applyNumberFormat="1"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4" fillId="11" borderId="1" xfId="1"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14" fillId="17" borderId="1" xfId="5" applyFont="1" applyFill="1" applyBorder="1" applyAlignment="1">
      <alignment horizontal="justify" vertical="center" wrapText="1"/>
    </xf>
    <xf numFmtId="15" fontId="14" fillId="15" borderId="1" xfId="1" applyNumberFormat="1" applyFont="1" applyFill="1" applyBorder="1" applyAlignment="1">
      <alignment horizontal="center" vertical="center" wrapText="1"/>
    </xf>
    <xf numFmtId="0" fontId="13" fillId="8" borderId="1" xfId="11" applyFont="1" applyFill="1" applyBorder="1" applyAlignment="1">
      <alignment horizontal="center" vertical="center"/>
    </xf>
    <xf numFmtId="0" fontId="13" fillId="8" borderId="1" xfId="11" applyFont="1" applyFill="1" applyBorder="1" applyAlignment="1">
      <alignment horizontal="left" vertical="center" wrapText="1"/>
    </xf>
    <xf numFmtId="0" fontId="13" fillId="8" borderId="1" xfId="11" applyFont="1" applyFill="1" applyBorder="1" applyAlignment="1">
      <alignment horizontal="left" vertical="center"/>
    </xf>
    <xf numFmtId="0" fontId="12" fillId="8" borderId="1" xfId="11" applyFont="1" applyFill="1" applyBorder="1" applyAlignment="1">
      <alignment horizontal="center" vertical="center" wrapText="1"/>
    </xf>
    <xf numFmtId="0" fontId="13" fillId="8" borderId="1" xfId="11" applyFont="1" applyFill="1" applyBorder="1" applyAlignment="1">
      <alignmen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9" fontId="21" fillId="14" borderId="1" xfId="0" applyNumberFormat="1" applyFont="1" applyFill="1" applyBorder="1" applyAlignment="1">
      <alignment horizontal="left" vertical="top" wrapText="1"/>
    </xf>
    <xf numFmtId="9" fontId="21" fillId="33" borderId="1" xfId="0" applyNumberFormat="1" applyFont="1" applyFill="1" applyBorder="1" applyAlignment="1">
      <alignment horizontal="left" vertical="top" wrapText="1"/>
    </xf>
    <xf numFmtId="9" fontId="21" fillId="33" borderId="1" xfId="0" applyNumberFormat="1" applyFont="1" applyFill="1" applyBorder="1" applyAlignment="1">
      <alignment horizontal="left" vertical="center" wrapText="1"/>
    </xf>
    <xf numFmtId="0" fontId="14" fillId="17" borderId="26" xfId="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11" fillId="17" borderId="1" xfId="1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12" fillId="10" borderId="1" xfId="11" applyFont="1" applyFill="1" applyBorder="1" applyAlignment="1">
      <alignment vertical="center" wrapText="1"/>
    </xf>
    <xf numFmtId="0" fontId="12" fillId="10" borderId="1" xfId="11" applyFont="1" applyFill="1" applyBorder="1" applyAlignment="1">
      <alignment horizontal="center" vertical="center" wrapText="1"/>
    </xf>
    <xf numFmtId="15" fontId="12" fillId="10" borderId="1" xfId="11" applyNumberFormat="1" applyFont="1" applyFill="1" applyBorder="1" applyAlignment="1">
      <alignment horizontal="center" vertical="center" wrapText="1"/>
    </xf>
    <xf numFmtId="0" fontId="29" fillId="10" borderId="1" xfId="0" applyFont="1" applyFill="1" applyBorder="1" applyAlignment="1">
      <alignment vertical="center" wrapText="1"/>
    </xf>
    <xf numFmtId="0" fontId="29" fillId="10" borderId="1" xfId="0" applyFont="1" applyFill="1" applyBorder="1" applyAlignment="1">
      <alignment horizontal="center" vertical="center" wrapText="1"/>
    </xf>
    <xf numFmtId="0" fontId="29" fillId="10" borderId="1" xfId="0" applyFont="1" applyFill="1" applyBorder="1" applyAlignment="1">
      <alignment horizontal="left" vertical="center" wrapText="1"/>
    </xf>
    <xf numFmtId="15" fontId="29" fillId="10" borderId="1" xfId="1" applyNumberFormat="1"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left" vertical="center" wrapText="1"/>
    </xf>
    <xf numFmtId="9" fontId="32" fillId="9" borderId="1" xfId="3" applyFont="1" applyFill="1" applyBorder="1" applyAlignment="1">
      <alignment horizontal="center" vertical="center" wrapText="1"/>
    </xf>
    <xf numFmtId="15" fontId="29" fillId="9" borderId="1" xfId="0" applyNumberFormat="1" applyFont="1" applyFill="1" applyBorder="1" applyAlignment="1">
      <alignment horizontal="center" vertical="center" wrapText="1"/>
    </xf>
    <xf numFmtId="0" fontId="29" fillId="8" borderId="1" xfId="0" applyFont="1" applyFill="1" applyBorder="1" applyAlignment="1">
      <alignment horizontal="left" vertical="center" wrapText="1"/>
    </xf>
    <xf numFmtId="9" fontId="32" fillId="8" borderId="1" xfId="2" applyFont="1" applyFill="1" applyBorder="1" applyAlignment="1">
      <alignment horizontal="center" vertical="center" wrapText="1"/>
    </xf>
    <xf numFmtId="0" fontId="29" fillId="15" borderId="26" xfId="0" applyFont="1" applyFill="1" applyBorder="1" applyAlignment="1">
      <alignment horizontal="center" vertical="center" wrapText="1"/>
    </xf>
    <xf numFmtId="0" fontId="29" fillId="15" borderId="1" xfId="0" applyFont="1" applyFill="1" applyBorder="1" applyAlignment="1">
      <alignment vertical="center" wrapText="1"/>
    </xf>
    <xf numFmtId="0" fontId="29" fillId="15" borderId="1" xfId="0" applyFont="1" applyFill="1" applyBorder="1" applyAlignment="1">
      <alignment horizontal="left" vertical="center" wrapText="1"/>
    </xf>
    <xf numFmtId="9" fontId="32" fillId="15" borderId="1" xfId="3" applyFont="1" applyFill="1" applyBorder="1" applyAlignment="1">
      <alignment horizontal="center" vertical="center" wrapText="1"/>
    </xf>
    <xf numFmtId="15" fontId="29" fillId="15" borderId="1" xfId="0" applyNumberFormat="1" applyFont="1" applyFill="1" applyBorder="1" applyAlignment="1">
      <alignment horizontal="center" vertical="center" wrapText="1"/>
    </xf>
    <xf numFmtId="15" fontId="14" fillId="10" borderId="1" xfId="5" applyNumberFormat="1" applyFont="1" applyFill="1" applyBorder="1" applyAlignment="1">
      <alignment horizontal="center" vertical="center" wrapText="1"/>
    </xf>
    <xf numFmtId="0" fontId="14" fillId="10" borderId="1" xfId="4" applyFont="1" applyFill="1" applyBorder="1" applyAlignment="1">
      <alignment horizontal="center" vertical="center" wrapText="1"/>
    </xf>
    <xf numFmtId="0" fontId="14" fillId="17" borderId="1" xfId="5" applyFont="1" applyFill="1" applyBorder="1" applyAlignment="1">
      <alignment vertical="center" wrapText="1"/>
    </xf>
    <xf numFmtId="0" fontId="22"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15" fontId="13" fillId="10" borderId="1" xfId="6"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43" fillId="40" borderId="1" xfId="0" applyFont="1" applyFill="1" applyBorder="1" applyAlignment="1">
      <alignment horizontal="center" vertical="center" wrapText="1"/>
    </xf>
    <xf numFmtId="0" fontId="44" fillId="39" borderId="1" xfId="0" applyFont="1" applyFill="1" applyBorder="1" applyAlignment="1">
      <alignment vertical="center" wrapText="1"/>
    </xf>
    <xf numFmtId="0" fontId="43" fillId="41" borderId="0" xfId="0" applyFont="1" applyFill="1" applyBorder="1" applyAlignment="1">
      <alignment horizontal="center" vertical="center" wrapText="1"/>
    </xf>
    <xf numFmtId="0" fontId="0" fillId="39" borderId="0" xfId="0" applyFill="1" applyBorder="1"/>
    <xf numFmtId="14" fontId="13" fillId="15" borderId="1" xfId="1"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3" fillId="8" borderId="1" xfId="1" applyNumberFormat="1" applyFont="1" applyFill="1" applyBorder="1" applyAlignment="1">
      <alignment horizontal="center" vertical="center" wrapText="1"/>
    </xf>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9" fontId="19" fillId="9" borderId="1" xfId="3"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6" xfId="1" applyFont="1" applyFill="1" applyBorder="1" applyAlignment="1">
      <alignment horizontal="center" vertical="center" wrapText="1"/>
    </xf>
    <xf numFmtId="14" fontId="13" fillId="8" borderId="1" xfId="1" applyNumberFormat="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10" borderId="1" xfId="1" applyNumberFormat="1" applyFont="1" applyFill="1" applyBorder="1" applyAlignment="1">
      <alignment horizontal="center" vertical="center" wrapText="1"/>
    </xf>
    <xf numFmtId="14" fontId="13" fillId="17" borderId="1" xfId="1" applyNumberFormat="1" applyFont="1" applyFill="1" applyBorder="1" applyAlignment="1">
      <alignment horizontal="center" vertical="center" wrapText="1"/>
    </xf>
    <xf numFmtId="14" fontId="13" fillId="46" borderId="1" xfId="1"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3" fillId="0" borderId="0" xfId="0" applyFont="1"/>
    <xf numFmtId="0" fontId="14" fillId="9" borderId="1" xfId="1" applyFont="1" applyFill="1" applyBorder="1" applyAlignment="1">
      <alignment horizontal="center" vertical="center" wrapText="1"/>
    </xf>
    <xf numFmtId="15" fontId="14" fillId="9" borderId="1" xfId="6" applyNumberFormat="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15" fontId="14" fillId="10" borderId="1" xfId="6"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9" borderId="1" xfId="11" applyFont="1" applyFill="1" applyBorder="1" applyAlignment="1">
      <alignment vertical="center" wrapText="1"/>
    </xf>
    <xf numFmtId="0" fontId="14" fillId="9" borderId="1" xfId="11" applyFont="1" applyFill="1" applyBorder="1" applyAlignment="1">
      <alignment horizontal="left" vertical="center" wrapText="1"/>
    </xf>
    <xf numFmtId="0" fontId="27" fillId="11" borderId="1" xfId="11" applyFont="1" applyFill="1" applyBorder="1" applyAlignment="1">
      <alignment horizontal="center" vertical="center" wrapText="1"/>
    </xf>
    <xf numFmtId="15" fontId="27" fillId="11" borderId="1" xfId="11" applyNumberFormat="1" applyFont="1" applyFill="1" applyBorder="1" applyAlignment="1">
      <alignment horizontal="center" vertical="center" wrapText="1"/>
    </xf>
    <xf numFmtId="0" fontId="27" fillId="9" borderId="1" xfId="1" applyFont="1" applyFill="1" applyBorder="1" applyAlignment="1">
      <alignment horizontal="center" vertical="top" wrapText="1"/>
    </xf>
    <xf numFmtId="0" fontId="13" fillId="8" borderId="26" xfId="0" applyFont="1" applyFill="1" applyBorder="1" applyAlignment="1">
      <alignment horizontal="center" vertical="center" wrapText="1"/>
    </xf>
    <xf numFmtId="0" fontId="13" fillId="8" borderId="1" xfId="5" applyFont="1" applyFill="1" applyBorder="1" applyAlignment="1">
      <alignment horizontal="center" vertical="center" wrapText="1"/>
    </xf>
    <xf numFmtId="15" fontId="13" fillId="8" borderId="1" xfId="5"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8" borderId="1" xfId="4" applyFont="1" applyFill="1" applyBorder="1" applyAlignment="1">
      <alignment horizontal="left" vertical="center" wrapText="1"/>
    </xf>
    <xf numFmtId="9" fontId="19" fillId="8" borderId="1" xfId="0" applyNumberFormat="1"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0" xfId="0" applyFont="1"/>
    <xf numFmtId="0" fontId="12" fillId="0" borderId="1" xfId="0" applyFont="1" applyFill="1" applyBorder="1" applyAlignment="1">
      <alignment horizontal="left" vertical="center" wrapText="1"/>
    </xf>
    <xf numFmtId="9" fontId="19" fillId="0" borderId="1" xfId="2" applyFont="1" applyFill="1" applyBorder="1" applyAlignment="1">
      <alignment horizontal="center" vertical="center" wrapText="1"/>
    </xf>
    <xf numFmtId="0" fontId="14" fillId="0" borderId="1" xfId="0" applyFont="1" applyFill="1" applyBorder="1" applyAlignment="1">
      <alignment vertical="center" wrapText="1"/>
    </xf>
    <xf numFmtId="0" fontId="13" fillId="8" borderId="1" xfId="11" applyFont="1" applyFill="1" applyBorder="1" applyAlignment="1">
      <alignment horizontal="center" vertical="center" wrapText="1"/>
    </xf>
    <xf numFmtId="0" fontId="13" fillId="10" borderId="1" xfId="0" applyFont="1" applyFill="1" applyBorder="1" applyAlignment="1">
      <alignment horizontal="center" vertical="center" wrapText="1"/>
    </xf>
    <xf numFmtId="9" fontId="19" fillId="10" borderId="1" xfId="1" applyNumberFormat="1" applyFont="1" applyFill="1" applyBorder="1" applyAlignment="1">
      <alignment horizontal="center" vertical="center" wrapText="1"/>
    </xf>
    <xf numFmtId="0" fontId="29" fillId="46" borderId="1" xfId="0" applyFont="1" applyFill="1" applyBorder="1" applyAlignment="1">
      <alignment horizontal="center" vertical="center" wrapText="1"/>
    </xf>
    <xf numFmtId="9" fontId="32" fillId="46" borderId="1" xfId="3" applyFont="1" applyFill="1" applyBorder="1" applyAlignment="1">
      <alignment horizontal="center" vertical="center" wrapText="1"/>
    </xf>
    <xf numFmtId="15" fontId="29" fillId="46" borderId="17"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9" fontId="19" fillId="11" borderId="1" xfId="3"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1" fillId="0" borderId="1" xfId="0" applyFont="1" applyFill="1" applyBorder="1" applyAlignment="1">
      <alignment horizontal="center" vertical="center"/>
    </xf>
    <xf numFmtId="0" fontId="33" fillId="0" borderId="1" xfId="0"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Border="1" applyAlignment="1">
      <alignment horizontal="left" vertical="center" wrapText="1"/>
    </xf>
    <xf numFmtId="0" fontId="13" fillId="14" borderId="1" xfId="4" applyFont="1" applyFill="1" applyBorder="1" applyAlignment="1">
      <alignment horizontal="left" vertical="center" wrapText="1"/>
    </xf>
    <xf numFmtId="0" fontId="1" fillId="0" borderId="0" xfId="0" applyFont="1" applyFill="1" applyAlignment="1">
      <alignment vertical="center"/>
    </xf>
    <xf numFmtId="0" fontId="15" fillId="29" borderId="1" xfId="0" applyFont="1" applyFill="1" applyBorder="1" applyAlignment="1">
      <alignment horizontal="left" vertical="center"/>
    </xf>
    <xf numFmtId="0" fontId="1" fillId="29" borderId="1" xfId="0" applyFont="1" applyFill="1" applyBorder="1" applyAlignment="1">
      <alignment vertical="center" wrapText="1"/>
    </xf>
    <xf numFmtId="0" fontId="1" fillId="29" borderId="1" xfId="0" applyFont="1" applyFill="1" applyBorder="1" applyAlignment="1">
      <alignment vertical="center"/>
    </xf>
    <xf numFmtId="0" fontId="1"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1" fillId="0" borderId="1" xfId="0" applyFont="1" applyFill="1" applyBorder="1" applyAlignment="1">
      <alignment vertical="center" wrapText="1"/>
    </xf>
    <xf numFmtId="17" fontId="33" fillId="0" borderId="1" xfId="0" applyNumberFormat="1" applyFont="1" applyFill="1" applyBorder="1" applyAlignment="1">
      <alignment horizontal="center" vertical="center"/>
    </xf>
    <xf numFmtId="0" fontId="1" fillId="14" borderId="1" xfId="0" applyFont="1" applyFill="1" applyBorder="1" applyAlignment="1">
      <alignment vertical="center" wrapText="1"/>
    </xf>
    <xf numFmtId="49" fontId="3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5" fillId="29"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29" borderId="1" xfId="0" applyFont="1" applyFill="1" applyBorder="1" applyAlignment="1">
      <alignment horizontal="center" vertical="center"/>
    </xf>
    <xf numFmtId="0" fontId="34" fillId="29" borderId="1" xfId="0" applyFont="1" applyFill="1" applyBorder="1" applyAlignment="1">
      <alignment horizontal="center" vertical="center"/>
    </xf>
    <xf numFmtId="0" fontId="2"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14" borderId="0" xfId="0" applyFont="1" applyFill="1" applyAlignment="1">
      <alignment wrapText="1"/>
    </xf>
    <xf numFmtId="0" fontId="1" fillId="14" borderId="0" xfId="0" applyFont="1" applyFill="1"/>
    <xf numFmtId="0" fontId="1" fillId="0" borderId="0" xfId="0" applyFont="1" applyFill="1" applyAlignment="1">
      <alignment wrapText="1"/>
    </xf>
    <xf numFmtId="0" fontId="33" fillId="0" borderId="0" xfId="0" applyFont="1" applyFill="1"/>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9" fontId="46" fillId="49" borderId="50" xfId="0" applyNumberFormat="1" applyFont="1" applyFill="1" applyBorder="1" applyAlignment="1">
      <alignment horizontal="center" vertical="center" wrapText="1"/>
    </xf>
    <xf numFmtId="0" fontId="12" fillId="49" borderId="50" xfId="0" applyFont="1" applyFill="1" applyBorder="1" applyAlignment="1">
      <alignment horizontal="center" vertical="center" wrapText="1"/>
    </xf>
    <xf numFmtId="9" fontId="46" fillId="50" borderId="50" xfId="0" applyNumberFormat="1" applyFont="1" applyFill="1" applyBorder="1" applyAlignment="1">
      <alignment horizontal="center" vertical="center" wrapText="1"/>
    </xf>
    <xf numFmtId="9" fontId="19" fillId="9" borderId="1" xfId="1" applyNumberFormat="1"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3" fillId="29" borderId="1" xfId="0" applyFont="1" applyFill="1" applyBorder="1" applyAlignment="1">
      <alignment horizontal="left" vertical="center"/>
    </xf>
    <xf numFmtId="0" fontId="50" fillId="45" borderId="1" xfId="11" applyFont="1" applyFill="1" applyBorder="1" applyAlignment="1">
      <alignment horizontal="center" vertical="center" wrapText="1"/>
    </xf>
    <xf numFmtId="9" fontId="29" fillId="9" borderId="1" xfId="3" applyFont="1" applyFill="1" applyBorder="1" applyAlignment="1">
      <alignment horizontal="center" vertical="center" wrapText="1"/>
    </xf>
    <xf numFmtId="9" fontId="11" fillId="11" borderId="1" xfId="11" applyNumberFormat="1" applyFont="1" applyFill="1" applyBorder="1" applyAlignment="1">
      <alignment horizontal="center" vertical="center" wrapText="1"/>
    </xf>
    <xf numFmtId="9" fontId="11" fillId="10" borderId="1" xfId="2" applyFont="1" applyFill="1" applyBorder="1" applyAlignment="1">
      <alignment horizontal="center" vertical="center" wrapText="1"/>
    </xf>
    <xf numFmtId="0" fontId="27" fillId="0" borderId="0" xfId="0" applyFont="1" applyAlignment="1">
      <alignment horizontal="center"/>
    </xf>
    <xf numFmtId="0" fontId="1" fillId="0" borderId="1" xfId="0" applyFont="1" applyBorder="1" applyAlignment="1">
      <alignment horizontal="center"/>
    </xf>
    <xf numFmtId="0" fontId="24" fillId="15" borderId="1" xfId="0" applyFont="1" applyFill="1" applyBorder="1" applyAlignment="1">
      <alignment horizontal="center" vertical="center" wrapText="1"/>
    </xf>
    <xf numFmtId="0" fontId="1" fillId="0" borderId="1" xfId="0" applyFont="1" applyBorder="1" applyAlignment="1">
      <alignment horizontal="center" vertical="center"/>
    </xf>
    <xf numFmtId="0" fontId="15" fillId="43" borderId="1" xfId="0" applyFont="1" applyFill="1" applyBorder="1" applyAlignment="1">
      <alignment horizontal="center" vertical="center" wrapText="1"/>
    </xf>
    <xf numFmtId="0" fontId="2" fillId="43" borderId="1" xfId="0" applyFont="1" applyFill="1" applyBorder="1" applyAlignment="1">
      <alignment horizontal="center" vertical="center" wrapText="1"/>
    </xf>
    <xf numFmtId="0" fontId="0" fillId="0" borderId="1" xfId="0" applyBorder="1"/>
    <xf numFmtId="9" fontId="13" fillId="15" borderId="1" xfId="3" applyFont="1" applyFill="1" applyBorder="1" applyAlignment="1">
      <alignment horizontal="center" vertical="center" wrapText="1"/>
    </xf>
    <xf numFmtId="9" fontId="19" fillId="15" borderId="1" xfId="3" applyFont="1" applyFill="1" applyBorder="1" applyAlignment="1">
      <alignment horizontal="center" vertical="center" wrapText="1"/>
    </xf>
    <xf numFmtId="9" fontId="19" fillId="8" borderId="1" xfId="11" applyNumberFormat="1" applyFont="1" applyFill="1" applyBorder="1" applyAlignment="1">
      <alignment horizontal="center" vertical="center"/>
    </xf>
    <xf numFmtId="9" fontId="13" fillId="9" borderId="1" xfId="3" applyFont="1" applyFill="1" applyBorder="1" applyAlignment="1">
      <alignment horizontal="center" vertical="center" wrapText="1"/>
    </xf>
    <xf numFmtId="0" fontId="13" fillId="8" borderId="1" xfId="1" applyFont="1" applyFill="1" applyBorder="1" applyAlignment="1">
      <alignment horizontal="justify" vertical="center" wrapText="1"/>
    </xf>
    <xf numFmtId="0" fontId="13" fillId="9" borderId="1" xfId="1" applyFont="1" applyFill="1" applyBorder="1" applyAlignment="1">
      <alignment horizontal="justify" vertical="center" wrapText="1"/>
    </xf>
    <xf numFmtId="0" fontId="13" fillId="9" borderId="1" xfId="1" applyFont="1" applyFill="1" applyBorder="1" applyAlignment="1">
      <alignment horizontal="left" vertical="center" wrapText="1"/>
    </xf>
    <xf numFmtId="9" fontId="19" fillId="9" borderId="1" xfId="9" applyFont="1" applyFill="1" applyBorder="1" applyAlignment="1">
      <alignment horizontal="center" vertical="center" wrapText="1"/>
    </xf>
    <xf numFmtId="0" fontId="29" fillId="46" borderId="1" xfId="0" applyFont="1" applyFill="1" applyBorder="1" applyAlignment="1">
      <alignment horizontal="left" vertical="top" wrapText="1"/>
    </xf>
    <xf numFmtId="0" fontId="13" fillId="11" borderId="1" xfId="0" applyFont="1" applyFill="1" applyBorder="1" applyAlignment="1">
      <alignment horizontal="left" vertical="top" wrapText="1"/>
    </xf>
    <xf numFmtId="0" fontId="44" fillId="0" borderId="1" xfId="0" applyFont="1" applyFill="1" applyBorder="1" applyAlignment="1">
      <alignment vertical="center" wrapText="1"/>
    </xf>
    <xf numFmtId="15" fontId="13" fillId="8" borderId="1" xfId="1" applyNumberFormat="1" applyFont="1" applyFill="1" applyBorder="1" applyAlignment="1">
      <alignment horizontal="left" vertical="center" wrapText="1"/>
    </xf>
    <xf numFmtId="0" fontId="13" fillId="15" borderId="1" xfId="1" applyFont="1" applyFill="1" applyBorder="1" applyAlignment="1">
      <alignment horizontal="center" vertical="top" wrapText="1"/>
    </xf>
    <xf numFmtId="0" fontId="13" fillId="10" borderId="1" xfId="1" applyFont="1" applyFill="1" applyBorder="1" applyAlignment="1">
      <alignment horizontal="left" vertical="center" wrapText="1"/>
    </xf>
    <xf numFmtId="0" fontId="13" fillId="0" borderId="0" xfId="11" applyFont="1" applyFill="1" applyAlignment="1">
      <alignment horizontal="left" vertical="center" wrapText="1"/>
    </xf>
    <xf numFmtId="166" fontId="11" fillId="9" borderId="1" xfId="3" applyNumberFormat="1" applyFont="1" applyFill="1" applyBorder="1" applyAlignment="1">
      <alignment horizontal="center" vertical="center" wrapText="1"/>
    </xf>
    <xf numFmtId="166" fontId="11" fillId="17" borderId="1" xfId="2" applyNumberFormat="1" applyFont="1" applyFill="1" applyBorder="1" applyAlignment="1">
      <alignment horizontal="center" vertical="center" wrapText="1"/>
    </xf>
    <xf numFmtId="0" fontId="13" fillId="11" borderId="1" xfId="4" applyFont="1" applyFill="1" applyBorder="1" applyAlignment="1">
      <alignment horizontal="center" vertical="center" wrapText="1"/>
    </xf>
    <xf numFmtId="166" fontId="19" fillId="11" borderId="1" xfId="11" applyNumberFormat="1" applyFont="1" applyFill="1" applyBorder="1" applyAlignment="1">
      <alignment horizontal="center" vertical="center" wrapText="1"/>
    </xf>
    <xf numFmtId="166" fontId="19" fillId="11" borderId="1" xfId="3" applyNumberFormat="1" applyFont="1" applyFill="1" applyBorder="1" applyAlignment="1">
      <alignment horizontal="center" vertical="center" wrapText="1"/>
    </xf>
    <xf numFmtId="0" fontId="13" fillId="10" borderId="0" xfId="0" applyFont="1" applyFill="1" applyAlignment="1">
      <alignment vertical="center" wrapText="1"/>
    </xf>
    <xf numFmtId="166" fontId="19" fillId="10" borderId="1" xfId="0" applyNumberFormat="1" applyFont="1" applyFill="1" applyBorder="1" applyAlignment="1">
      <alignment horizontal="center" vertical="center" wrapText="1"/>
    </xf>
    <xf numFmtId="9" fontId="13" fillId="8" borderId="1" xfId="0" applyNumberFormat="1" applyFont="1" applyFill="1" applyBorder="1" applyAlignment="1">
      <alignment horizontal="center" vertical="center" wrapText="1"/>
    </xf>
    <xf numFmtId="166" fontId="19" fillId="8" borderId="1" xfId="4" applyNumberFormat="1" applyFont="1" applyFill="1" applyBorder="1" applyAlignment="1">
      <alignment horizontal="center" vertical="center" wrapText="1"/>
    </xf>
    <xf numFmtId="0" fontId="13" fillId="0" borderId="0" xfId="0" applyFont="1" applyFill="1" applyAlignment="1">
      <alignment vertical="center" wrapText="1"/>
    </xf>
    <xf numFmtId="166" fontId="11" fillId="17" borderId="1" xfId="0" applyNumberFormat="1" applyFont="1" applyFill="1" applyBorder="1" applyAlignment="1">
      <alignment horizontal="center" vertical="center" wrapText="1"/>
    </xf>
    <xf numFmtId="0" fontId="0" fillId="39" borderId="1" xfId="0" applyFill="1" applyBorder="1" applyAlignment="1">
      <alignment horizontal="center" vertical="center" wrapText="1"/>
    </xf>
    <xf numFmtId="0" fontId="0" fillId="39" borderId="1" xfId="0" applyFill="1" applyBorder="1" applyAlignment="1">
      <alignment horizontal="center" vertical="center"/>
    </xf>
    <xf numFmtId="0" fontId="14" fillId="9" borderId="3" xfId="1" applyFont="1" applyFill="1" applyBorder="1" applyAlignment="1">
      <alignment horizontal="center" vertical="center" wrapText="1"/>
    </xf>
    <xf numFmtId="0" fontId="21" fillId="14" borderId="1" xfId="0" applyFont="1" applyFill="1" applyBorder="1" applyAlignment="1">
      <alignment horizontal="left" vertical="top" wrapText="1"/>
    </xf>
    <xf numFmtId="0" fontId="21" fillId="33" borderId="1" xfId="0" applyFont="1" applyFill="1" applyBorder="1" applyAlignment="1">
      <alignment horizontal="left" vertical="top" wrapText="1"/>
    </xf>
    <xf numFmtId="0" fontId="12" fillId="49" borderId="50" xfId="0" applyFont="1" applyFill="1" applyBorder="1" applyAlignment="1">
      <alignment horizontal="left" vertical="center" wrapText="1"/>
    </xf>
    <xf numFmtId="0" fontId="14" fillId="49" borderId="53" xfId="0" applyFont="1" applyFill="1" applyBorder="1" applyAlignment="1">
      <alignment horizontal="center" vertical="center" wrapText="1"/>
    </xf>
    <xf numFmtId="0" fontId="14" fillId="50" borderId="50" xfId="0" applyFont="1" applyFill="1" applyBorder="1" applyAlignment="1">
      <alignment horizontal="left" vertical="center" wrapText="1"/>
    </xf>
    <xf numFmtId="0" fontId="14" fillId="50" borderId="53"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3" fillId="15" borderId="1" xfId="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14" fillId="10" borderId="1" xfId="1"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10" borderId="1" xfId="0" applyFont="1" applyFill="1" applyBorder="1" applyAlignment="1">
      <alignment vertical="center" wrapText="1"/>
    </xf>
    <xf numFmtId="0" fontId="33" fillId="0" borderId="0" xfId="0" applyFont="1"/>
    <xf numFmtId="0" fontId="31" fillId="0" borderId="1" xfId="0" applyFont="1" applyBorder="1" applyAlignment="1">
      <alignment horizontal="center" vertical="center" wrapText="1"/>
    </xf>
    <xf numFmtId="0" fontId="31" fillId="27"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3" fillId="17" borderId="1" xfId="0" applyFont="1" applyFill="1" applyBorder="1" applyAlignment="1">
      <alignment horizontal="center" vertical="center" wrapText="1"/>
    </xf>
    <xf numFmtId="9" fontId="31" fillId="0" borderId="1" xfId="0" applyNumberFormat="1" applyFont="1" applyBorder="1" applyAlignment="1">
      <alignment horizontal="center" vertical="center" wrapText="1"/>
    </xf>
    <xf numFmtId="0" fontId="31" fillId="27"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left" vertical="center" wrapText="1"/>
    </xf>
    <xf numFmtId="9" fontId="3" fillId="17" borderId="1" xfId="9" applyFont="1" applyFill="1" applyBorder="1" applyAlignment="1">
      <alignment horizontal="center" vertical="center" wrapText="1"/>
    </xf>
    <xf numFmtId="0" fontId="3" fillId="10" borderId="1" xfId="0" applyFont="1" applyFill="1" applyBorder="1" applyAlignment="1">
      <alignment horizontal="center" vertical="center" wrapText="1"/>
    </xf>
    <xf numFmtId="0" fontId="31" fillId="32" borderId="1" xfId="0" applyFont="1" applyFill="1" applyBorder="1" applyAlignment="1">
      <alignment horizontal="center" vertical="center" wrapText="1"/>
    </xf>
    <xf numFmtId="0" fontId="31" fillId="14" borderId="1" xfId="0" applyFont="1" applyFill="1" applyBorder="1" applyAlignment="1">
      <alignment horizontal="center" vertical="center" wrapText="1"/>
    </xf>
    <xf numFmtId="14" fontId="31" fillId="14" borderId="1" xfId="0" applyNumberFormat="1" applyFont="1" applyFill="1" applyBorder="1" applyAlignment="1">
      <alignment horizontal="center" vertical="center" wrapText="1"/>
    </xf>
    <xf numFmtId="0" fontId="31" fillId="8" borderId="1" xfId="0" applyFont="1" applyFill="1" applyBorder="1" applyAlignment="1">
      <alignment vertical="center" wrapText="1"/>
    </xf>
    <xf numFmtId="9" fontId="31" fillId="8" borderId="1" xfId="0" applyNumberFormat="1" applyFont="1" applyFill="1" applyBorder="1" applyAlignment="1">
      <alignment horizontal="center" vertical="center" wrapText="1"/>
    </xf>
    <xf numFmtId="9" fontId="31" fillId="29" borderId="1" xfId="0" applyNumberFormat="1" applyFont="1" applyFill="1" applyBorder="1" applyAlignment="1">
      <alignment horizontal="center" vertical="center" wrapText="1"/>
    </xf>
    <xf numFmtId="14" fontId="31" fillId="27" borderId="1" xfId="0" applyNumberFormat="1" applyFont="1" applyFill="1" applyBorder="1" applyAlignment="1">
      <alignment horizontal="center" vertical="center" wrapText="1"/>
    </xf>
    <xf numFmtId="0" fontId="31" fillId="14" borderId="1" xfId="0" applyFont="1" applyFill="1" applyBorder="1" applyAlignment="1">
      <alignment horizontal="left" vertical="center" wrapText="1"/>
    </xf>
    <xf numFmtId="0" fontId="31" fillId="30" borderId="1" xfId="0" applyFont="1" applyFill="1" applyBorder="1" applyAlignment="1">
      <alignment horizontal="center" vertical="center" wrapText="1"/>
    </xf>
    <xf numFmtId="0" fontId="31" fillId="30" borderId="1" xfId="0" applyFont="1" applyFill="1" applyBorder="1" applyAlignment="1">
      <alignment horizontal="left" vertical="center" wrapText="1"/>
    </xf>
    <xf numFmtId="14" fontId="31" fillId="30" borderId="1" xfId="0" applyNumberFormat="1" applyFont="1" applyFill="1" applyBorder="1" applyAlignment="1">
      <alignment horizontal="center" vertical="center" wrapText="1"/>
    </xf>
    <xf numFmtId="9" fontId="31" fillId="10" borderId="1" xfId="0" applyNumberFormat="1" applyFont="1" applyFill="1" applyBorder="1" applyAlignment="1">
      <alignment horizontal="center" vertical="center" wrapText="1"/>
    </xf>
    <xf numFmtId="14" fontId="31" fillId="0" borderId="1" xfId="0" applyNumberFormat="1" applyFont="1" applyBorder="1" applyAlignment="1">
      <alignment horizontal="center" vertical="center" wrapText="1"/>
    </xf>
    <xf numFmtId="14" fontId="31" fillId="29"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14" fontId="31" fillId="32" borderId="1" xfId="0" applyNumberFormat="1" applyFont="1" applyFill="1" applyBorder="1" applyAlignment="1">
      <alignment horizontal="center" vertical="center" wrapText="1"/>
    </xf>
    <xf numFmtId="14" fontId="31" fillId="10" borderId="1" xfId="0" applyNumberFormat="1" applyFont="1" applyFill="1" applyBorder="1" applyAlignment="1">
      <alignment horizontal="center" vertical="center" wrapText="1"/>
    </xf>
    <xf numFmtId="14" fontId="3" fillId="17" borderId="1" xfId="0" applyNumberFormat="1" applyFont="1" applyFill="1" applyBorder="1" applyAlignment="1">
      <alignment horizontal="center" vertical="center" wrapText="1"/>
    </xf>
    <xf numFmtId="9" fontId="3" fillId="14" borderId="1" xfId="0" applyNumberFormat="1"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1" fillId="0" borderId="1" xfId="0" applyFont="1" applyFill="1" applyBorder="1" applyAlignment="1">
      <alignment horizontal="left" vertical="center" wrapText="1"/>
    </xf>
    <xf numFmtId="0" fontId="31" fillId="2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1" fillId="10"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1" fillId="10" borderId="1" xfId="4" applyFont="1" applyFill="1" applyBorder="1" applyAlignment="1">
      <alignment horizontal="left" vertical="center" wrapText="1"/>
    </xf>
    <xf numFmtId="0" fontId="48" fillId="0" borderId="1" xfId="0" applyFont="1" applyFill="1" applyBorder="1" applyAlignment="1" applyProtection="1">
      <alignment horizontal="center" vertical="center"/>
    </xf>
    <xf numFmtId="0" fontId="46" fillId="43" borderId="1" xfId="0" applyFont="1" applyFill="1" applyBorder="1" applyAlignment="1" applyProtection="1">
      <alignment horizontal="center" vertical="center"/>
    </xf>
    <xf numFmtId="0" fontId="46" fillId="0" borderId="1" xfId="0" applyFont="1" applyFill="1" applyBorder="1" applyAlignment="1">
      <alignment horizontal="center" vertical="center" wrapText="1"/>
    </xf>
    <xf numFmtId="0" fontId="3" fillId="35" borderId="1" xfId="11"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1" xfId="0" applyFont="1" applyFill="1" applyBorder="1" applyAlignment="1">
      <alignment horizontal="left" vertical="center" wrapText="1"/>
    </xf>
    <xf numFmtId="14" fontId="31" fillId="11" borderId="1" xfId="0" applyNumberFormat="1" applyFont="1" applyFill="1" applyBorder="1" applyAlignment="1">
      <alignment horizontal="center" vertical="center" wrapText="1"/>
    </xf>
    <xf numFmtId="0" fontId="46" fillId="44" borderId="1" xfId="0" applyFont="1" applyFill="1" applyBorder="1" applyAlignment="1" applyProtection="1">
      <alignment horizontal="center" vertical="center"/>
    </xf>
    <xf numFmtId="0" fontId="13" fillId="9" borderId="1" xfId="1" applyFont="1" applyFill="1" applyBorder="1" applyAlignment="1">
      <alignment horizontal="center" vertical="center" wrapText="1"/>
    </xf>
    <xf numFmtId="0" fontId="31" fillId="8" borderId="1" xfId="0" applyFont="1" applyFill="1" applyBorder="1" applyAlignment="1">
      <alignment horizontal="center" vertical="center" wrapText="1"/>
    </xf>
    <xf numFmtId="164" fontId="31" fillId="8" borderId="1" xfId="0" applyNumberFormat="1" applyFont="1" applyFill="1" applyBorder="1" applyAlignment="1">
      <alignment horizontal="center" vertical="center" wrapText="1"/>
    </xf>
    <xf numFmtId="0" fontId="13" fillId="48" borderId="50" xfId="0" applyFont="1" applyFill="1" applyBorder="1" applyAlignment="1">
      <alignment horizontal="center" vertical="center" wrapText="1"/>
    </xf>
    <xf numFmtId="9" fontId="19" fillId="48" borderId="50" xfId="0" applyNumberFormat="1" applyFont="1" applyFill="1" applyBorder="1" applyAlignment="1">
      <alignment horizontal="center" vertical="center" wrapText="1"/>
    </xf>
    <xf numFmtId="0" fontId="14" fillId="50" borderId="50" xfId="0" applyFont="1" applyFill="1" applyBorder="1" applyAlignment="1">
      <alignment horizontal="center" vertical="center" wrapText="1"/>
    </xf>
    <xf numFmtId="0" fontId="13" fillId="17" borderId="1" xfId="4" applyFont="1" applyFill="1" applyBorder="1" applyAlignment="1">
      <alignment horizontal="center" vertical="center" wrapText="1"/>
    </xf>
    <xf numFmtId="0" fontId="5" fillId="2" borderId="0" xfId="0" applyFont="1" applyFill="1" applyBorder="1" applyAlignment="1">
      <alignment vertical="center" wrapText="1"/>
    </xf>
    <xf numFmtId="14" fontId="21" fillId="14" borderId="1" xfId="0" applyNumberFormat="1" applyFont="1" applyFill="1" applyBorder="1" applyAlignment="1">
      <alignment horizontal="center" vertical="center" wrapText="1"/>
    </xf>
    <xf numFmtId="14" fontId="21" fillId="14" borderId="17" xfId="0" applyNumberFormat="1" applyFont="1" applyFill="1" applyBorder="1" applyAlignment="1">
      <alignment horizontal="center" vertical="center" wrapText="1"/>
    </xf>
    <xf numFmtId="14" fontId="21" fillId="14" borderId="2" xfId="0" applyNumberFormat="1" applyFont="1" applyFill="1" applyBorder="1" applyAlignment="1">
      <alignment horizontal="center" vertical="center" wrapText="1"/>
    </xf>
    <xf numFmtId="14" fontId="21" fillId="14" borderId="28" xfId="0" applyNumberFormat="1" applyFont="1" applyFill="1" applyBorder="1" applyAlignment="1">
      <alignment horizontal="center" vertical="center" wrapText="1"/>
    </xf>
    <xf numFmtId="14" fontId="21" fillId="33" borderId="1" xfId="0" applyNumberFormat="1" applyFont="1" applyFill="1" applyBorder="1" applyAlignment="1">
      <alignment horizontal="center" vertical="center" wrapText="1"/>
    </xf>
    <xf numFmtId="14" fontId="21" fillId="33" borderId="28" xfId="0" applyNumberFormat="1" applyFont="1" applyFill="1" applyBorder="1" applyAlignment="1">
      <alignment horizontal="center" vertical="center" wrapText="1"/>
    </xf>
    <xf numFmtId="9" fontId="11" fillId="9" borderId="1" xfId="1" applyNumberFormat="1" applyFont="1" applyFill="1" applyBorder="1" applyAlignment="1">
      <alignment horizontal="center" vertical="center" wrapText="1"/>
    </xf>
    <xf numFmtId="166" fontId="19" fillId="9" borderId="1" xfId="1" applyNumberFormat="1" applyFont="1" applyFill="1" applyBorder="1" applyAlignment="1">
      <alignment horizontal="center" vertical="center" wrapText="1"/>
    </xf>
    <xf numFmtId="9" fontId="19" fillId="10" borderId="1" xfId="3" applyFont="1" applyFill="1" applyBorder="1" applyAlignment="1">
      <alignment horizontal="center" vertical="center" wrapText="1"/>
    </xf>
    <xf numFmtId="0" fontId="51" fillId="0" borderId="0" xfId="0" applyFont="1"/>
    <xf numFmtId="0" fontId="31" fillId="8" borderId="1" xfId="0" applyFont="1" applyFill="1" applyBorder="1" applyAlignment="1">
      <alignment horizontal="left" vertical="center" wrapText="1"/>
    </xf>
    <xf numFmtId="0" fontId="51" fillId="0" borderId="0" xfId="0" applyFont="1" applyAlignment="1">
      <alignment horizontal="center"/>
    </xf>
    <xf numFmtId="0" fontId="51" fillId="0" borderId="0" xfId="0" applyFont="1" applyFill="1" applyAlignment="1">
      <alignment horizontal="center"/>
    </xf>
    <xf numFmtId="0" fontId="51" fillId="0" borderId="0" xfId="0" applyFont="1" applyFill="1"/>
    <xf numFmtId="0" fontId="51" fillId="0" borderId="0" xfId="0" applyFont="1" applyAlignment="1">
      <alignment horizontal="left" vertical="center"/>
    </xf>
    <xf numFmtId="0" fontId="51" fillId="0" borderId="0" xfId="0" applyFont="1" applyBorder="1" applyAlignment="1">
      <alignment horizontal="center"/>
    </xf>
    <xf numFmtId="0" fontId="51" fillId="0" borderId="0" xfId="0" applyFont="1" applyBorder="1"/>
    <xf numFmtId="0" fontId="51" fillId="0" borderId="0" xfId="0" applyFont="1" applyFill="1" applyBorder="1" applyAlignment="1">
      <alignment horizontal="center"/>
    </xf>
    <xf numFmtId="0" fontId="51" fillId="0" borderId="0" xfId="0" applyFont="1"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4" fillId="43" borderId="4" xfId="0" applyFont="1" applyFill="1" applyBorder="1" applyAlignment="1">
      <alignment horizontal="center" vertical="center" wrapText="1"/>
    </xf>
    <xf numFmtId="0" fontId="2" fillId="38"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4" fillId="38" borderId="1" xfId="0" applyFont="1" applyFill="1" applyBorder="1" applyAlignment="1">
      <alignment horizontal="center" vertical="center"/>
    </xf>
    <xf numFmtId="0" fontId="16" fillId="28" borderId="2" xfId="1" applyFont="1" applyFill="1" applyBorder="1" applyAlignment="1">
      <alignment horizontal="center" vertical="center"/>
    </xf>
    <xf numFmtId="0" fontId="16" fillId="28" borderId="16" xfId="1" applyFont="1" applyFill="1" applyBorder="1" applyAlignment="1">
      <alignment horizontal="center" vertical="center"/>
    </xf>
    <xf numFmtId="0" fontId="16" fillId="28" borderId="3" xfId="1" applyFont="1" applyFill="1" applyBorder="1" applyAlignment="1">
      <alignment horizontal="center" vertical="center"/>
    </xf>
    <xf numFmtId="0" fontId="13" fillId="0" borderId="1" xfId="0" applyFont="1" applyBorder="1" applyAlignment="1">
      <alignment horizontal="center" vertical="center" wrapText="1"/>
    </xf>
    <xf numFmtId="0" fontId="0" fillId="42" borderId="0" xfId="0" applyFill="1"/>
    <xf numFmtId="0" fontId="0" fillId="20" borderId="0" xfId="0" applyFill="1"/>
    <xf numFmtId="0" fontId="0" fillId="44" borderId="0" xfId="0" applyFill="1"/>
    <xf numFmtId="0" fontId="39" fillId="0" borderId="0" xfId="0" applyFont="1" applyAlignment="1">
      <alignment horizontal="center" vertical="center"/>
    </xf>
    <xf numFmtId="0" fontId="56" fillId="42" borderId="0" xfId="0" applyFont="1" applyFill="1" applyAlignment="1">
      <alignment horizontal="justify" vertical="center"/>
    </xf>
    <xf numFmtId="0" fontId="56" fillId="18" borderId="0" xfId="0" applyFont="1" applyFill="1" applyAlignment="1">
      <alignment horizontal="justify" vertical="center"/>
    </xf>
    <xf numFmtId="0" fontId="56" fillId="51" borderId="0" xfId="0" applyFont="1" applyFill="1" applyAlignment="1">
      <alignment horizontal="justify" vertical="center"/>
    </xf>
    <xf numFmtId="0" fontId="54" fillId="0" borderId="0" xfId="0" applyFont="1"/>
    <xf numFmtId="0" fontId="39" fillId="0" borderId="0" xfId="0" applyFont="1" applyFill="1"/>
    <xf numFmtId="0" fontId="0" fillId="43" borderId="1" xfId="0" applyFill="1" applyBorder="1"/>
    <xf numFmtId="0" fontId="39" fillId="14" borderId="1" xfId="0" applyFont="1" applyFill="1" applyBorder="1" applyAlignment="1">
      <alignment horizontal="center" vertical="center"/>
    </xf>
    <xf numFmtId="0" fontId="0" fillId="0" borderId="1" xfId="0" applyBorder="1" applyAlignment="1">
      <alignment horizontal="left"/>
    </xf>
    <xf numFmtId="10" fontId="0" fillId="0" borderId="1" xfId="0" applyNumberFormat="1" applyBorder="1" applyAlignment="1">
      <alignment horizontal="center" vertical="center"/>
    </xf>
    <xf numFmtId="0" fontId="0" fillId="42" borderId="1" xfId="0" applyFill="1" applyBorder="1" applyAlignment="1">
      <alignment horizontal="left" vertical="center"/>
    </xf>
    <xf numFmtId="10" fontId="0" fillId="42" borderId="1" xfId="9" applyNumberFormat="1" applyFont="1" applyFill="1" applyBorder="1" applyAlignment="1">
      <alignment horizontal="center" vertical="center"/>
    </xf>
    <xf numFmtId="10" fontId="0" fillId="0" borderId="0" xfId="9" applyNumberFormat="1" applyFont="1"/>
    <xf numFmtId="0" fontId="0" fillId="18" borderId="1" xfId="0" applyFill="1" applyBorder="1" applyAlignment="1">
      <alignment horizontal="left" vertical="center"/>
    </xf>
    <xf numFmtId="10" fontId="0" fillId="18" borderId="1" xfId="9" applyNumberFormat="1" applyFont="1" applyFill="1" applyBorder="1" applyAlignment="1">
      <alignment horizontal="center" vertical="center"/>
    </xf>
    <xf numFmtId="0" fontId="0" fillId="52" borderId="1" xfId="0" applyFill="1" applyBorder="1" applyAlignment="1">
      <alignment horizontal="left" vertical="center"/>
    </xf>
    <xf numFmtId="10" fontId="0" fillId="52" borderId="1" xfId="9" applyNumberFormat="1" applyFont="1" applyFill="1" applyBorder="1" applyAlignment="1">
      <alignment horizontal="center" vertical="center"/>
    </xf>
    <xf numFmtId="0" fontId="0" fillId="53" borderId="1" xfId="0" applyFill="1" applyBorder="1" applyAlignment="1">
      <alignment horizontal="left"/>
    </xf>
    <xf numFmtId="10" fontId="0" fillId="53" borderId="1" xfId="0" applyNumberFormat="1" applyFill="1" applyBorder="1" applyAlignment="1">
      <alignment horizontal="center" vertical="center"/>
    </xf>
    <xf numFmtId="10" fontId="39" fillId="14" borderId="1" xfId="9" applyNumberFormat="1" applyFont="1" applyFill="1" applyBorder="1" applyAlignment="1">
      <alignment horizontal="center" vertical="center"/>
    </xf>
    <xf numFmtId="10" fontId="0" fillId="0" borderId="0" xfId="0" applyNumberFormat="1"/>
    <xf numFmtId="0" fontId="0" fillId="0" borderId="0" xfId="0" applyAlignment="1">
      <alignment horizontal="center" vertical="center"/>
    </xf>
    <xf numFmtId="0" fontId="13" fillId="0" borderId="1" xfId="92" applyBorder="1"/>
    <xf numFmtId="0" fontId="2" fillId="43" borderId="1" xfId="93" applyFont="1" applyFill="1" applyBorder="1" applyAlignment="1">
      <alignment horizontal="center" vertical="center"/>
    </xf>
    <xf numFmtId="0" fontId="2" fillId="43" borderId="15" xfId="93" applyFont="1" applyFill="1" applyBorder="1" applyAlignment="1">
      <alignment horizontal="center" vertical="center" wrapText="1"/>
    </xf>
    <xf numFmtId="0" fontId="2" fillId="43" borderId="1" xfId="93" applyFont="1" applyFill="1" applyBorder="1" applyAlignment="1">
      <alignment horizontal="center" vertical="center" wrapText="1"/>
    </xf>
    <xf numFmtId="0" fontId="13" fillId="0" borderId="1" xfId="0" applyFont="1" applyFill="1" applyBorder="1" applyAlignment="1">
      <alignment horizontal="justify" vertical="center" wrapText="1"/>
    </xf>
    <xf numFmtId="0" fontId="5" fillId="43" borderId="1" xfId="0" applyFont="1" applyFill="1" applyBorder="1" applyAlignment="1">
      <alignment vertical="center" wrapText="1"/>
    </xf>
    <xf numFmtId="0" fontId="5" fillId="43" borderId="1" xfId="0" applyFont="1" applyFill="1" applyBorder="1" applyAlignment="1">
      <alignment horizontal="center" vertical="center"/>
    </xf>
    <xf numFmtId="0" fontId="15" fillId="42" borderId="1" xfId="0" applyFont="1" applyFill="1" applyBorder="1" applyAlignment="1">
      <alignment horizontal="left" vertical="center"/>
    </xf>
    <xf numFmtId="0" fontId="13" fillId="0" borderId="0" xfId="0" applyFont="1" applyFill="1" applyBorder="1" applyAlignment="1">
      <alignment horizontal="right" vertical="center" wrapText="1"/>
    </xf>
    <xf numFmtId="0" fontId="57" fillId="26" borderId="1" xfId="0" applyFont="1" applyFill="1" applyBorder="1" applyAlignment="1">
      <alignment horizontal="center" vertical="center" wrapText="1"/>
    </xf>
    <xf numFmtId="0" fontId="57" fillId="43" borderId="0" xfId="0" applyFont="1" applyFill="1" applyBorder="1" applyAlignment="1">
      <alignment horizontal="center" vertical="center" wrapText="1"/>
    </xf>
    <xf numFmtId="0" fontId="57" fillId="26" borderId="1" xfId="0" applyFont="1" applyFill="1" applyBorder="1" applyAlignment="1">
      <alignment wrapText="1"/>
    </xf>
    <xf numFmtId="9" fontId="0" fillId="0" borderId="0" xfId="9" applyFont="1"/>
    <xf numFmtId="0" fontId="58" fillId="0" borderId="0" xfId="0" applyFont="1"/>
    <xf numFmtId="0" fontId="17" fillId="26" borderId="1" xfId="4" applyFill="1"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167" fontId="58" fillId="0" borderId="1" xfId="0" applyNumberFormat="1" applyFont="1" applyBorder="1" applyAlignment="1">
      <alignment horizontal="center" vertical="center"/>
    </xf>
    <xf numFmtId="0" fontId="57" fillId="20" borderId="1" xfId="0" applyFont="1" applyFill="1" applyBorder="1" applyAlignment="1">
      <alignment wrapText="1"/>
    </xf>
    <xf numFmtId="1" fontId="1" fillId="20" borderId="1" xfId="9" applyNumberFormat="1" applyFont="1" applyFill="1" applyBorder="1" applyAlignment="1">
      <alignment horizontal="center" vertical="center"/>
    </xf>
    <xf numFmtId="1" fontId="39" fillId="20" borderId="1"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1" fontId="39" fillId="0" borderId="0" xfId="0" applyNumberFormat="1" applyFont="1" applyAlignment="1">
      <alignment horizontal="center" vertical="center"/>
    </xf>
    <xf numFmtId="0" fontId="57" fillId="0" borderId="1" xfId="0" applyFont="1" applyFill="1" applyBorder="1" applyAlignment="1">
      <alignment wrapText="1"/>
    </xf>
    <xf numFmtId="9" fontId="2" fillId="43" borderId="1" xfId="9" applyNumberFormat="1" applyFont="1" applyFill="1" applyBorder="1" applyAlignment="1">
      <alignment horizontal="center" vertical="center" wrapText="1"/>
    </xf>
    <xf numFmtId="1" fontId="2" fillId="54" borderId="1" xfId="9" applyNumberFormat="1" applyFont="1" applyFill="1" applyBorder="1" applyAlignment="1">
      <alignment horizontal="center" vertical="center" wrapText="1"/>
    </xf>
    <xf numFmtId="10" fontId="2" fillId="54" borderId="1" xfId="9" applyNumberFormat="1" applyFont="1" applyFill="1" applyBorder="1" applyAlignment="1">
      <alignment horizontal="center" vertical="center" wrapText="1"/>
    </xf>
    <xf numFmtId="9" fontId="2" fillId="54" borderId="1" xfId="9" applyNumberFormat="1" applyFont="1" applyFill="1" applyBorder="1" applyAlignment="1">
      <alignment horizontal="center" vertical="center" wrapText="1"/>
    </xf>
    <xf numFmtId="0" fontId="2" fillId="54"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10" fontId="5" fillId="43" borderId="23" xfId="0" applyNumberFormat="1" applyFont="1" applyFill="1" applyBorder="1" applyAlignment="1">
      <alignment horizontal="center" vertical="center" wrapText="1"/>
    </xf>
    <xf numFmtId="0" fontId="51" fillId="0" borderId="1" xfId="0" applyFont="1" applyBorder="1" applyAlignment="1">
      <alignment horizontal="center" vertical="center" wrapText="1"/>
    </xf>
    <xf numFmtId="0" fontId="60" fillId="0" borderId="1" xfId="0" applyFont="1" applyBorder="1" applyAlignment="1">
      <alignment horizontal="center" vertical="center"/>
    </xf>
    <xf numFmtId="0" fontId="2" fillId="38" borderId="1" xfId="0" applyFont="1" applyFill="1" applyBorder="1" applyAlignment="1">
      <alignment vertical="center" wrapText="1"/>
    </xf>
    <xf numFmtId="0" fontId="2" fillId="38" borderId="1" xfId="0" applyFont="1" applyFill="1" applyBorder="1" applyAlignment="1">
      <alignment vertical="center"/>
    </xf>
    <xf numFmtId="0" fontId="34" fillId="38" borderId="1" xfId="0" applyFont="1" applyFill="1" applyBorder="1" applyAlignment="1">
      <alignment vertical="center"/>
    </xf>
    <xf numFmtId="1" fontId="2" fillId="20" borderId="1" xfId="9" applyNumberFormat="1" applyFont="1" applyFill="1" applyBorder="1" applyAlignment="1">
      <alignment horizontal="center" vertical="center" wrapText="1"/>
    </xf>
    <xf numFmtId="10" fontId="2" fillId="20" borderId="1" xfId="9" applyNumberFormat="1" applyFont="1" applyFill="1" applyBorder="1" applyAlignment="1">
      <alignment horizontal="center" vertical="center" wrapText="1"/>
    </xf>
    <xf numFmtId="9" fontId="2" fillId="20" borderId="1" xfId="9" applyNumberFormat="1" applyFont="1" applyFill="1" applyBorder="1" applyAlignment="1">
      <alignment horizontal="center" vertical="center" wrapText="1"/>
    </xf>
    <xf numFmtId="0" fontId="2" fillId="20" borderId="1" xfId="0" applyFont="1" applyFill="1" applyBorder="1" applyAlignment="1">
      <alignment horizontal="center" vertical="center" wrapText="1"/>
    </xf>
    <xf numFmtId="0" fontId="1" fillId="4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2" fillId="20" borderId="4" xfId="9" applyNumberFormat="1" applyFont="1" applyFill="1" applyBorder="1" applyAlignment="1">
      <alignment horizontal="center" vertical="center" wrapText="1"/>
    </xf>
    <xf numFmtId="10" fontId="2" fillId="20" borderId="4" xfId="9" applyNumberFormat="1" applyFont="1" applyFill="1" applyBorder="1" applyAlignment="1">
      <alignment horizontal="center" vertical="center" wrapText="1"/>
    </xf>
    <xf numFmtId="9" fontId="2" fillId="20" borderId="4" xfId="9" applyNumberFormat="1" applyFont="1" applyFill="1" applyBorder="1" applyAlignment="1">
      <alignment horizontal="center" vertical="center" wrapText="1"/>
    </xf>
    <xf numFmtId="0" fontId="2" fillId="20" borderId="4" xfId="0" applyFont="1" applyFill="1" applyBorder="1" applyAlignment="1">
      <alignment horizontal="center" vertical="center" wrapText="1"/>
    </xf>
    <xf numFmtId="0" fontId="1" fillId="0" borderId="0" xfId="0" applyFont="1" applyFill="1" applyBorder="1"/>
    <xf numFmtId="0" fontId="2" fillId="18" borderId="1" xfId="0" applyFont="1" applyFill="1" applyBorder="1" applyAlignment="1">
      <alignment horizontal="center" vertical="center" wrapText="1"/>
    </xf>
    <xf numFmtId="0" fontId="13" fillId="0" borderId="1" xfId="4" applyFont="1" applyFill="1" applyBorder="1" applyAlignment="1">
      <alignment horizontal="left" vertical="top" wrapText="1"/>
    </xf>
    <xf numFmtId="0" fontId="1" fillId="29" borderId="0" xfId="0" applyFont="1" applyFill="1" applyBorder="1" applyAlignment="1">
      <alignment horizontal="center" vertical="center" wrapText="1"/>
    </xf>
    <xf numFmtId="9" fontId="1" fillId="29" borderId="0" xfId="0" applyNumberFormat="1" applyFont="1" applyFill="1" applyBorder="1" applyAlignment="1">
      <alignment horizontal="center" vertical="center" wrapText="1"/>
    </xf>
    <xf numFmtId="0" fontId="0" fillId="0" borderId="1" xfId="0" applyBorder="1" applyAlignment="1">
      <alignment horizontal="center" vertical="center" wrapText="1"/>
    </xf>
    <xf numFmtId="9" fontId="0" fillId="0" borderId="1" xfId="9" applyNumberFormat="1" applyFont="1" applyBorder="1" applyAlignment="1">
      <alignment horizontal="center" vertical="center"/>
    </xf>
    <xf numFmtId="9" fontId="15" fillId="43" borderId="1" xfId="9" applyNumberFormat="1" applyFont="1" applyFill="1" applyBorder="1" applyAlignment="1">
      <alignment horizontal="center" vertical="center" wrapText="1"/>
    </xf>
    <xf numFmtId="1" fontId="15" fillId="54" borderId="1" xfId="9" applyNumberFormat="1" applyFont="1" applyFill="1" applyBorder="1" applyAlignment="1">
      <alignment horizontal="center" vertical="center" wrapText="1"/>
    </xf>
    <xf numFmtId="10" fontId="15" fillId="54" borderId="1" xfId="9" applyNumberFormat="1" applyFont="1" applyFill="1" applyBorder="1" applyAlignment="1">
      <alignment horizontal="center" vertical="center" wrapText="1"/>
    </xf>
    <xf numFmtId="9" fontId="15" fillId="54" borderId="1" xfId="9" applyNumberFormat="1" applyFont="1" applyFill="1" applyBorder="1" applyAlignment="1">
      <alignment horizontal="center" vertical="center" wrapText="1"/>
    </xf>
    <xf numFmtId="0" fontId="15" fillId="54" borderId="1" xfId="0" applyFont="1" applyFill="1" applyBorder="1" applyAlignment="1">
      <alignment horizontal="center" vertical="center" wrapText="1"/>
    </xf>
    <xf numFmtId="0" fontId="0" fillId="39" borderId="1" xfId="0" applyFill="1" applyBorder="1" applyAlignment="1">
      <alignment horizontal="justify" vertical="center" wrapText="1"/>
    </xf>
    <xf numFmtId="9" fontId="0" fillId="39" borderId="1" xfId="9" applyFont="1" applyFill="1" applyBorder="1" applyAlignment="1">
      <alignment horizontal="center" vertical="center" wrapText="1"/>
    </xf>
    <xf numFmtId="9" fontId="39" fillId="39" borderId="1" xfId="9" applyFont="1" applyFill="1" applyBorder="1" applyAlignment="1">
      <alignment horizontal="center" vertical="center" wrapText="1"/>
    </xf>
    <xf numFmtId="0" fontId="0" fillId="39" borderId="1" xfId="0" applyFill="1" applyBorder="1" applyAlignment="1">
      <alignment vertical="top" wrapText="1"/>
    </xf>
    <xf numFmtId="0" fontId="0" fillId="55" borderId="1" xfId="0" applyFill="1" applyBorder="1" applyAlignment="1">
      <alignment horizontal="center" vertical="center"/>
    </xf>
    <xf numFmtId="0" fontId="0" fillId="39" borderId="1" xfId="0" applyFill="1" applyBorder="1" applyAlignment="1">
      <alignment horizontal="justify" vertical="top" wrapText="1"/>
    </xf>
    <xf numFmtId="0" fontId="12" fillId="9" borderId="1" xfId="0" applyFont="1" applyFill="1" applyBorder="1" applyAlignment="1">
      <alignment horizontal="left" vertical="top" wrapText="1"/>
    </xf>
    <xf numFmtId="0" fontId="12" fillId="9" borderId="1" xfId="0" applyFont="1" applyFill="1" applyBorder="1" applyAlignment="1">
      <alignment horizontal="justify" vertical="top" wrapText="1"/>
    </xf>
    <xf numFmtId="0" fontId="12" fillId="10" borderId="1" xfId="0" applyFont="1" applyFill="1" applyBorder="1" applyAlignment="1">
      <alignment horizontal="justify" vertical="top" wrapText="1"/>
    </xf>
    <xf numFmtId="0" fontId="27" fillId="0" borderId="0" xfId="0" applyFont="1" applyFill="1"/>
    <xf numFmtId="0" fontId="13" fillId="0" borderId="0" xfId="11" applyFont="1" applyFill="1" applyAlignment="1">
      <alignment horizontal="left" vertical="center"/>
    </xf>
    <xf numFmtId="0" fontId="13" fillId="0" borderId="0" xfId="11" applyFont="1" applyFill="1"/>
    <xf numFmtId="0" fontId="13" fillId="0" borderId="0" xfId="7" applyFont="1" applyFill="1"/>
    <xf numFmtId="9" fontId="15" fillId="43" borderId="4" xfId="9" applyNumberFormat="1" applyFont="1" applyFill="1" applyBorder="1" applyAlignment="1">
      <alignment horizontal="center" vertical="center" wrapText="1"/>
    </xf>
    <xf numFmtId="0" fontId="15" fillId="43" borderId="4" xfId="0" applyFont="1" applyFill="1" applyBorder="1" applyAlignment="1">
      <alignment horizontal="center" vertical="center" wrapText="1"/>
    </xf>
    <xf numFmtId="1" fontId="15" fillId="54" borderId="4" xfId="9" applyNumberFormat="1" applyFont="1" applyFill="1" applyBorder="1" applyAlignment="1">
      <alignment horizontal="center" vertical="center" wrapText="1"/>
    </xf>
    <xf numFmtId="10" fontId="15" fillId="54" borderId="4" xfId="9" applyNumberFormat="1" applyFont="1" applyFill="1" applyBorder="1" applyAlignment="1">
      <alignment horizontal="center" vertical="center" wrapText="1"/>
    </xf>
    <xf numFmtId="9" fontId="15" fillId="54" borderId="4" xfId="9" applyNumberFormat="1" applyFont="1" applyFill="1" applyBorder="1" applyAlignment="1">
      <alignment horizontal="center" vertical="center" wrapText="1"/>
    </xf>
    <xf numFmtId="0" fontId="15" fillId="54" borderId="4" xfId="0" applyFont="1" applyFill="1" applyBorder="1" applyAlignment="1">
      <alignment horizontal="center" vertical="center" wrapText="1"/>
    </xf>
    <xf numFmtId="0" fontId="24" fillId="43"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23" xfId="0" applyFont="1" applyFill="1" applyBorder="1" applyAlignment="1">
      <alignment horizontal="center" vertical="center" wrapText="1"/>
    </xf>
    <xf numFmtId="9" fontId="13" fillId="0" borderId="23" xfId="9" applyFont="1" applyFill="1" applyBorder="1" applyAlignment="1">
      <alignment horizontal="center" vertical="center" wrapText="1"/>
    </xf>
    <xf numFmtId="9" fontId="19" fillId="0" borderId="23" xfId="9" applyFont="1" applyFill="1" applyBorder="1" applyAlignment="1">
      <alignment horizontal="center" vertical="center" wrapText="1"/>
    </xf>
    <xf numFmtId="0" fontId="13" fillId="0" borderId="23" xfId="0" applyFont="1" applyFill="1" applyBorder="1" applyAlignment="1">
      <alignment horizontal="center" vertical="top" wrapText="1"/>
    </xf>
    <xf numFmtId="0" fontId="13" fillId="42" borderId="23"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13" fillId="0" borderId="1" xfId="9" applyFont="1" applyFill="1" applyBorder="1" applyAlignment="1">
      <alignment horizontal="center" vertical="center" wrapText="1"/>
    </xf>
    <xf numFmtId="9" fontId="19" fillId="0" borderId="1" xfId="9" applyFont="1" applyFill="1" applyBorder="1" applyAlignment="1">
      <alignment horizontal="center" vertical="center" wrapText="1"/>
    </xf>
    <xf numFmtId="0" fontId="16" fillId="4" borderId="0" xfId="1" applyFont="1" applyFill="1" applyBorder="1" applyAlignment="1">
      <alignment horizontal="center" vertical="center"/>
    </xf>
    <xf numFmtId="0" fontId="13" fillId="0" borderId="1" xfId="11" applyFont="1" applyFill="1" applyBorder="1" applyAlignment="1">
      <alignment horizontal="center" vertical="center" wrapText="1"/>
    </xf>
    <xf numFmtId="0" fontId="13" fillId="4" borderId="0" xfId="0" applyFont="1" applyFill="1" applyAlignment="1">
      <alignment horizontal="center" vertical="center" wrapText="1"/>
    </xf>
    <xf numFmtId="0" fontId="13" fillId="0" borderId="1" xfId="0" applyFont="1" applyFill="1" applyBorder="1" applyAlignment="1">
      <alignment horizontal="justify" vertical="top" wrapText="1"/>
    </xf>
    <xf numFmtId="0" fontId="13" fillId="0" borderId="1" xfId="11" applyFont="1" applyFill="1" applyBorder="1" applyAlignment="1">
      <alignment horizontal="center" vertical="top" wrapText="1"/>
    </xf>
    <xf numFmtId="0" fontId="16" fillId="56" borderId="0" xfId="1" applyFont="1" applyFill="1" applyBorder="1" applyAlignment="1">
      <alignment horizontal="center" vertical="center"/>
    </xf>
    <xf numFmtId="0" fontId="13" fillId="4" borderId="0" xfId="11" applyFont="1" applyFill="1" applyAlignment="1">
      <alignment horizontal="center" vertical="center" wrapText="1"/>
    </xf>
    <xf numFmtId="0" fontId="13" fillId="0" borderId="0" xfId="11" applyFont="1" applyFill="1" applyAlignment="1">
      <alignment vertical="center" wrapText="1"/>
    </xf>
    <xf numFmtId="0" fontId="16" fillId="6" borderId="0" xfId="1" applyFont="1" applyFill="1" applyBorder="1" applyAlignment="1">
      <alignment horizontal="center" vertical="center"/>
    </xf>
    <xf numFmtId="0" fontId="13" fillId="0" borderId="1" xfId="0" applyFont="1" applyFill="1" applyBorder="1" applyAlignment="1">
      <alignment horizontal="center" vertical="top" wrapText="1"/>
    </xf>
    <xf numFmtId="0" fontId="13" fillId="42" borderId="1" xfId="0" applyFont="1" applyFill="1" applyBorder="1" applyAlignment="1">
      <alignment horizontal="center" vertical="center" wrapText="1"/>
    </xf>
    <xf numFmtId="0" fontId="16" fillId="4" borderId="2" xfId="1" applyFont="1" applyFill="1" applyBorder="1" applyAlignment="1">
      <alignment vertical="center"/>
    </xf>
    <xf numFmtId="0" fontId="16" fillId="4" borderId="16" xfId="1" applyFont="1" applyFill="1" applyBorder="1" applyAlignment="1">
      <alignment vertical="center"/>
    </xf>
    <xf numFmtId="0" fontId="16" fillId="5" borderId="2" xfId="1" applyFont="1" applyFill="1" applyBorder="1" applyAlignment="1">
      <alignment vertical="center"/>
    </xf>
    <xf numFmtId="0" fontId="16" fillId="5" borderId="16" xfId="1" applyFont="1" applyFill="1" applyBorder="1" applyAlignment="1">
      <alignment vertical="center"/>
    </xf>
    <xf numFmtId="0" fontId="16" fillId="6" borderId="2" xfId="1" applyFont="1" applyFill="1" applyBorder="1" applyAlignment="1">
      <alignment vertical="center"/>
    </xf>
    <xf numFmtId="0" fontId="16" fillId="6" borderId="16" xfId="1" applyFont="1" applyFill="1" applyBorder="1" applyAlignment="1">
      <alignment vertical="center"/>
    </xf>
    <xf numFmtId="0" fontId="14" fillId="15" borderId="1" xfId="1" applyFont="1" applyFill="1" applyBorder="1" applyAlignment="1">
      <alignment horizontal="left" vertical="top" wrapText="1"/>
    </xf>
    <xf numFmtId="0" fontId="24" fillId="43" borderId="4" xfId="0" applyFont="1" applyFill="1" applyBorder="1" applyAlignment="1">
      <alignment horizontal="center" vertical="center" wrapText="1"/>
    </xf>
    <xf numFmtId="0" fontId="18" fillId="16" borderId="0" xfId="0" applyFont="1" applyFill="1" applyBorder="1" applyAlignment="1">
      <alignment horizontal="center" vertical="center" wrapText="1"/>
    </xf>
    <xf numFmtId="0" fontId="29" fillId="0" borderId="1" xfId="0" applyFont="1" applyBorder="1" applyAlignment="1">
      <alignment horizontal="center" vertical="center" wrapText="1"/>
    </xf>
    <xf numFmtId="9" fontId="29" fillId="0" borderId="1" xfId="0" applyNumberFormat="1" applyFont="1" applyBorder="1" applyAlignment="1">
      <alignment horizontal="center" vertical="center" wrapText="1"/>
    </xf>
    <xf numFmtId="0" fontId="29" fillId="0" borderId="1" xfId="0" applyFont="1" applyFill="1" applyBorder="1" applyAlignment="1">
      <alignment horizontal="center" vertical="center" wrapText="1"/>
    </xf>
    <xf numFmtId="9" fontId="32" fillId="0" borderId="1" xfId="0" applyNumberFormat="1" applyFont="1" applyBorder="1" applyAlignment="1">
      <alignment horizontal="center" vertical="center" wrapText="1"/>
    </xf>
    <xf numFmtId="0" fontId="29" fillId="0" borderId="1" xfId="0" applyFont="1" applyFill="1" applyBorder="1" applyAlignment="1">
      <alignment horizontal="justify" vertical="top" wrapText="1"/>
    </xf>
    <xf numFmtId="0" fontId="29" fillId="42" borderId="1" xfId="0" applyFont="1" applyFill="1" applyBorder="1" applyAlignment="1">
      <alignment horizontal="center" vertical="center" wrapText="1"/>
    </xf>
    <xf numFmtId="1" fontId="18" fillId="7" borderId="0" xfId="0" applyNumberFormat="1" applyFont="1" applyFill="1" applyBorder="1" applyAlignment="1">
      <alignment horizontal="center" vertical="center" wrapText="1"/>
    </xf>
    <xf numFmtId="1" fontId="16" fillId="7" borderId="0" xfId="0" applyNumberFormat="1" applyFont="1" applyFill="1" applyBorder="1" applyAlignment="1">
      <alignment horizontal="center" vertical="center" wrapText="1"/>
    </xf>
    <xf numFmtId="1" fontId="18" fillId="7" borderId="0" xfId="0" applyNumberFormat="1" applyFont="1" applyFill="1" applyBorder="1" applyAlignment="1">
      <alignment horizontal="justify" vertical="center" wrapText="1"/>
    </xf>
    <xf numFmtId="0" fontId="18" fillId="7" borderId="0" xfId="0" applyFont="1" applyFill="1" applyBorder="1" applyAlignment="1">
      <alignment horizontal="center" vertical="center" wrapText="1"/>
    </xf>
    <xf numFmtId="0" fontId="29" fillId="0" borderId="1" xfId="0" applyFont="1" applyFill="1" applyBorder="1" applyAlignment="1">
      <alignment horizontal="center" vertical="top" wrapText="1"/>
    </xf>
    <xf numFmtId="9" fontId="2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1" fontId="18" fillId="6" borderId="0" xfId="0" applyNumberFormat="1" applyFont="1" applyFill="1" applyBorder="1" applyAlignment="1">
      <alignment horizontal="center" vertical="center" wrapText="1"/>
    </xf>
    <xf numFmtId="1" fontId="16" fillId="6" borderId="0" xfId="0" applyNumberFormat="1" applyFont="1" applyFill="1" applyBorder="1" applyAlignment="1">
      <alignment horizontal="center" vertical="center" wrapText="1"/>
    </xf>
    <xf numFmtId="1" fontId="18" fillId="6" borderId="0" xfId="0" applyNumberFormat="1" applyFont="1" applyFill="1" applyBorder="1" applyAlignment="1">
      <alignment horizontal="justify" vertical="center" wrapText="1"/>
    </xf>
    <xf numFmtId="0" fontId="18" fillId="6" borderId="0" xfId="0" applyFont="1" applyFill="1" applyBorder="1" applyAlignment="1">
      <alignment horizontal="center" vertical="center" wrapText="1"/>
    </xf>
    <xf numFmtId="0" fontId="29" fillId="0" borderId="1" xfId="0" applyFont="1" applyBorder="1" applyAlignment="1">
      <alignment horizontal="justify" vertical="center" wrapText="1"/>
    </xf>
    <xf numFmtId="1" fontId="18" fillId="5" borderId="0" xfId="0" applyNumberFormat="1" applyFont="1" applyFill="1" applyBorder="1" applyAlignment="1">
      <alignment horizontal="center" vertical="center" wrapText="1"/>
    </xf>
    <xf numFmtId="1" fontId="16" fillId="5" borderId="0" xfId="0" applyNumberFormat="1" applyFont="1" applyFill="1" applyBorder="1" applyAlignment="1">
      <alignment horizontal="center" vertical="center" wrapText="1"/>
    </xf>
    <xf numFmtId="1" fontId="18" fillId="5" borderId="0" xfId="0" applyNumberFormat="1" applyFont="1" applyFill="1" applyBorder="1" applyAlignment="1">
      <alignment horizontal="justify" vertical="center" wrapText="1"/>
    </xf>
    <xf numFmtId="0" fontId="18" fillId="5" borderId="0" xfId="0" applyFont="1" applyFill="1" applyBorder="1" applyAlignment="1">
      <alignment horizontal="center" vertical="center" wrapText="1"/>
    </xf>
    <xf numFmtId="0" fontId="13" fillId="0" borderId="1" xfId="11" applyFont="1" applyBorder="1" applyAlignment="1">
      <alignment horizontal="center" vertical="center" wrapText="1"/>
    </xf>
    <xf numFmtId="9" fontId="13" fillId="0" borderId="1" xfId="11" applyNumberFormat="1" applyFont="1" applyBorder="1" applyAlignment="1">
      <alignment horizontal="center" vertical="center" wrapText="1"/>
    </xf>
    <xf numFmtId="9" fontId="19" fillId="0" borderId="1" xfId="11" applyNumberFormat="1" applyFont="1" applyBorder="1" applyAlignment="1">
      <alignment horizontal="center" vertical="center" wrapText="1"/>
    </xf>
    <xf numFmtId="0" fontId="13" fillId="0" borderId="1" xfId="11" applyFont="1" applyBorder="1" applyAlignment="1">
      <alignment horizontal="justify" vertical="top" wrapText="1"/>
    </xf>
    <xf numFmtId="1" fontId="18" fillId="4" borderId="0" xfId="0" applyNumberFormat="1" applyFont="1" applyFill="1" applyBorder="1" applyAlignment="1">
      <alignment horizontal="center" vertical="center" wrapText="1"/>
    </xf>
    <xf numFmtId="1" fontId="16" fillId="4" borderId="0" xfId="0" applyNumberFormat="1" applyFont="1" applyFill="1" applyBorder="1" applyAlignment="1">
      <alignment horizontal="center" vertical="center" wrapText="1"/>
    </xf>
    <xf numFmtId="1" fontId="18" fillId="4" borderId="0" xfId="0" applyNumberFormat="1" applyFont="1" applyFill="1" applyBorder="1" applyAlignment="1">
      <alignment horizontal="justify" vertical="center" wrapText="1"/>
    </xf>
    <xf numFmtId="0" fontId="18" fillId="4" borderId="0" xfId="0" applyFont="1" applyFill="1" applyBorder="1" applyAlignment="1">
      <alignment horizontal="center" vertical="center" wrapText="1"/>
    </xf>
    <xf numFmtId="1" fontId="18" fillId="28" borderId="0" xfId="0" applyNumberFormat="1" applyFont="1" applyFill="1" applyBorder="1" applyAlignment="1">
      <alignment horizontal="center" vertical="center" wrapText="1"/>
    </xf>
    <xf numFmtId="1" fontId="16" fillId="28" borderId="0" xfId="0" applyNumberFormat="1" applyFont="1" applyFill="1" applyBorder="1" applyAlignment="1">
      <alignment horizontal="center" vertical="center" wrapText="1"/>
    </xf>
    <xf numFmtId="1" fontId="18" fillId="28" borderId="0" xfId="0" applyNumberFormat="1" applyFont="1" applyFill="1" applyBorder="1" applyAlignment="1">
      <alignment horizontal="justify" vertical="center" wrapText="1"/>
    </xf>
    <xf numFmtId="0" fontId="18" fillId="28" borderId="0" xfId="0" applyFont="1" applyFill="1" applyBorder="1" applyAlignment="1">
      <alignment horizontal="center" vertical="center" wrapText="1"/>
    </xf>
    <xf numFmtId="0" fontId="29" fillId="0" borderId="0" xfId="0" applyFont="1" applyFill="1"/>
    <xf numFmtId="0" fontId="30" fillId="0" borderId="0" xfId="0" applyFont="1" applyFill="1"/>
    <xf numFmtId="0" fontId="14" fillId="17" borderId="1" xfId="0" applyFont="1" applyFill="1" applyBorder="1" applyAlignment="1">
      <alignment horizontal="center" vertical="top" wrapText="1"/>
    </xf>
    <xf numFmtId="0" fontId="14" fillId="17" borderId="1" xfId="7" applyFont="1" applyFill="1" applyBorder="1" applyAlignment="1">
      <alignment horizontal="center" vertical="top" wrapText="1"/>
    </xf>
    <xf numFmtId="0" fontId="14" fillId="17" borderId="1" xfId="11" applyFont="1" applyFill="1" applyBorder="1" applyAlignment="1">
      <alignment horizontal="center" vertical="top" wrapText="1"/>
    </xf>
    <xf numFmtId="0" fontId="14" fillId="17" borderId="1" xfId="5" applyFont="1" applyFill="1" applyBorder="1" applyAlignment="1">
      <alignment horizontal="center" vertical="top" wrapText="1"/>
    </xf>
    <xf numFmtId="0" fontId="14" fillId="11" borderId="1" xfId="11" applyFont="1" applyFill="1" applyBorder="1" applyAlignment="1">
      <alignment horizontal="center" vertical="top" wrapText="1"/>
    </xf>
    <xf numFmtId="0" fontId="13" fillId="10" borderId="1" xfId="0" applyFont="1" applyFill="1" applyBorder="1" applyAlignment="1">
      <alignment horizontal="center" vertical="top" wrapText="1"/>
    </xf>
    <xf numFmtId="0" fontId="13" fillId="10" borderId="1" xfId="0" applyFont="1" applyFill="1" applyBorder="1" applyAlignment="1">
      <alignment vertical="top" wrapText="1"/>
    </xf>
    <xf numFmtId="9" fontId="13" fillId="9" borderId="1" xfId="1" applyNumberFormat="1" applyFont="1" applyFill="1" applyBorder="1" applyAlignment="1">
      <alignment horizontal="center" vertical="top" wrapText="1"/>
    </xf>
    <xf numFmtId="15" fontId="13" fillId="8" borderId="2" xfId="1" applyNumberFormat="1" applyFont="1" applyFill="1" applyBorder="1" applyAlignment="1">
      <alignment horizontal="center" vertical="center" wrapText="1"/>
    </xf>
    <xf numFmtId="1" fontId="16" fillId="16" borderId="0" xfId="11" applyNumberFormat="1" applyFont="1" applyFill="1" applyBorder="1" applyAlignment="1">
      <alignment horizontal="center" vertical="center" wrapText="1"/>
    </xf>
    <xf numFmtId="0" fontId="16" fillId="16" borderId="0" xfId="11" applyFont="1" applyFill="1" applyBorder="1" applyAlignment="1">
      <alignment horizontal="center" vertical="center" wrapText="1"/>
    </xf>
    <xf numFmtId="0" fontId="14" fillId="0" borderId="1" xfId="0" applyFont="1" applyBorder="1" applyAlignment="1">
      <alignment horizontal="justify" vertical="top" wrapText="1"/>
    </xf>
    <xf numFmtId="9" fontId="14" fillId="0" borderId="1" xfId="9" applyFont="1" applyBorder="1" applyAlignment="1">
      <alignment horizontal="center" vertical="center" wrapText="1"/>
    </xf>
    <xf numFmtId="0" fontId="14" fillId="0" borderId="1" xfId="0" applyFont="1" applyBorder="1" applyAlignment="1">
      <alignment horizontal="center" vertical="center" wrapText="1"/>
    </xf>
    <xf numFmtId="9" fontId="11" fillId="0" borderId="1" xfId="9" applyFont="1" applyBorder="1" applyAlignment="1">
      <alignment horizontal="center" vertical="center" wrapText="1"/>
    </xf>
    <xf numFmtId="0" fontId="14" fillId="0" borderId="1" xfId="0" applyFont="1" applyFill="1" applyBorder="1" applyAlignment="1">
      <alignment horizontal="justify" vertical="top" wrapText="1"/>
    </xf>
    <xf numFmtId="0" fontId="14" fillId="42" borderId="1" xfId="0" applyFont="1" applyFill="1" applyBorder="1" applyAlignment="1">
      <alignment horizontal="center" vertical="center" wrapText="1"/>
    </xf>
    <xf numFmtId="0" fontId="14" fillId="0" borderId="1" xfId="11" applyFont="1" applyBorder="1" applyAlignment="1">
      <alignment horizontal="center" vertical="center" wrapText="1"/>
    </xf>
    <xf numFmtId="0" fontId="14" fillId="0" borderId="1" xfId="11" applyFont="1" applyFill="1" applyBorder="1" applyAlignment="1">
      <alignment horizontal="justify" vertical="center" wrapText="1"/>
    </xf>
    <xf numFmtId="0" fontId="14" fillId="0" borderId="1" xfId="11" applyFont="1" applyBorder="1" applyAlignment="1">
      <alignment horizontal="center" vertical="top" wrapText="1"/>
    </xf>
    <xf numFmtId="0" fontId="14" fillId="0" borderId="1" xfId="11" applyFont="1" applyBorder="1" applyAlignment="1">
      <alignment horizontal="justify" vertical="top" wrapText="1"/>
    </xf>
    <xf numFmtId="0" fontId="14" fillId="0" borderId="1" xfId="11" applyFont="1" applyBorder="1" applyAlignment="1">
      <alignment horizontal="justify" vertical="center" wrapText="1"/>
    </xf>
    <xf numFmtId="0" fontId="14" fillId="0" borderId="1" xfId="11" applyFont="1" applyBorder="1" applyAlignment="1">
      <alignment horizontal="left" vertical="top" wrapText="1"/>
    </xf>
    <xf numFmtId="0" fontId="14" fillId="0" borderId="1" xfId="11" applyFont="1" applyFill="1" applyBorder="1" applyAlignment="1">
      <alignment horizontal="center" vertical="center" wrapText="1"/>
    </xf>
    <xf numFmtId="9" fontId="13" fillId="0" borderId="1" xfId="9" applyFont="1" applyBorder="1" applyAlignment="1">
      <alignment horizontal="center" vertical="center" wrapText="1"/>
    </xf>
    <xf numFmtId="9" fontId="19" fillId="0" borderId="1" xfId="9" applyFont="1" applyBorder="1" applyAlignment="1">
      <alignment horizontal="center" vertical="center" wrapText="1"/>
    </xf>
    <xf numFmtId="0" fontId="13" fillId="0" borderId="1" xfId="0" applyFont="1" applyBorder="1" applyAlignment="1">
      <alignment horizontal="justify" vertical="top" wrapText="1"/>
    </xf>
    <xf numFmtId="1" fontId="16" fillId="7" borderId="0" xfId="11" applyNumberFormat="1" applyFont="1" applyFill="1" applyBorder="1" applyAlignment="1">
      <alignment horizontal="center" vertical="center" wrapText="1"/>
    </xf>
    <xf numFmtId="1" fontId="16" fillId="7" borderId="0" xfId="11" applyNumberFormat="1" applyFont="1" applyFill="1" applyBorder="1" applyAlignment="1">
      <alignment horizontal="justify" vertical="center" wrapText="1"/>
    </xf>
    <xf numFmtId="0" fontId="16" fillId="7" borderId="0" xfId="11" applyFont="1" applyFill="1" applyBorder="1" applyAlignment="1">
      <alignment horizontal="center" vertical="center" wrapText="1"/>
    </xf>
    <xf numFmtId="0" fontId="13" fillId="0" borderId="1" xfId="11" applyFont="1" applyBorder="1" applyAlignment="1">
      <alignment horizontal="justify" vertical="center" wrapText="1"/>
    </xf>
    <xf numFmtId="0" fontId="13" fillId="0" borderId="1" xfId="0" applyFont="1" applyBorder="1" applyAlignment="1">
      <alignment horizontal="center" vertical="top" wrapText="1"/>
    </xf>
    <xf numFmtId="1" fontId="13" fillId="0" borderId="1" xfId="11" applyNumberFormat="1" applyFont="1" applyBorder="1" applyAlignment="1">
      <alignment horizontal="center" vertical="top" wrapText="1"/>
    </xf>
    <xf numFmtId="1" fontId="16" fillId="6" borderId="0" xfId="11" applyNumberFormat="1" applyFont="1" applyFill="1" applyBorder="1" applyAlignment="1">
      <alignment horizontal="center" vertical="center" wrapText="1"/>
    </xf>
    <xf numFmtId="1" fontId="16" fillId="6" borderId="0" xfId="11" applyNumberFormat="1" applyFont="1" applyFill="1" applyBorder="1" applyAlignment="1">
      <alignment horizontal="justify" vertical="center" wrapText="1"/>
    </xf>
    <xf numFmtId="0" fontId="16" fillId="6" borderId="0" xfId="11" applyFont="1" applyFill="1" applyBorder="1" applyAlignment="1">
      <alignment horizontal="center" vertical="center" wrapText="1"/>
    </xf>
    <xf numFmtId="0" fontId="13" fillId="0" borderId="1" xfId="0" applyFont="1" applyBorder="1" applyAlignment="1">
      <alignment horizontal="justify" vertical="center" wrapText="1"/>
    </xf>
    <xf numFmtId="1" fontId="16" fillId="5" borderId="0" xfId="11" applyNumberFormat="1" applyFont="1" applyFill="1" applyBorder="1" applyAlignment="1">
      <alignment horizontal="center" vertical="center" wrapText="1"/>
    </xf>
    <xf numFmtId="1" fontId="16" fillId="5" borderId="0" xfId="11" applyNumberFormat="1" applyFont="1" applyFill="1" applyBorder="1" applyAlignment="1">
      <alignment horizontal="justify" vertical="center" wrapText="1"/>
    </xf>
    <xf numFmtId="0" fontId="16" fillId="5" borderId="0" xfId="11" applyFont="1" applyFill="1" applyBorder="1" applyAlignment="1">
      <alignment horizontal="center" vertical="center" wrapText="1"/>
    </xf>
    <xf numFmtId="1" fontId="13" fillId="0" borderId="1" xfId="11" applyNumberFormat="1" applyFont="1" applyBorder="1" applyAlignment="1">
      <alignment horizontal="center" vertical="center" wrapText="1"/>
    </xf>
    <xf numFmtId="0" fontId="27" fillId="0" borderId="1" xfId="11" applyFont="1" applyBorder="1" applyAlignment="1">
      <alignment horizontal="center" vertical="center" wrapText="1"/>
    </xf>
    <xf numFmtId="0" fontId="13" fillId="0" borderId="1" xfId="11" applyFont="1" applyFill="1" applyBorder="1" applyAlignment="1">
      <alignment horizontal="justify" vertical="center" wrapText="1"/>
    </xf>
    <xf numFmtId="1" fontId="16" fillId="31" borderId="0" xfId="0" applyNumberFormat="1" applyFont="1" applyFill="1" applyBorder="1" applyAlignment="1">
      <alignment horizontal="center" vertical="center" wrapText="1"/>
    </xf>
    <xf numFmtId="1" fontId="16" fillId="31" borderId="0" xfId="0" applyNumberFormat="1" applyFont="1" applyFill="1" applyBorder="1" applyAlignment="1">
      <alignment horizontal="justify" vertical="center" wrapText="1"/>
    </xf>
    <xf numFmtId="0" fontId="16" fillId="31" borderId="0" xfId="0" applyFont="1" applyFill="1" applyBorder="1" applyAlignment="1">
      <alignment horizontal="center" vertical="center" wrapText="1"/>
    </xf>
    <xf numFmtId="1" fontId="13" fillId="0" borderId="0" xfId="11" applyNumberFormat="1" applyFont="1" applyAlignment="1">
      <alignment horizontal="center" vertical="center"/>
    </xf>
    <xf numFmtId="0" fontId="13" fillId="0" borderId="0" xfId="11" applyFont="1" applyAlignment="1">
      <alignment vertical="center"/>
    </xf>
    <xf numFmtId="0" fontId="20" fillId="0" borderId="0" xfId="7" applyFont="1" applyFill="1"/>
    <xf numFmtId="0" fontId="14" fillId="0" borderId="0" xfId="0" applyFont="1" applyFill="1"/>
    <xf numFmtId="0" fontId="14" fillId="0" borderId="0" xfId="7" applyFont="1" applyFill="1"/>
    <xf numFmtId="0" fontId="27" fillId="0" borderId="0" xfId="11" applyFont="1" applyFill="1"/>
    <xf numFmtId="0" fontId="14" fillId="17" borderId="1" xfId="5" applyFont="1" applyFill="1" applyBorder="1" applyAlignment="1">
      <alignment horizontal="justify" vertical="top" wrapText="1"/>
    </xf>
    <xf numFmtId="0" fontId="16" fillId="16" borderId="52" xfId="0" applyFont="1" applyFill="1" applyBorder="1" applyAlignment="1">
      <alignment vertical="center" wrapText="1"/>
    </xf>
    <xf numFmtId="0" fontId="16" fillId="16" borderId="6" xfId="0" applyFont="1" applyFill="1" applyBorder="1" applyAlignment="1">
      <alignment vertical="center" wrapText="1"/>
    </xf>
    <xf numFmtId="0" fontId="16" fillId="16" borderId="0" xfId="0" applyFont="1" applyFill="1" applyBorder="1" applyAlignment="1">
      <alignment horizontal="center" vertical="center" wrapText="1"/>
    </xf>
    <xf numFmtId="0" fontId="21" fillId="0" borderId="0" xfId="0" applyFont="1" applyFill="1"/>
    <xf numFmtId="0" fontId="61" fillId="0" borderId="1" xfId="0" applyFont="1" applyBorder="1" applyAlignment="1">
      <alignment horizontal="center" vertical="center" wrapText="1"/>
    </xf>
    <xf numFmtId="9" fontId="61" fillId="0" borderId="1" xfId="9" applyFont="1" applyBorder="1" applyAlignment="1">
      <alignment horizontal="center" vertical="center" wrapText="1"/>
    </xf>
    <xf numFmtId="9" fontId="15" fillId="0" borderId="1" xfId="9"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42" borderId="1" xfId="0" applyFont="1" applyFill="1" applyBorder="1" applyAlignment="1">
      <alignment horizontal="center" vertical="center" wrapText="1"/>
    </xf>
    <xf numFmtId="0" fontId="61"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center" vertical="center" wrapText="1"/>
    </xf>
    <xf numFmtId="0" fontId="0" fillId="0" borderId="1" xfId="0" applyFill="1" applyBorder="1"/>
    <xf numFmtId="1" fontId="0" fillId="20" borderId="1" xfId="0" applyNumberFormat="1" applyFill="1" applyBorder="1" applyAlignment="1">
      <alignment horizontal="center" vertical="center"/>
    </xf>
    <xf numFmtId="0" fontId="0" fillId="20" borderId="1" xfId="0" applyFill="1" applyBorder="1" applyAlignment="1">
      <alignment horizontal="center" vertical="center"/>
    </xf>
    <xf numFmtId="167" fontId="58" fillId="20" borderId="1" xfId="0" applyNumberFormat="1" applyFont="1" applyFill="1" applyBorder="1" applyAlignment="1">
      <alignment horizontal="center" vertical="center"/>
    </xf>
    <xf numFmtId="0" fontId="55" fillId="0" borderId="0" xfId="0" applyFont="1"/>
    <xf numFmtId="0" fontId="55" fillId="18" borderId="0" xfId="0" applyFont="1" applyFill="1"/>
    <xf numFmtId="0" fontId="14" fillId="0" borderId="1" xfId="7" applyFont="1" applyFill="1" applyBorder="1" applyAlignment="1">
      <alignment horizontal="center" vertical="center"/>
    </xf>
    <xf numFmtId="1" fontId="1" fillId="42" borderId="1" xfId="9" applyNumberFormat="1" applyFont="1" applyFill="1" applyBorder="1" applyAlignment="1">
      <alignment horizontal="center" vertical="center"/>
    </xf>
    <xf numFmtId="0" fontId="1" fillId="14" borderId="1" xfId="0" applyFont="1" applyFill="1" applyBorder="1" applyAlignment="1">
      <alignment horizontal="center" vertical="top" wrapText="1"/>
    </xf>
    <xf numFmtId="0" fontId="55" fillId="39" borderId="1" xfId="0" applyFont="1" applyFill="1" applyBorder="1" applyAlignment="1">
      <alignment horizontal="justify" vertical="center" wrapText="1"/>
    </xf>
    <xf numFmtId="0" fontId="13" fillId="10" borderId="1" xfId="0" applyFont="1" applyFill="1" applyBorder="1" applyAlignment="1">
      <alignment horizontal="left" vertical="top" wrapText="1"/>
    </xf>
    <xf numFmtId="0" fontId="13" fillId="0" borderId="0" xfId="0" applyFont="1" applyFill="1" applyAlignment="1">
      <alignment vertical="top" wrapText="1"/>
    </xf>
    <xf numFmtId="9" fontId="13" fillId="0" borderId="0" xfId="9" applyFont="1" applyFill="1"/>
    <xf numFmtId="0" fontId="44" fillId="0" borderId="1" xfId="0" applyFont="1" applyFill="1" applyBorder="1" applyAlignment="1">
      <alignment vertical="top" wrapText="1"/>
    </xf>
    <xf numFmtId="0" fontId="19" fillId="0" borderId="1" xfId="0" applyFont="1" applyFill="1" applyBorder="1" applyAlignment="1">
      <alignment horizontal="center" vertical="center" wrapText="1"/>
    </xf>
    <xf numFmtId="0" fontId="19" fillId="44"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43" borderId="1" xfId="0" applyFont="1" applyFill="1" applyBorder="1" applyAlignment="1">
      <alignment horizontal="center" vertical="center" wrapText="1"/>
    </xf>
    <xf numFmtId="0" fontId="46" fillId="0" borderId="1" xfId="0" applyFont="1" applyFill="1" applyBorder="1" applyAlignment="1" applyProtection="1">
      <alignment horizontal="center" vertical="center"/>
    </xf>
    <xf numFmtId="0" fontId="31" fillId="32" borderId="1" xfId="0" applyFont="1" applyFill="1" applyBorder="1" applyAlignment="1">
      <alignment horizontal="left" vertical="center" wrapText="1"/>
    </xf>
    <xf numFmtId="0" fontId="11" fillId="4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2" borderId="1" xfId="0" applyFont="1" applyFill="1" applyBorder="1" applyAlignment="1">
      <alignment horizontal="center" vertical="center" wrapText="1"/>
    </xf>
    <xf numFmtId="0" fontId="19" fillId="4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6" fillId="35" borderId="34" xfId="0" applyFont="1" applyFill="1" applyBorder="1" applyAlignment="1">
      <alignment horizontal="center" vertical="center" wrapText="1"/>
    </xf>
    <xf numFmtId="0" fontId="36" fillId="35" borderId="4" xfId="0" applyFont="1" applyFill="1" applyBorder="1" applyAlignment="1">
      <alignment horizontal="center" vertical="center" wrapText="1"/>
    </xf>
    <xf numFmtId="1" fontId="36" fillId="35" borderId="59" xfId="9" applyNumberFormat="1" applyFont="1" applyFill="1" applyBorder="1" applyAlignment="1">
      <alignment horizontal="center" vertical="center" wrapText="1"/>
    </xf>
    <xf numFmtId="0" fontId="51" fillId="0" borderId="1" xfId="0" applyFont="1" applyBorder="1" applyAlignment="1">
      <alignment horizontal="center" vertical="center"/>
    </xf>
    <xf numFmtId="0" fontId="54" fillId="42" borderId="17" xfId="0" applyFont="1" applyFill="1" applyBorder="1" applyAlignment="1">
      <alignment horizontal="center" vertical="center"/>
    </xf>
    <xf numFmtId="0" fontId="51" fillId="0" borderId="1" xfId="0" applyFont="1" applyFill="1" applyBorder="1" applyAlignment="1">
      <alignment horizontal="center" vertical="center"/>
    </xf>
    <xf numFmtId="0" fontId="62" fillId="57" borderId="17" xfId="0" applyFont="1" applyFill="1" applyBorder="1" applyAlignment="1">
      <alignment horizontal="center" vertical="center" wrapText="1"/>
    </xf>
    <xf numFmtId="0" fontId="54" fillId="0" borderId="17" xfId="0" applyFont="1" applyFill="1" applyBorder="1" applyAlignment="1">
      <alignment horizontal="center" vertical="center"/>
    </xf>
    <xf numFmtId="0" fontId="51" fillId="0" borderId="0" xfId="0" applyFont="1" applyFill="1" applyAlignment="1">
      <alignment vertical="center"/>
    </xf>
    <xf numFmtId="9" fontId="51" fillId="0" borderId="26" xfId="9" applyFont="1" applyBorder="1" applyAlignment="1">
      <alignment horizontal="center" vertical="center"/>
    </xf>
    <xf numFmtId="9" fontId="51" fillId="0" borderId="26" xfId="9" applyFont="1" applyFill="1" applyBorder="1" applyAlignment="1">
      <alignment horizontal="center" vertical="center"/>
    </xf>
    <xf numFmtId="0" fontId="31" fillId="0" borderId="1" xfId="0" applyFont="1" applyBorder="1" applyAlignment="1">
      <alignment horizontal="justify" vertical="top" wrapText="1"/>
    </xf>
    <xf numFmtId="0" fontId="63" fillId="0" borderId="1" xfId="0" applyFont="1" applyBorder="1" applyAlignment="1">
      <alignment horizontal="justify" vertical="top"/>
    </xf>
    <xf numFmtId="0" fontId="63" fillId="0" borderId="1" xfId="0" applyFont="1" applyBorder="1" applyAlignment="1">
      <alignment horizontal="justify" vertical="top" wrapText="1"/>
    </xf>
    <xf numFmtId="0" fontId="63" fillId="14" borderId="1" xfId="0" applyFont="1" applyFill="1" applyBorder="1" applyAlignment="1">
      <alignment horizontal="justify" vertical="top" wrapText="1"/>
    </xf>
    <xf numFmtId="0" fontId="63" fillId="0" borderId="1" xfId="0" applyFont="1" applyFill="1" applyBorder="1" applyAlignment="1">
      <alignment horizontal="justify" vertical="top"/>
    </xf>
    <xf numFmtId="0" fontId="0" fillId="0" borderId="0" xfId="0" pivotButton="1"/>
    <xf numFmtId="0" fontId="0" fillId="0" borderId="0" xfId="0" applyAlignment="1">
      <alignment horizontal="left"/>
    </xf>
    <xf numFmtId="9" fontId="0" fillId="0" borderId="0" xfId="0" applyNumberFormat="1"/>
    <xf numFmtId="0" fontId="35" fillId="0" borderId="1" xfId="0" applyFont="1" applyBorder="1" applyAlignment="1">
      <alignment horizontal="center" vertical="center" wrapText="1"/>
    </xf>
    <xf numFmtId="1" fontId="35" fillId="42" borderId="1" xfId="0" applyNumberFormat="1" applyFont="1" applyFill="1" applyBorder="1" applyAlignment="1">
      <alignment horizontal="center" vertical="center"/>
    </xf>
    <xf numFmtId="0" fontId="35" fillId="0" borderId="23" xfId="0" applyFont="1" applyBorder="1" applyAlignment="1">
      <alignment horizontal="center" vertical="center" wrapText="1"/>
    </xf>
    <xf numFmtId="0" fontId="31" fillId="14" borderId="1" xfId="0" applyFont="1" applyFill="1" applyBorder="1" applyAlignment="1">
      <alignment vertical="center" wrapText="1"/>
    </xf>
    <xf numFmtId="0" fontId="11" fillId="0" borderId="1" xfId="0" applyFont="1" applyFill="1" applyBorder="1" applyAlignment="1" applyProtection="1">
      <alignment horizontal="center" vertical="center"/>
    </xf>
    <xf numFmtId="49" fontId="52" fillId="0" borderId="1" xfId="0" applyNumberFormat="1" applyFont="1" applyFill="1" applyBorder="1" applyAlignment="1">
      <alignment horizontal="center" vertical="center"/>
    </xf>
    <xf numFmtId="0" fontId="11" fillId="43" borderId="1" xfId="0" applyFont="1" applyFill="1" applyBorder="1" applyAlignment="1" applyProtection="1">
      <alignment horizontal="center" vertical="center"/>
    </xf>
    <xf numFmtId="49" fontId="52" fillId="18" borderId="1" xfId="0" applyNumberFormat="1" applyFont="1" applyFill="1" applyBorder="1" applyAlignment="1">
      <alignment horizontal="center" vertical="center"/>
    </xf>
    <xf numFmtId="0" fontId="11" fillId="14" borderId="1" xfId="0" applyFont="1" applyFill="1" applyBorder="1" applyAlignment="1">
      <alignment horizontal="center" vertical="center" wrapText="1"/>
    </xf>
    <xf numFmtId="0" fontId="63" fillId="0" borderId="1" xfId="0" applyFont="1" applyFill="1" applyBorder="1" applyAlignment="1">
      <alignment horizontal="justify" vertical="top" wrapText="1"/>
    </xf>
    <xf numFmtId="49" fontId="52" fillId="43" borderId="1" xfId="0" applyNumberFormat="1" applyFont="1" applyFill="1" applyBorder="1" applyAlignment="1">
      <alignment horizontal="center" vertical="center"/>
    </xf>
    <xf numFmtId="0" fontId="63" fillId="14" borderId="1" xfId="0" applyFont="1" applyFill="1" applyBorder="1" applyAlignment="1">
      <alignment vertical="top" wrapText="1"/>
    </xf>
    <xf numFmtId="14" fontId="31" fillId="8" borderId="1" xfId="0" applyNumberFormat="1" applyFont="1" applyFill="1" applyBorder="1" applyAlignment="1">
      <alignment horizontal="center" vertical="center" wrapText="1"/>
    </xf>
    <xf numFmtId="0" fontId="51" fillId="8" borderId="1" xfId="0" applyFont="1" applyFill="1" applyBorder="1" applyAlignment="1">
      <alignment horizontal="center" vertical="center" wrapText="1"/>
    </xf>
    <xf numFmtId="0" fontId="11" fillId="44" borderId="1" xfId="0" applyFont="1" applyFill="1" applyBorder="1" applyAlignment="1">
      <alignment horizontal="center" vertical="center" wrapText="1"/>
    </xf>
    <xf numFmtId="0" fontId="63" fillId="0" borderId="1" xfId="0" applyFont="1" applyBorder="1" applyAlignment="1">
      <alignment vertical="center" wrapText="1"/>
    </xf>
    <xf numFmtId="0" fontId="63" fillId="0" borderId="1" xfId="0" applyFont="1" applyBorder="1" applyAlignment="1">
      <alignment vertical="top" wrapText="1"/>
    </xf>
    <xf numFmtId="49" fontId="53" fillId="0" borderId="1" xfId="0" applyNumberFormat="1" applyFont="1" applyFill="1" applyBorder="1" applyAlignment="1">
      <alignment horizontal="center" vertical="center"/>
    </xf>
    <xf numFmtId="0" fontId="63" fillId="0" borderId="1" xfId="0" applyFont="1" applyFill="1" applyBorder="1" applyAlignment="1">
      <alignment vertical="top" wrapText="1"/>
    </xf>
    <xf numFmtId="0" fontId="36" fillId="27" borderId="8" xfId="0" applyFont="1" applyFill="1" applyBorder="1" applyAlignment="1">
      <alignment horizontal="center" vertical="center"/>
    </xf>
    <xf numFmtId="0" fontId="36" fillId="27" borderId="9" xfId="0" applyFont="1" applyFill="1" applyBorder="1" applyAlignment="1">
      <alignment horizontal="center" vertical="center"/>
    </xf>
    <xf numFmtId="0" fontId="36" fillId="27" borderId="9" xfId="0" applyFont="1" applyFill="1" applyBorder="1" applyAlignment="1">
      <alignment horizontal="center" vertical="center" wrapText="1"/>
    </xf>
    <xf numFmtId="0" fontId="36" fillId="27" borderId="60" xfId="0" applyFont="1" applyFill="1" applyBorder="1" applyAlignment="1">
      <alignment horizontal="center" vertical="center" wrapText="1"/>
    </xf>
    <xf numFmtId="0" fontId="31" fillId="14" borderId="26" xfId="0" applyFont="1" applyFill="1" applyBorder="1" applyAlignment="1">
      <alignment vertical="center" wrapText="1"/>
    </xf>
    <xf numFmtId="0" fontId="3" fillId="0" borderId="17" xfId="0" applyFont="1" applyBorder="1" applyAlignment="1">
      <alignment horizontal="left" vertical="center" wrapText="1"/>
    </xf>
    <xf numFmtId="0" fontId="31" fillId="0" borderId="17" xfId="0" applyFont="1" applyBorder="1" applyAlignment="1">
      <alignment horizontal="left" vertical="center" wrapText="1"/>
    </xf>
    <xf numFmtId="0" fontId="31" fillId="0" borderId="17" xfId="0" applyFont="1" applyFill="1" applyBorder="1" applyAlignment="1">
      <alignment horizontal="left" vertical="center" wrapText="1"/>
    </xf>
    <xf numFmtId="0" fontId="31" fillId="14" borderId="26" xfId="0" applyFont="1" applyFill="1" applyBorder="1" applyAlignment="1">
      <alignment horizontal="center" vertical="center" wrapText="1"/>
    </xf>
    <xf numFmtId="0" fontId="31" fillId="8" borderId="26" xfId="0" applyFont="1" applyFill="1" applyBorder="1" applyAlignment="1">
      <alignment vertical="center" wrapText="1"/>
    </xf>
    <xf numFmtId="0" fontId="31" fillId="29" borderId="26" xfId="0" applyFont="1" applyFill="1" applyBorder="1" applyAlignment="1">
      <alignment vertical="center" wrapText="1"/>
    </xf>
    <xf numFmtId="0" fontId="31" fillId="29" borderId="17" xfId="0" applyFont="1" applyFill="1" applyBorder="1" applyAlignment="1">
      <alignment horizontal="left" vertical="center" wrapText="1"/>
    </xf>
    <xf numFmtId="0" fontId="3" fillId="10" borderId="26" xfId="0" applyFont="1" applyFill="1" applyBorder="1" applyAlignment="1">
      <alignment vertical="center" wrapText="1"/>
    </xf>
    <xf numFmtId="0" fontId="31" fillId="10" borderId="17" xfId="0" applyFont="1" applyFill="1" applyBorder="1" applyAlignment="1">
      <alignment horizontal="left" vertical="center" wrapText="1"/>
    </xf>
    <xf numFmtId="0" fontId="31" fillId="10" borderId="26" xfId="0" applyFont="1" applyFill="1" applyBorder="1" applyAlignment="1">
      <alignment horizontal="center" vertical="center" wrapText="1"/>
    </xf>
    <xf numFmtId="0" fontId="31" fillId="27" borderId="26" xfId="0" applyFont="1" applyFill="1" applyBorder="1" applyAlignment="1">
      <alignment vertical="center" wrapText="1"/>
    </xf>
    <xf numFmtId="0" fontId="3" fillId="27" borderId="17" xfId="0" applyFont="1" applyFill="1" applyBorder="1" applyAlignment="1">
      <alignment horizontal="left" vertical="top" wrapText="1"/>
    </xf>
    <xf numFmtId="0" fontId="31" fillId="47" borderId="1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47" borderId="17" xfId="0" applyFont="1" applyFill="1" applyBorder="1" applyAlignment="1">
      <alignment horizontal="left" vertical="center" wrapText="1"/>
    </xf>
    <xf numFmtId="0" fontId="31" fillId="8" borderId="17" xfId="0" applyFont="1" applyFill="1" applyBorder="1" applyAlignment="1">
      <alignment horizontal="left" vertical="center" wrapText="1"/>
    </xf>
    <xf numFmtId="0" fontId="31" fillId="8" borderId="26" xfId="0" applyFont="1" applyFill="1" applyBorder="1" applyAlignment="1">
      <alignment horizontal="center" vertical="center" wrapText="1"/>
    </xf>
    <xf numFmtId="164" fontId="31" fillId="8" borderId="17" xfId="0" applyNumberFormat="1" applyFont="1" applyFill="1" applyBorder="1" applyAlignment="1">
      <alignment horizontal="left" vertical="center" wrapText="1"/>
    </xf>
    <xf numFmtId="0" fontId="3" fillId="10" borderId="17" xfId="0" applyFont="1" applyFill="1" applyBorder="1" applyAlignment="1">
      <alignment horizontal="left" vertical="center" wrapText="1"/>
    </xf>
    <xf numFmtId="0" fontId="36" fillId="10" borderId="17" xfId="0" applyFont="1" applyFill="1" applyBorder="1" applyAlignment="1">
      <alignment horizontal="left" vertical="center" wrapText="1"/>
    </xf>
    <xf numFmtId="0" fontId="35" fillId="10" borderId="17" xfId="0" applyFont="1" applyFill="1" applyBorder="1" applyAlignment="1">
      <alignment horizontal="left" vertical="center" wrapText="1"/>
    </xf>
    <xf numFmtId="0" fontId="31" fillId="30" borderId="26" xfId="0" applyFont="1" applyFill="1" applyBorder="1" applyAlignment="1">
      <alignment vertical="center" wrapText="1"/>
    </xf>
    <xf numFmtId="0" fontId="31" fillId="30" borderId="17" xfId="0" applyFont="1" applyFill="1" applyBorder="1" applyAlignment="1">
      <alignment horizontal="left" vertical="center" wrapText="1"/>
    </xf>
    <xf numFmtId="0" fontId="31" fillId="32" borderId="26" xfId="0" applyFont="1" applyFill="1" applyBorder="1" applyAlignment="1">
      <alignment vertical="center" wrapText="1"/>
    </xf>
    <xf numFmtId="0" fontId="31" fillId="10" borderId="26" xfId="0" applyFont="1" applyFill="1" applyBorder="1" applyAlignment="1">
      <alignment vertical="center" wrapText="1"/>
    </xf>
    <xf numFmtId="0" fontId="31" fillId="10" borderId="17" xfId="0" applyFont="1" applyFill="1" applyBorder="1" applyAlignment="1">
      <alignment vertical="center" wrapText="1"/>
    </xf>
    <xf numFmtId="0" fontId="31" fillId="30" borderId="26"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1" fillId="11" borderId="17" xfId="0" applyFont="1" applyFill="1" applyBorder="1" applyAlignment="1">
      <alignment horizontal="left" vertical="center" wrapText="1"/>
    </xf>
    <xf numFmtId="0" fontId="31" fillId="0" borderId="26" xfId="0" applyFont="1" applyBorder="1" applyAlignment="1">
      <alignment vertical="center" wrapText="1"/>
    </xf>
    <xf numFmtId="0" fontId="31" fillId="0" borderId="17" xfId="0" quotePrefix="1" applyFont="1" applyFill="1" applyBorder="1" applyAlignment="1">
      <alignment vertical="center" wrapText="1"/>
    </xf>
    <xf numFmtId="0" fontId="31" fillId="0" borderId="17" xfId="0" quotePrefix="1" applyFont="1" applyFill="1" applyBorder="1" applyAlignment="1">
      <alignment horizontal="left" vertical="center" wrapText="1"/>
    </xf>
    <xf numFmtId="0" fontId="3" fillId="17" borderId="26" xfId="0" applyFont="1" applyFill="1" applyBorder="1" applyAlignment="1">
      <alignment horizontal="center" vertical="center" wrapText="1"/>
    </xf>
    <xf numFmtId="0" fontId="31" fillId="17" borderId="17" xfId="0" applyFont="1" applyFill="1" applyBorder="1" applyAlignment="1">
      <alignment horizontal="left" vertical="center" wrapText="1"/>
    </xf>
    <xf numFmtId="0" fontId="3" fillId="35" borderId="26" xfId="11" applyFont="1" applyFill="1" applyBorder="1" applyAlignment="1">
      <alignment vertical="center" wrapText="1"/>
    </xf>
    <xf numFmtId="0" fontId="3" fillId="35" borderId="57" xfId="11" applyFont="1" applyFill="1" applyBorder="1" applyAlignment="1">
      <alignment vertical="center" wrapText="1"/>
    </xf>
    <xf numFmtId="0" fontId="3" fillId="35" borderId="56" xfId="11" applyFont="1" applyFill="1" applyBorder="1" applyAlignment="1">
      <alignment horizontal="center" vertical="center" wrapText="1"/>
    </xf>
    <xf numFmtId="166" fontId="39" fillId="14" borderId="1" xfId="9" applyNumberFormat="1" applyFont="1" applyFill="1" applyBorder="1" applyAlignment="1">
      <alignment horizontal="center" vertical="center"/>
    </xf>
    <xf numFmtId="9" fontId="0" fillId="42" borderId="1" xfId="9" applyNumberFormat="1" applyFont="1" applyFill="1" applyBorder="1" applyAlignment="1">
      <alignment horizontal="center" vertical="center"/>
    </xf>
    <xf numFmtId="166" fontId="0" fillId="0" borderId="0" xfId="0" applyNumberFormat="1"/>
    <xf numFmtId="166" fontId="5" fillId="43" borderId="1" xfId="0" applyNumberFormat="1" applyFont="1" applyFill="1" applyBorder="1" applyAlignment="1">
      <alignment horizontal="center" vertical="center"/>
    </xf>
    <xf numFmtId="9" fontId="1" fillId="0" borderId="1" xfId="9" applyNumberFormat="1" applyFont="1" applyFill="1" applyBorder="1" applyAlignment="1">
      <alignment horizontal="center" vertical="center"/>
    </xf>
    <xf numFmtId="1" fontId="0" fillId="0" borderId="0" xfId="0" applyNumberFormat="1"/>
    <xf numFmtId="0" fontId="55" fillId="0" borderId="0" xfId="0" applyFont="1" applyBorder="1"/>
    <xf numFmtId="0" fontId="24" fillId="60" borderId="1" xfId="0" applyFont="1" applyFill="1" applyBorder="1" applyAlignment="1">
      <alignment horizontal="center" vertical="center" wrapText="1"/>
    </xf>
    <xf numFmtId="0" fontId="24" fillId="60" borderId="4" xfId="0" applyFont="1" applyFill="1" applyBorder="1" applyAlignment="1">
      <alignment horizontal="center" vertical="center" wrapText="1"/>
    </xf>
    <xf numFmtId="0" fontId="24" fillId="58" borderId="1" xfId="0" applyFont="1" applyFill="1" applyBorder="1" applyAlignment="1">
      <alignment horizontal="center" vertical="center" wrapText="1"/>
    </xf>
    <xf numFmtId="0" fontId="24" fillId="61" borderId="1" xfId="0" applyFont="1" applyFill="1" applyBorder="1" applyAlignment="1">
      <alignment horizontal="center" vertical="center" wrapText="1"/>
    </xf>
    <xf numFmtId="0" fontId="24" fillId="59" borderId="1" xfId="0" applyFont="1" applyFill="1" applyBorder="1" applyAlignment="1">
      <alignment horizontal="center" vertical="center" wrapText="1"/>
    </xf>
    <xf numFmtId="0" fontId="64"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1" xfId="0" applyFont="1" applyBorder="1" applyAlignment="1">
      <alignment horizontal="center" vertical="center" wrapText="1"/>
    </xf>
    <xf numFmtId="166" fontId="35" fillId="42" borderId="23" xfId="9"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0" fontId="1" fillId="0" borderId="1" xfId="0" applyFont="1" applyFill="1" applyBorder="1" applyAlignment="1">
      <alignment horizontal="justify" vertical="top" wrapText="1"/>
    </xf>
    <xf numFmtId="0" fontId="1" fillId="0"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3" fillId="0" borderId="1" xfId="0" applyFont="1" applyFill="1" applyBorder="1" applyAlignment="1">
      <alignment horizontal="justify" vertical="top" wrapText="1"/>
    </xf>
    <xf numFmtId="0" fontId="33" fillId="0" borderId="1" xfId="0" applyFont="1" applyFill="1" applyBorder="1" applyAlignment="1">
      <alignment horizontal="center" vertical="top" wrapText="1"/>
    </xf>
    <xf numFmtId="0" fontId="11" fillId="0" borderId="1" xfId="93" applyFont="1" applyBorder="1" applyAlignment="1">
      <alignment horizontal="center" vertical="center"/>
    </xf>
    <xf numFmtId="0" fontId="36" fillId="0" borderId="2" xfId="93" applyFont="1" applyBorder="1" applyAlignment="1">
      <alignment horizontal="center"/>
    </xf>
    <xf numFmtId="0" fontId="36" fillId="0" borderId="16" xfId="93" applyFont="1" applyBorder="1" applyAlignment="1">
      <alignment horizontal="center"/>
    </xf>
    <xf numFmtId="0" fontId="36" fillId="0" borderId="3" xfId="93" applyFont="1" applyBorder="1" applyAlignment="1">
      <alignment horizontal="center"/>
    </xf>
    <xf numFmtId="0" fontId="36" fillId="0" borderId="2" xfId="93" applyFont="1" applyBorder="1" applyAlignment="1">
      <alignment horizontal="left"/>
    </xf>
    <xf numFmtId="0" fontId="36" fillId="0" borderId="16" xfId="93" applyFont="1" applyBorder="1" applyAlignment="1">
      <alignment horizontal="left"/>
    </xf>
    <xf numFmtId="0" fontId="36" fillId="0" borderId="3" xfId="93" applyFont="1" applyBorder="1" applyAlignment="1">
      <alignment horizontal="left"/>
    </xf>
    <xf numFmtId="0" fontId="39" fillId="0" borderId="0" xfId="0" applyFont="1" applyAlignment="1">
      <alignment horizontal="center"/>
    </xf>
    <xf numFmtId="0" fontId="24" fillId="60" borderId="1" xfId="0" applyFont="1" applyFill="1" applyBorder="1" applyAlignment="1">
      <alignment horizontal="center" vertical="center" wrapText="1"/>
    </xf>
    <xf numFmtId="0" fontId="11" fillId="0" borderId="1" xfId="11" applyFont="1" applyFill="1" applyBorder="1" applyAlignment="1">
      <alignment horizontal="center" vertical="center" wrapText="1"/>
    </xf>
    <xf numFmtId="0" fontId="11" fillId="0" borderId="56" xfId="11" applyFont="1" applyFill="1" applyBorder="1" applyAlignment="1">
      <alignment horizontal="center" vertical="center" wrapText="1"/>
    </xf>
    <xf numFmtId="0" fontId="31" fillId="8" borderId="17" xfId="0" applyFont="1" applyFill="1" applyBorder="1" applyAlignment="1">
      <alignment horizontal="left" vertical="center" wrapText="1"/>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35" fillId="0" borderId="54" xfId="0" applyFont="1" applyBorder="1" applyAlignment="1">
      <alignment horizontal="left" vertical="center"/>
    </xf>
    <xf numFmtId="0" fontId="35" fillId="0" borderId="55" xfId="0" applyFont="1" applyBorder="1" applyAlignment="1">
      <alignment horizontal="left" vertical="center"/>
    </xf>
    <xf numFmtId="0" fontId="34" fillId="0" borderId="40" xfId="0" applyFont="1" applyBorder="1" applyAlignment="1">
      <alignment horizontal="center" vertical="center" wrapText="1"/>
    </xf>
    <xf numFmtId="0" fontId="33" fillId="0" borderId="41" xfId="0" applyFont="1" applyBorder="1" applyAlignment="1">
      <alignment horizontal="center" vertical="center"/>
    </xf>
    <xf numFmtId="0" fontId="3" fillId="35" borderId="1" xfId="11" applyFont="1" applyFill="1" applyBorder="1" applyAlignment="1">
      <alignment horizontal="center" vertical="center" wrapText="1"/>
    </xf>
    <xf numFmtId="0" fontId="3" fillId="35" borderId="56" xfId="11" applyFont="1" applyFill="1" applyBorder="1" applyAlignment="1">
      <alignment horizontal="center" vertical="center" wrapText="1"/>
    </xf>
    <xf numFmtId="0" fontId="31" fillId="29" borderId="1" xfId="0" applyFont="1" applyFill="1" applyBorder="1" applyAlignment="1">
      <alignment horizontal="center" vertical="center" wrapText="1"/>
    </xf>
    <xf numFmtId="0" fontId="31" fillId="27" borderId="1" xfId="0" applyFont="1" applyFill="1" applyBorder="1" applyAlignment="1">
      <alignment horizontal="center" vertical="center" wrapText="1"/>
    </xf>
    <xf numFmtId="0" fontId="31" fillId="27" borderId="1" xfId="0" applyFont="1" applyFill="1" applyBorder="1" applyAlignment="1">
      <alignment horizontal="justify" vertical="center" wrapText="1"/>
    </xf>
    <xf numFmtId="0" fontId="33" fillId="0" borderId="1" xfId="0" applyFont="1" applyBorder="1" applyAlignment="1">
      <alignment horizontal="center"/>
    </xf>
    <xf numFmtId="0" fontId="33" fillId="0" borderId="4" xfId="0" applyFont="1" applyBorder="1" applyAlignment="1">
      <alignment horizontal="center"/>
    </xf>
    <xf numFmtId="0" fontId="34" fillId="0" borderId="1" xfId="0" applyFont="1" applyBorder="1" applyAlignment="1">
      <alignment horizontal="center" vertical="center"/>
    </xf>
    <xf numFmtId="0" fontId="34" fillId="0" borderId="4" xfId="0" applyFont="1" applyBorder="1" applyAlignment="1">
      <alignment horizontal="center" vertical="center"/>
    </xf>
    <xf numFmtId="0" fontId="1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9" fillId="42" borderId="1" xfId="0" applyFont="1" applyFill="1" applyBorder="1" applyAlignment="1">
      <alignment horizontal="center" vertical="center" wrapText="1"/>
    </xf>
    <xf numFmtId="0" fontId="19" fillId="43"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43"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1" fillId="42"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31" fillId="32" borderId="17" xfId="0" applyFont="1" applyFill="1" applyBorder="1" applyAlignment="1">
      <alignment horizontal="left" vertical="center" wrapText="1"/>
    </xf>
    <xf numFmtId="49" fontId="53" fillId="0" borderId="1" xfId="0" applyNumberFormat="1" applyFont="1" applyFill="1" applyBorder="1" applyAlignment="1">
      <alignment horizontal="center" vertical="center"/>
    </xf>
    <xf numFmtId="49" fontId="53" fillId="42" borderId="1" xfId="0" applyNumberFormat="1" applyFont="1" applyFill="1" applyBorder="1" applyAlignment="1">
      <alignment horizontal="center" vertical="center"/>
    </xf>
    <xf numFmtId="0" fontId="46" fillId="0" borderId="1" xfId="0" applyFont="1" applyFill="1" applyBorder="1" applyAlignment="1">
      <alignment horizontal="center" vertical="center" wrapText="1"/>
    </xf>
    <xf numFmtId="0" fontId="46" fillId="0" borderId="1" xfId="0" applyFont="1" applyFill="1" applyBorder="1" applyAlignment="1" applyProtection="1">
      <alignment horizontal="center" vertical="center"/>
    </xf>
    <xf numFmtId="0" fontId="31" fillId="32" borderId="1" xfId="0" applyFont="1" applyFill="1" applyBorder="1" applyAlignment="1">
      <alignment horizontal="center" vertical="center" wrapText="1"/>
    </xf>
    <xf numFmtId="0" fontId="31" fillId="27" borderId="1" xfId="0" applyFont="1" applyFill="1" applyBorder="1" applyAlignment="1">
      <alignment horizontal="left" vertical="center" wrapText="1"/>
    </xf>
    <xf numFmtId="0" fontId="31" fillId="29" borderId="17" xfId="0" applyFont="1" applyFill="1" applyBorder="1" applyAlignment="1">
      <alignment horizontal="left" vertical="center" wrapText="1"/>
    </xf>
    <xf numFmtId="0" fontId="3" fillId="27" borderId="17" xfId="0" applyFont="1" applyFill="1" applyBorder="1" applyAlignment="1">
      <alignment horizontal="left" vertical="top" wrapText="1"/>
    </xf>
    <xf numFmtId="14" fontId="31" fillId="27" borderId="1" xfId="0" applyNumberFormat="1" applyFont="1" applyFill="1" applyBorder="1" applyAlignment="1">
      <alignment horizontal="center" vertical="center" wrapText="1"/>
    </xf>
    <xf numFmtId="9" fontId="3" fillId="27" borderId="1" xfId="0" applyNumberFormat="1" applyFont="1" applyFill="1" applyBorder="1" applyAlignment="1">
      <alignment horizontal="center" vertical="center" wrapText="1"/>
    </xf>
    <xf numFmtId="0" fontId="31" fillId="27" borderId="17" xfId="0" applyFont="1" applyFill="1" applyBorder="1" applyAlignment="1">
      <alignment horizontal="left" vertical="top" wrapText="1"/>
    </xf>
    <xf numFmtId="0" fontId="46" fillId="43" borderId="1" xfId="0" applyFont="1" applyFill="1" applyBorder="1" applyAlignment="1" applyProtection="1">
      <alignment horizontal="center" vertical="center"/>
    </xf>
    <xf numFmtId="0" fontId="31" fillId="8" borderId="1" xfId="0" applyFont="1" applyFill="1" applyBorder="1" applyAlignment="1">
      <alignment horizontal="center" vertical="center" wrapText="1"/>
    </xf>
    <xf numFmtId="164" fontId="31" fillId="8" borderId="1" xfId="0" applyNumberFormat="1" applyFont="1" applyFill="1" applyBorder="1" applyAlignment="1">
      <alignment horizontal="center" vertical="center" wrapText="1"/>
    </xf>
    <xf numFmtId="0" fontId="34" fillId="18" borderId="1" xfId="0" applyFont="1" applyFill="1" applyBorder="1" applyAlignment="1">
      <alignment horizontal="center" vertical="center" wrapText="1"/>
    </xf>
    <xf numFmtId="9" fontId="31" fillId="8" borderId="1" xfId="0" applyNumberFormat="1" applyFont="1" applyFill="1" applyBorder="1" applyAlignment="1">
      <alignment horizontal="center" vertical="center" wrapText="1"/>
    </xf>
    <xf numFmtId="0" fontId="31" fillId="14" borderId="1" xfId="0" applyFont="1" applyFill="1" applyBorder="1" applyAlignment="1">
      <alignment horizontal="center" vertical="center" wrapText="1"/>
    </xf>
    <xf numFmtId="0" fontId="11" fillId="0" borderId="1" xfId="0" applyFont="1" applyFill="1" applyBorder="1" applyAlignment="1" applyProtection="1">
      <alignment horizontal="center" vertical="center"/>
    </xf>
    <xf numFmtId="49" fontId="52" fillId="0" borderId="1" xfId="0" applyNumberFormat="1" applyFont="1" applyFill="1" applyBorder="1" applyAlignment="1">
      <alignment horizontal="center" vertical="center"/>
    </xf>
    <xf numFmtId="0" fontId="19" fillId="44" borderId="1" xfId="0" applyFont="1" applyFill="1" applyBorder="1" applyAlignment="1">
      <alignment horizontal="center" vertical="center" wrapText="1"/>
    </xf>
    <xf numFmtId="49" fontId="52" fillId="43" borderId="1" xfId="0" applyNumberFormat="1" applyFont="1" applyFill="1" applyBorder="1" applyAlignment="1">
      <alignment horizontal="center" vertical="center"/>
    </xf>
    <xf numFmtId="49" fontId="52" fillId="14" borderId="1" xfId="0" applyNumberFormat="1" applyFont="1" applyFill="1" applyBorder="1" applyAlignment="1">
      <alignment horizontal="center" vertical="center"/>
    </xf>
    <xf numFmtId="0" fontId="11" fillId="14" borderId="1" xfId="0" applyFont="1" applyFill="1" applyBorder="1" applyAlignment="1">
      <alignment horizontal="center" vertical="center" wrapText="1"/>
    </xf>
    <xf numFmtId="0" fontId="3" fillId="47" borderId="17" xfId="0" applyFont="1" applyFill="1" applyBorder="1" applyAlignment="1">
      <alignment horizontal="left" vertical="center" wrapText="1"/>
    </xf>
    <xf numFmtId="0" fontId="33" fillId="0" borderId="17" xfId="0" applyFont="1" applyBorder="1" applyAlignment="1">
      <alignment horizontal="left"/>
    </xf>
    <xf numFmtId="0" fontId="34" fillId="16" borderId="1" xfId="0" applyFont="1" applyFill="1" applyBorder="1" applyAlignment="1">
      <alignment horizontal="center" vertical="center" wrapText="1"/>
    </xf>
    <xf numFmtId="0" fontId="31" fillId="30" borderId="1" xfId="0" applyFont="1" applyFill="1" applyBorder="1" applyAlignment="1">
      <alignment horizontal="center" vertical="center" wrapText="1"/>
    </xf>
    <xf numFmtId="0" fontId="11" fillId="44" borderId="1" xfId="0" applyFont="1" applyFill="1" applyBorder="1" applyAlignment="1">
      <alignment horizontal="center" vertical="center" wrapText="1"/>
    </xf>
    <xf numFmtId="49" fontId="53" fillId="18" borderId="1" xfId="0" applyNumberFormat="1" applyFont="1" applyFill="1" applyBorder="1" applyAlignment="1">
      <alignment horizontal="center" vertical="center"/>
    </xf>
    <xf numFmtId="0" fontId="31" fillId="32" borderId="1" xfId="0" applyFont="1" applyFill="1" applyBorder="1" applyAlignment="1">
      <alignment horizontal="left" vertical="center" wrapText="1"/>
    </xf>
    <xf numFmtId="14" fontId="31" fillId="32" borderId="1" xfId="0" applyNumberFormat="1" applyFont="1" applyFill="1" applyBorder="1" applyAlignment="1">
      <alignment horizontal="center" vertical="center" wrapText="1"/>
    </xf>
    <xf numFmtId="0" fontId="31" fillId="32" borderId="17" xfId="0" applyFont="1" applyFill="1" applyBorder="1" applyAlignment="1">
      <alignment horizontal="left" vertical="top" wrapText="1"/>
    </xf>
    <xf numFmtId="0" fontId="31" fillId="10" borderId="1" xfId="0" applyFont="1" applyFill="1" applyBorder="1" applyAlignment="1">
      <alignment horizontal="center" vertical="center" wrapText="1"/>
    </xf>
    <xf numFmtId="0" fontId="48" fillId="0" borderId="1" xfId="0" applyFont="1" applyFill="1" applyBorder="1" applyAlignment="1" applyProtection="1">
      <alignment horizontal="center" vertical="center"/>
    </xf>
    <xf numFmtId="0" fontId="31" fillId="30" borderId="17" xfId="0" applyFont="1" applyFill="1" applyBorder="1" applyAlignment="1">
      <alignment horizontal="left" vertical="center" wrapText="1"/>
    </xf>
    <xf numFmtId="0" fontId="46" fillId="18" borderId="1" xfId="0" applyFont="1" applyFill="1" applyBorder="1" applyAlignment="1" applyProtection="1">
      <alignment horizontal="center" vertical="center"/>
    </xf>
    <xf numFmtId="0" fontId="31" fillId="30" borderId="1" xfId="0" applyFont="1" applyFill="1" applyBorder="1" applyAlignment="1">
      <alignment horizontal="left" vertical="center" wrapText="1"/>
    </xf>
    <xf numFmtId="14" fontId="31" fillId="30" borderId="1" xfId="0" applyNumberFormat="1" applyFont="1" applyFill="1" applyBorder="1" applyAlignment="1">
      <alignment horizontal="center" vertical="center" wrapText="1"/>
    </xf>
    <xf numFmtId="0" fontId="31" fillId="0" borderId="17" xfId="0" quotePrefix="1" applyFont="1" applyFill="1" applyBorder="1" applyAlignment="1">
      <alignment horizontal="left" vertical="center" wrapText="1"/>
    </xf>
    <xf numFmtId="0" fontId="31" fillId="0" borderId="1" xfId="0" quotePrefix="1" applyFont="1" applyBorder="1" applyAlignment="1">
      <alignment horizontal="center" vertical="center" wrapText="1"/>
    </xf>
    <xf numFmtId="0" fontId="31" fillId="0" borderId="1" xfId="0" applyFont="1" applyBorder="1" applyAlignment="1">
      <alignment horizontal="lef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14" fontId="31" fillId="0" borderId="1" xfId="0" applyNumberFormat="1" applyFont="1" applyBorder="1" applyAlignment="1">
      <alignment horizontal="center" vertical="center" wrapText="1"/>
    </xf>
    <xf numFmtId="9" fontId="31" fillId="0" borderId="1" xfId="0" applyNumberFormat="1" applyFont="1" applyFill="1" applyBorder="1" applyAlignment="1">
      <alignment horizontal="center" vertical="center" wrapText="1"/>
    </xf>
    <xf numFmtId="0" fontId="19" fillId="0" borderId="1" xfId="11" applyFont="1" applyFill="1" applyBorder="1" applyAlignment="1">
      <alignment horizontal="center" vertical="center" wrapText="1"/>
    </xf>
    <xf numFmtId="0" fontId="11" fillId="18" borderId="1" xfId="11" applyFont="1" applyFill="1" applyBorder="1" applyAlignment="1">
      <alignment horizontal="center" vertical="center" wrapText="1"/>
    </xf>
    <xf numFmtId="0" fontId="3" fillId="35" borderId="17" xfId="11" applyFont="1" applyFill="1" applyBorder="1" applyAlignment="1">
      <alignment horizontal="left" vertical="center" wrapText="1"/>
    </xf>
    <xf numFmtId="0" fontId="3" fillId="35" borderId="17" xfId="11" applyFont="1" applyFill="1" applyBorder="1" applyAlignment="1">
      <alignment horizontal="left" vertical="top" wrapText="1"/>
    </xf>
    <xf numFmtId="0" fontId="3" fillId="35" borderId="58" xfId="11" applyFont="1" applyFill="1" applyBorder="1" applyAlignment="1">
      <alignment horizontal="left" vertical="top" wrapText="1"/>
    </xf>
    <xf numFmtId="0" fontId="11" fillId="43" borderId="1" xfId="11" applyFont="1" applyFill="1" applyBorder="1" applyAlignment="1">
      <alignment horizontal="center" vertical="center" wrapText="1"/>
    </xf>
    <xf numFmtId="0" fontId="11" fillId="36" borderId="56" xfId="11" applyFont="1" applyFill="1" applyBorder="1" applyAlignment="1">
      <alignment horizontal="center" vertical="center" wrapText="1"/>
    </xf>
    <xf numFmtId="0" fontId="3" fillId="35" borderId="1" xfId="11" applyFont="1" applyFill="1" applyBorder="1" applyAlignment="1">
      <alignment horizontal="left" vertical="center" wrapText="1"/>
    </xf>
    <xf numFmtId="0" fontId="3" fillId="35" borderId="56" xfId="11" applyFont="1" applyFill="1" applyBorder="1" applyAlignment="1">
      <alignment horizontal="left" vertical="center" wrapText="1"/>
    </xf>
    <xf numFmtId="14" fontId="3" fillId="35" borderId="1" xfId="11" applyNumberFormat="1" applyFont="1" applyFill="1" applyBorder="1" applyAlignment="1">
      <alignment horizontal="center" vertical="center" wrapText="1"/>
    </xf>
    <xf numFmtId="14" fontId="3" fillId="35" borderId="56" xfId="11" applyNumberFormat="1" applyFont="1" applyFill="1" applyBorder="1" applyAlignment="1">
      <alignment horizontal="center" vertical="center" wrapText="1"/>
    </xf>
    <xf numFmtId="0" fontId="11" fillId="42" borderId="1" xfId="11" applyFont="1" applyFill="1" applyBorder="1" applyAlignment="1">
      <alignment horizontal="center" vertical="center" wrapText="1"/>
    </xf>
    <xf numFmtId="0" fontId="11" fillId="36" borderId="1" xfId="11" applyFont="1" applyFill="1" applyBorder="1" applyAlignment="1">
      <alignment horizontal="center" vertical="center" wrapText="1"/>
    </xf>
    <xf numFmtId="14" fontId="3" fillId="35" borderId="1" xfId="0" applyNumberFormat="1" applyFont="1" applyFill="1" applyBorder="1" applyAlignment="1">
      <alignment horizontal="center" vertical="center" wrapText="1"/>
    </xf>
    <xf numFmtId="0" fontId="54" fillId="42" borderId="17" xfId="0" applyFont="1" applyFill="1" applyBorder="1" applyAlignment="1">
      <alignment horizontal="center" vertical="center"/>
    </xf>
    <xf numFmtId="9" fontId="51" fillId="0" borderId="26" xfId="9" applyFont="1" applyBorder="1" applyAlignment="1">
      <alignment horizontal="center" vertical="center"/>
    </xf>
    <xf numFmtId="0" fontId="51" fillId="0" borderId="1" xfId="0" applyFont="1" applyBorder="1" applyAlignment="1">
      <alignment horizontal="center" vertical="center"/>
    </xf>
    <xf numFmtId="0" fontId="63" fillId="0" borderId="1" xfId="0" applyFont="1" applyBorder="1" applyAlignment="1">
      <alignment horizontal="center" vertical="top" wrapText="1"/>
    </xf>
    <xf numFmtId="9" fontId="51" fillId="0" borderId="26" xfId="9" applyFont="1" applyFill="1" applyBorder="1" applyAlignment="1">
      <alignment horizontal="center" vertical="center"/>
    </xf>
    <xf numFmtId="0" fontId="51" fillId="0" borderId="1" xfId="0" applyFont="1" applyFill="1" applyBorder="1" applyAlignment="1">
      <alignment horizontal="center" vertical="center"/>
    </xf>
    <xf numFmtId="9" fontId="51" fillId="0" borderId="57" xfId="9" applyFont="1" applyFill="1" applyBorder="1" applyAlignment="1">
      <alignment horizontal="center" vertical="center"/>
    </xf>
    <xf numFmtId="0" fontId="51" fillId="0" borderId="56" xfId="0" applyFont="1" applyFill="1" applyBorder="1" applyAlignment="1">
      <alignment horizontal="center" vertical="center"/>
    </xf>
    <xf numFmtId="0" fontId="63" fillId="0" borderId="1" xfId="0" applyFont="1" applyFill="1" applyBorder="1" applyAlignment="1">
      <alignment horizontal="center" vertical="top" wrapText="1"/>
    </xf>
    <xf numFmtId="0" fontId="63" fillId="0" borderId="56" xfId="0" applyFont="1" applyFill="1" applyBorder="1" applyAlignment="1">
      <alignment horizontal="center" vertical="top" wrapText="1"/>
    </xf>
    <xf numFmtId="0" fontId="54" fillId="42" borderId="58" xfId="0" applyFont="1" applyFill="1" applyBorder="1" applyAlignment="1">
      <alignment horizontal="center" vertical="center"/>
    </xf>
    <xf numFmtId="0" fontId="35" fillId="35" borderId="61" xfId="0" applyFont="1" applyFill="1" applyBorder="1" applyAlignment="1">
      <alignment horizontal="center" vertical="center"/>
    </xf>
    <xf numFmtId="0" fontId="35" fillId="35" borderId="11" xfId="0" applyFont="1" applyFill="1" applyBorder="1" applyAlignment="1">
      <alignment horizontal="center" vertical="center"/>
    </xf>
    <xf numFmtId="0" fontId="35" fillId="35" borderId="62" xfId="0" applyFont="1" applyFill="1" applyBorder="1" applyAlignment="1">
      <alignment horizontal="center" vertical="center"/>
    </xf>
    <xf numFmtId="0" fontId="62" fillId="57" borderId="17" xfId="0" applyFont="1" applyFill="1" applyBorder="1" applyAlignment="1">
      <alignment horizontal="center" vertical="center" wrapText="1"/>
    </xf>
    <xf numFmtId="0" fontId="63" fillId="0" borderId="1" xfId="0" applyFont="1" applyBorder="1" applyAlignment="1">
      <alignment horizontal="center" vertical="center" wrapText="1"/>
    </xf>
    <xf numFmtId="0" fontId="1" fillId="0" borderId="1" xfId="0" applyFont="1" applyBorder="1" applyAlignment="1">
      <alignment horizontal="center"/>
    </xf>
    <xf numFmtId="0" fontId="42" fillId="14" borderId="1" xfId="0" applyFont="1" applyFill="1" applyBorder="1" applyAlignment="1">
      <alignment horizontal="center" vertical="center" wrapText="1"/>
    </xf>
    <xf numFmtId="0" fontId="42" fillId="14" borderId="2" xfId="0" applyFont="1" applyFill="1" applyBorder="1" applyAlignment="1">
      <alignment horizontal="center" vertical="center" wrapText="1"/>
    </xf>
    <xf numFmtId="0" fontId="42" fillId="14" borderId="16" xfId="0" applyFont="1" applyFill="1" applyBorder="1" applyAlignment="1">
      <alignment horizontal="center" vertical="center" wrapText="1"/>
    </xf>
    <xf numFmtId="0" fontId="42" fillId="14" borderId="3"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3" xfId="0" applyFont="1" applyBorder="1" applyAlignment="1">
      <alignment horizontal="center" vertical="center"/>
    </xf>
    <xf numFmtId="0" fontId="2" fillId="0" borderId="1" xfId="0" applyFont="1" applyFill="1" applyBorder="1" applyAlignment="1">
      <alignment horizontal="center" vertical="center" wrapText="1"/>
    </xf>
    <xf numFmtId="0" fontId="34" fillId="54" borderId="1" xfId="0" applyFont="1" applyFill="1" applyBorder="1" applyAlignment="1">
      <alignment horizontal="center" vertical="center" wrapText="1"/>
    </xf>
    <xf numFmtId="0" fontId="34" fillId="2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4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6" fillId="43" borderId="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44" fillId="0" borderId="1" xfId="0" applyFont="1" applyFill="1" applyBorder="1" applyAlignment="1">
      <alignment vertical="center" wrapText="1"/>
    </xf>
    <xf numFmtId="0" fontId="24" fillId="54" borderId="2" xfId="0" applyFont="1" applyFill="1" applyBorder="1" applyAlignment="1">
      <alignment horizontal="center" vertical="center" wrapText="1"/>
    </xf>
    <xf numFmtId="0" fontId="24" fillId="54" borderId="16" xfId="0" applyFont="1" applyFill="1" applyBorder="1" applyAlignment="1">
      <alignment horizontal="center" vertical="center" wrapText="1"/>
    </xf>
    <xf numFmtId="0" fontId="24" fillId="54" borderId="3" xfId="0" applyFont="1" applyFill="1" applyBorder="1" applyAlignment="1">
      <alignment horizontal="center" vertical="center" wrapText="1"/>
    </xf>
    <xf numFmtId="0" fontId="39" fillId="39" borderId="0" xfId="0" applyFont="1" applyFill="1" applyAlignment="1">
      <alignment horizontal="center" vertical="center"/>
    </xf>
    <xf numFmtId="0" fontId="0" fillId="0" borderId="1" xfId="0" applyBorder="1" applyAlignment="1">
      <alignment horizontal="center"/>
    </xf>
    <xf numFmtId="0" fontId="42" fillId="14" borderId="5" xfId="0" applyFont="1" applyFill="1" applyBorder="1" applyAlignment="1">
      <alignment horizontal="center" vertical="center"/>
    </xf>
    <xf numFmtId="0" fontId="42" fillId="14" borderId="6" xfId="0" applyFont="1" applyFill="1" applyBorder="1" applyAlignment="1">
      <alignment horizontal="center" vertical="center"/>
    </xf>
    <xf numFmtId="0" fontId="42" fillId="14" borderId="7" xfId="0" applyFont="1" applyFill="1" applyBorder="1" applyAlignment="1">
      <alignment horizontal="center" vertical="center"/>
    </xf>
    <xf numFmtId="0" fontId="42" fillId="14" borderId="48" xfId="0" applyFont="1" applyFill="1" applyBorder="1" applyAlignment="1">
      <alignment horizontal="center" vertical="center"/>
    </xf>
    <xf numFmtId="0" fontId="42" fillId="14" borderId="0" xfId="0" applyFont="1" applyFill="1" applyBorder="1" applyAlignment="1">
      <alignment horizontal="center" vertical="center"/>
    </xf>
    <xf numFmtId="0" fontId="42" fillId="14" borderId="46" xfId="0" applyFont="1" applyFill="1" applyBorder="1" applyAlignment="1">
      <alignment horizontal="center" vertical="center"/>
    </xf>
    <xf numFmtId="0" fontId="42" fillId="14" borderId="49" xfId="0" applyFont="1" applyFill="1" applyBorder="1" applyAlignment="1">
      <alignment horizontal="center" vertical="center"/>
    </xf>
    <xf numFmtId="0" fontId="42" fillId="14" borderId="37" xfId="0" applyFont="1" applyFill="1" applyBorder="1" applyAlignment="1">
      <alignment horizontal="center" vertical="center"/>
    </xf>
    <xf numFmtId="0" fontId="42" fillId="14" borderId="47"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24" fillId="43" borderId="2" xfId="0" applyFont="1" applyFill="1" applyBorder="1" applyAlignment="1">
      <alignment horizontal="center" vertical="center" wrapText="1"/>
    </xf>
    <xf numFmtId="0" fontId="24" fillId="43" borderId="16" xfId="0" applyFont="1" applyFill="1" applyBorder="1" applyAlignment="1">
      <alignment horizontal="center" vertical="center" wrapText="1"/>
    </xf>
    <xf numFmtId="0" fontId="24" fillId="43" borderId="3" xfId="0" applyFont="1" applyFill="1" applyBorder="1" applyAlignment="1">
      <alignment horizontal="center" vertical="center" wrapText="1"/>
    </xf>
    <xf numFmtId="0" fontId="0" fillId="39" borderId="0" xfId="0" applyFill="1" applyAlignment="1">
      <alignment horizontal="left" vertical="top" wrapText="1"/>
    </xf>
    <xf numFmtId="0" fontId="45" fillId="39" borderId="0" xfId="0" applyFont="1" applyFill="1" applyAlignment="1">
      <alignment horizontal="left" vertical="center" wrapText="1"/>
    </xf>
    <xf numFmtId="0" fontId="44" fillId="39" borderId="1" xfId="0" applyFont="1" applyFill="1" applyBorder="1" applyAlignment="1">
      <alignment horizontal="left" vertical="center" wrapText="1"/>
    </xf>
    <xf numFmtId="0" fontId="34" fillId="20" borderId="2" xfId="0" applyFont="1" applyFill="1" applyBorder="1" applyAlignment="1">
      <alignment horizontal="center" vertical="center" wrapText="1"/>
    </xf>
    <xf numFmtId="0" fontId="34" fillId="20" borderId="16" xfId="0" applyFont="1" applyFill="1" applyBorder="1" applyAlignment="1">
      <alignment horizontal="center" vertical="center" wrapText="1"/>
    </xf>
    <xf numFmtId="0" fontId="34" fillId="20" borderId="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6" xfId="1" applyFont="1" applyFill="1" applyBorder="1" applyAlignment="1">
      <alignment horizontal="center" vertical="center"/>
    </xf>
    <xf numFmtId="0" fontId="16" fillId="28" borderId="3" xfId="1"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16"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5" fillId="2" borderId="25" xfId="7" applyFont="1" applyFill="1" applyBorder="1" applyAlignment="1">
      <alignment horizontal="center" vertical="center" wrapText="1"/>
    </xf>
    <xf numFmtId="0" fontId="15" fillId="2" borderId="12" xfId="7" applyFont="1" applyFill="1" applyBorder="1" applyAlignment="1">
      <alignment horizontal="center" vertical="center" wrapText="1"/>
    </xf>
    <xf numFmtId="0" fontId="15" fillId="2" borderId="13" xfId="7" applyFont="1" applyFill="1" applyBorder="1" applyAlignment="1">
      <alignment horizontal="center" vertical="center" wrapText="1"/>
    </xf>
    <xf numFmtId="0" fontId="15" fillId="2" borderId="26"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17" xfId="7" applyFont="1" applyFill="1" applyBorder="1" applyAlignment="1">
      <alignment horizontal="center" vertical="center" wrapText="1"/>
    </xf>
    <xf numFmtId="0" fontId="15" fillId="26" borderId="24" xfId="7" applyFont="1" applyFill="1" applyBorder="1" applyAlignment="1">
      <alignment horizontal="center" vertical="center" wrapText="1"/>
    </xf>
    <xf numFmtId="0" fontId="15" fillId="26" borderId="16" xfId="7"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18" fillId="16" borderId="37" xfId="0" applyFont="1" applyFill="1" applyBorder="1" applyAlignment="1">
      <alignment horizontal="center" vertical="center" wrapText="1"/>
    </xf>
    <xf numFmtId="0" fontId="18" fillId="16" borderId="38"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6"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6"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16" fillId="31" borderId="2" xfId="0" applyFont="1" applyFill="1" applyBorder="1" applyAlignment="1">
      <alignment horizontal="center" vertical="center" wrapText="1"/>
    </xf>
    <xf numFmtId="0" fontId="16" fillId="31" borderId="16"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6"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3" fillId="19" borderId="29" xfId="0" applyFont="1" applyFill="1" applyBorder="1" applyAlignment="1">
      <alignment horizontal="center" vertical="center" wrapText="1"/>
    </xf>
    <xf numFmtId="0" fontId="23" fillId="19" borderId="30" xfId="0" applyFont="1" applyFill="1" applyBorder="1" applyAlignment="1">
      <alignment horizontal="center" vertical="center" wrapText="1"/>
    </xf>
    <xf numFmtId="0" fontId="23" fillId="19" borderId="31" xfId="0" applyFont="1" applyFill="1" applyBorder="1" applyAlignment="1">
      <alignment horizontal="center" vertical="center" wrapText="1"/>
    </xf>
    <xf numFmtId="0" fontId="23" fillId="19" borderId="32" xfId="0" applyFont="1" applyFill="1" applyBorder="1" applyAlignment="1">
      <alignment horizontal="center" vertical="center" wrapText="1"/>
    </xf>
    <xf numFmtId="0" fontId="23" fillId="19" borderId="0" xfId="0" applyFont="1" applyFill="1" applyBorder="1" applyAlignment="1">
      <alignment horizontal="center" vertical="center" wrapText="1"/>
    </xf>
    <xf numFmtId="0" fontId="23" fillId="19" borderId="3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4" fillId="15" borderId="35"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3"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23"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5" xfId="0" applyFont="1" applyFill="1" applyBorder="1" applyAlignment="1">
      <alignment horizontal="center" vertical="center" wrapText="1"/>
    </xf>
    <xf numFmtId="0" fontId="24" fillId="15" borderId="39" xfId="0" applyFont="1" applyFill="1" applyBorder="1" applyAlignment="1">
      <alignment horizontal="center" vertical="center"/>
    </xf>
    <xf numFmtId="0" fontId="24" fillId="14" borderId="3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4" fillId="14" borderId="35" xfId="0" applyFont="1" applyFill="1" applyBorder="1" applyAlignment="1">
      <alignment horizontal="center" vertical="center" wrapText="1"/>
    </xf>
    <xf numFmtId="0" fontId="24" fillId="33" borderId="26"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3"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1" xfId="0" applyFont="1" applyBorder="1" applyAlignment="1">
      <alignment horizontal="center" vertical="center"/>
    </xf>
    <xf numFmtId="0" fontId="1" fillId="0" borderId="1" xfId="0" applyFont="1" applyBorder="1" applyAlignment="1">
      <alignment horizontal="center"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xf>
    <xf numFmtId="0" fontId="19" fillId="20" borderId="1" xfId="0" applyFont="1" applyFill="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left"/>
    </xf>
    <xf numFmtId="0" fontId="13" fillId="0" borderId="1" xfId="0" applyFont="1" applyBorder="1" applyAlignment="1">
      <alignment horizontal="left" wrapText="1"/>
    </xf>
    <xf numFmtId="0" fontId="1" fillId="0" borderId="1" xfId="0" applyFont="1" applyBorder="1" applyAlignment="1">
      <alignment horizontal="left" wrapText="1"/>
    </xf>
    <xf numFmtId="0" fontId="19" fillId="22" borderId="1" xfId="0" applyFont="1" applyFill="1" applyBorder="1" applyAlignment="1">
      <alignment horizontal="center" vertical="center"/>
    </xf>
    <xf numFmtId="0" fontId="19" fillId="23" borderId="1"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 fillId="0" borderId="1" xfId="0" applyFont="1" applyBorder="1" applyAlignment="1">
      <alignment horizontal="left" vertical="top"/>
    </xf>
    <xf numFmtId="0" fontId="1" fillId="0" borderId="1" xfId="0" applyFont="1" applyBorder="1" applyAlignment="1">
      <alignment wrapText="1"/>
    </xf>
    <xf numFmtId="0" fontId="1" fillId="0" borderId="1" xfId="0" applyFont="1" applyBorder="1" applyAlignment="1"/>
    <xf numFmtId="0" fontId="19" fillId="24" borderId="1" xfId="0" applyFont="1" applyFill="1" applyBorder="1" applyAlignment="1">
      <alignment horizontal="center"/>
    </xf>
    <xf numFmtId="0" fontId="19" fillId="25" borderId="1" xfId="0" applyFont="1" applyFill="1" applyBorder="1" applyAlignment="1">
      <alignment horizontal="center"/>
    </xf>
    <xf numFmtId="14"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xf>
    <xf numFmtId="0" fontId="19" fillId="37" borderId="1" xfId="0" applyFont="1" applyFill="1" applyBorder="1" applyAlignment="1">
      <alignment horizontal="center" vertical="center"/>
    </xf>
    <xf numFmtId="0" fontId="19" fillId="21" borderId="1" xfId="0" applyFont="1" applyFill="1" applyBorder="1" applyAlignment="1">
      <alignment horizontal="center" vertical="center"/>
    </xf>
    <xf numFmtId="0" fontId="19" fillId="27" borderId="1" xfId="0" applyFont="1" applyFill="1" applyBorder="1" applyAlignment="1">
      <alignment horizontal="center" vertical="center"/>
    </xf>
    <xf numFmtId="0" fontId="19" fillId="18" borderId="1" xfId="0" applyFont="1" applyFill="1" applyBorder="1" applyAlignment="1">
      <alignment horizontal="center" vertical="center"/>
    </xf>
    <xf numFmtId="0" fontId="1" fillId="0" borderId="1" xfId="0" applyFont="1" applyBorder="1" applyAlignment="1">
      <alignment horizontal="center" vertical="center" wrapText="1"/>
    </xf>
  </cellXfs>
  <cellStyles count="94">
    <cellStyle name="Hipervínculo" xfId="4" builtinId="8"/>
    <cellStyle name="Millares [0] 2" xfId="10" xr:uid="{00000000-0005-0000-0000-000001000000}"/>
    <cellStyle name="Millares [0] 2 2" xfId="15" xr:uid="{00000000-0005-0000-0000-000002000000}"/>
    <cellStyle name="Millares [0] 2 2 2" xfId="25" xr:uid="{00000000-0005-0000-0000-000003000000}"/>
    <cellStyle name="Millares [0] 2 2 2 2" xfId="45" xr:uid="{00000000-0005-0000-0000-000004000000}"/>
    <cellStyle name="Millares [0] 2 2 2 2 2" xfId="85" xr:uid="{00000000-0005-0000-0000-000005000000}"/>
    <cellStyle name="Millares [0] 2 2 2 3" xfId="65" xr:uid="{00000000-0005-0000-0000-000006000000}"/>
    <cellStyle name="Millares [0] 2 2 3" xfId="35" xr:uid="{00000000-0005-0000-0000-000007000000}"/>
    <cellStyle name="Millares [0] 2 2 3 2" xfId="75" xr:uid="{00000000-0005-0000-0000-000008000000}"/>
    <cellStyle name="Millares [0] 2 2 4" xfId="55" xr:uid="{00000000-0005-0000-0000-000009000000}"/>
    <cellStyle name="Millares [0] 2 3" xfId="18" xr:uid="{00000000-0005-0000-0000-00000A000000}"/>
    <cellStyle name="Millares [0] 2 3 2" xfId="28" xr:uid="{00000000-0005-0000-0000-00000B000000}"/>
    <cellStyle name="Millares [0] 2 3 2 2" xfId="48" xr:uid="{00000000-0005-0000-0000-00000C000000}"/>
    <cellStyle name="Millares [0] 2 3 2 2 2" xfId="88" xr:uid="{00000000-0005-0000-0000-00000D000000}"/>
    <cellStyle name="Millares [0] 2 3 2 3" xfId="68" xr:uid="{00000000-0005-0000-0000-00000E000000}"/>
    <cellStyle name="Millares [0] 2 3 3" xfId="38" xr:uid="{00000000-0005-0000-0000-00000F000000}"/>
    <cellStyle name="Millares [0] 2 3 3 2" xfId="78" xr:uid="{00000000-0005-0000-0000-000010000000}"/>
    <cellStyle name="Millares [0] 2 3 4" xfId="58" xr:uid="{00000000-0005-0000-0000-000011000000}"/>
    <cellStyle name="Millares [0] 2 4" xfId="22" xr:uid="{00000000-0005-0000-0000-000012000000}"/>
    <cellStyle name="Millares [0] 2 4 2" xfId="42" xr:uid="{00000000-0005-0000-0000-000013000000}"/>
    <cellStyle name="Millares [0] 2 4 2 2" xfId="82" xr:uid="{00000000-0005-0000-0000-000014000000}"/>
    <cellStyle name="Millares [0] 2 4 3" xfId="62" xr:uid="{00000000-0005-0000-0000-000015000000}"/>
    <cellStyle name="Millares [0] 2 5" xfId="32" xr:uid="{00000000-0005-0000-0000-000016000000}"/>
    <cellStyle name="Millares [0] 2 5 2" xfId="72" xr:uid="{00000000-0005-0000-0000-000017000000}"/>
    <cellStyle name="Millares [0] 2 6" xfId="52" xr:uid="{00000000-0005-0000-0000-000018000000}"/>
    <cellStyle name="Millares [0] 3" xfId="12" xr:uid="{00000000-0005-0000-0000-000019000000}"/>
    <cellStyle name="Millares [0] 3 2" xfId="16" xr:uid="{00000000-0005-0000-0000-00001A000000}"/>
    <cellStyle name="Millares [0] 3 2 2" xfId="26" xr:uid="{00000000-0005-0000-0000-00001B000000}"/>
    <cellStyle name="Millares [0] 3 2 2 2" xfId="46" xr:uid="{00000000-0005-0000-0000-00001C000000}"/>
    <cellStyle name="Millares [0] 3 2 2 2 2" xfId="86" xr:uid="{00000000-0005-0000-0000-00001D000000}"/>
    <cellStyle name="Millares [0] 3 2 2 3" xfId="66" xr:uid="{00000000-0005-0000-0000-00001E000000}"/>
    <cellStyle name="Millares [0] 3 2 3" xfId="36" xr:uid="{00000000-0005-0000-0000-00001F000000}"/>
    <cellStyle name="Millares [0] 3 2 3 2" xfId="76" xr:uid="{00000000-0005-0000-0000-000020000000}"/>
    <cellStyle name="Millares [0] 3 2 4" xfId="56" xr:uid="{00000000-0005-0000-0000-000021000000}"/>
    <cellStyle name="Millares [0] 3 3" xfId="19" xr:uid="{00000000-0005-0000-0000-000022000000}"/>
    <cellStyle name="Millares [0] 3 3 2" xfId="29" xr:uid="{00000000-0005-0000-0000-000023000000}"/>
    <cellStyle name="Millares [0] 3 3 2 2" xfId="49" xr:uid="{00000000-0005-0000-0000-000024000000}"/>
    <cellStyle name="Millares [0] 3 3 2 2 2" xfId="89" xr:uid="{00000000-0005-0000-0000-000025000000}"/>
    <cellStyle name="Millares [0] 3 3 2 3" xfId="69" xr:uid="{00000000-0005-0000-0000-000026000000}"/>
    <cellStyle name="Millares [0] 3 3 3" xfId="39" xr:uid="{00000000-0005-0000-0000-000027000000}"/>
    <cellStyle name="Millares [0] 3 3 3 2" xfId="79" xr:uid="{00000000-0005-0000-0000-000028000000}"/>
    <cellStyle name="Millares [0] 3 3 4" xfId="59" xr:uid="{00000000-0005-0000-0000-000029000000}"/>
    <cellStyle name="Millares [0] 3 4" xfId="23" xr:uid="{00000000-0005-0000-0000-00002A000000}"/>
    <cellStyle name="Millares [0] 3 4 2" xfId="43" xr:uid="{00000000-0005-0000-0000-00002B000000}"/>
    <cellStyle name="Millares [0] 3 4 2 2" xfId="83" xr:uid="{00000000-0005-0000-0000-00002C000000}"/>
    <cellStyle name="Millares [0] 3 4 3" xfId="63" xr:uid="{00000000-0005-0000-0000-00002D000000}"/>
    <cellStyle name="Millares [0] 3 5" xfId="33" xr:uid="{00000000-0005-0000-0000-00002E000000}"/>
    <cellStyle name="Millares [0] 3 5 2" xfId="73" xr:uid="{00000000-0005-0000-0000-00002F000000}"/>
    <cellStyle name="Millares [0] 3 6" xfId="53" xr:uid="{00000000-0005-0000-0000-000030000000}"/>
    <cellStyle name="Millares [0] 4" xfId="13" xr:uid="{00000000-0005-0000-0000-000031000000}"/>
    <cellStyle name="Millares [0] 4 2" xfId="17" xr:uid="{00000000-0005-0000-0000-000032000000}"/>
    <cellStyle name="Millares [0] 4 2 2" xfId="27" xr:uid="{00000000-0005-0000-0000-000033000000}"/>
    <cellStyle name="Millares [0] 4 2 2 2" xfId="47" xr:uid="{00000000-0005-0000-0000-000034000000}"/>
    <cellStyle name="Millares [0] 4 2 2 2 2" xfId="87" xr:uid="{00000000-0005-0000-0000-000035000000}"/>
    <cellStyle name="Millares [0] 4 2 2 3" xfId="67" xr:uid="{00000000-0005-0000-0000-000036000000}"/>
    <cellStyle name="Millares [0] 4 2 3" xfId="37" xr:uid="{00000000-0005-0000-0000-000037000000}"/>
    <cellStyle name="Millares [0] 4 2 3 2" xfId="77" xr:uid="{00000000-0005-0000-0000-000038000000}"/>
    <cellStyle name="Millares [0] 4 2 4" xfId="57" xr:uid="{00000000-0005-0000-0000-000039000000}"/>
    <cellStyle name="Millares [0] 4 3" xfId="20" xr:uid="{00000000-0005-0000-0000-00003A000000}"/>
    <cellStyle name="Millares [0] 4 3 2" xfId="30" xr:uid="{00000000-0005-0000-0000-00003B000000}"/>
    <cellStyle name="Millares [0] 4 3 2 2" xfId="50" xr:uid="{00000000-0005-0000-0000-00003C000000}"/>
    <cellStyle name="Millares [0] 4 3 2 2 2" xfId="90" xr:uid="{00000000-0005-0000-0000-00003D000000}"/>
    <cellStyle name="Millares [0] 4 3 2 3" xfId="70" xr:uid="{00000000-0005-0000-0000-00003E000000}"/>
    <cellStyle name="Millares [0] 4 3 3" xfId="40" xr:uid="{00000000-0005-0000-0000-00003F000000}"/>
    <cellStyle name="Millares [0] 4 3 3 2" xfId="80" xr:uid="{00000000-0005-0000-0000-000040000000}"/>
    <cellStyle name="Millares [0] 4 3 4" xfId="60" xr:uid="{00000000-0005-0000-0000-000041000000}"/>
    <cellStyle name="Millares [0] 4 4" xfId="24" xr:uid="{00000000-0005-0000-0000-000042000000}"/>
    <cellStyle name="Millares [0] 4 4 2" xfId="44" xr:uid="{00000000-0005-0000-0000-000043000000}"/>
    <cellStyle name="Millares [0] 4 4 2 2" xfId="84" xr:uid="{00000000-0005-0000-0000-000044000000}"/>
    <cellStyle name="Millares [0] 4 4 3" xfId="64" xr:uid="{00000000-0005-0000-0000-000045000000}"/>
    <cellStyle name="Millares [0] 4 5" xfId="34" xr:uid="{00000000-0005-0000-0000-000046000000}"/>
    <cellStyle name="Millares [0] 4 5 2" xfId="74" xr:uid="{00000000-0005-0000-0000-000047000000}"/>
    <cellStyle name="Millares [0] 4 6" xfId="54" xr:uid="{00000000-0005-0000-0000-000048000000}"/>
    <cellStyle name="Millares [0] 5" xfId="21" xr:uid="{00000000-0005-0000-0000-000049000000}"/>
    <cellStyle name="Millares [0] 5 2" xfId="41" xr:uid="{00000000-0005-0000-0000-00004A000000}"/>
    <cellStyle name="Millares [0] 5 2 2" xfId="81" xr:uid="{00000000-0005-0000-0000-00004B000000}"/>
    <cellStyle name="Millares [0] 5 3" xfId="61" xr:uid="{00000000-0005-0000-0000-00004C000000}"/>
    <cellStyle name="Millares [0] 6" xfId="31" xr:uid="{00000000-0005-0000-0000-00004D000000}"/>
    <cellStyle name="Millares [0] 6 2" xfId="51" xr:uid="{00000000-0005-0000-0000-00004E000000}"/>
    <cellStyle name="Millares [0] 6 2 2" xfId="91" xr:uid="{00000000-0005-0000-0000-00004F000000}"/>
    <cellStyle name="Millares [0] 6 3" xfId="71" xr:uid="{00000000-0005-0000-0000-000050000000}"/>
    <cellStyle name="Normal" xfId="0" builtinId="0"/>
    <cellStyle name="Normal 2" xfId="7" xr:uid="{00000000-0005-0000-0000-000052000000}"/>
    <cellStyle name="Normal 2 2" xfId="11" xr:uid="{00000000-0005-0000-0000-000053000000}"/>
    <cellStyle name="Normal 2 3" xfId="1" xr:uid="{00000000-0005-0000-0000-000054000000}"/>
    <cellStyle name="Normal 2 3 4" xfId="8" xr:uid="{00000000-0005-0000-0000-000055000000}"/>
    <cellStyle name="Normal 4" xfId="5" xr:uid="{00000000-0005-0000-0000-000056000000}"/>
    <cellStyle name="Normal 4 2" xfId="6" xr:uid="{00000000-0005-0000-0000-000057000000}"/>
    <cellStyle name="Normal 5" xfId="93" xr:uid="{00000000-0005-0000-0000-000058000000}"/>
    <cellStyle name="Normal 6" xfId="92" xr:uid="{00000000-0005-0000-0000-000059000000}"/>
    <cellStyle name="Porcentaje" xfId="9" builtinId="5"/>
    <cellStyle name="Porcentaje 2" xfId="2" xr:uid="{00000000-0005-0000-0000-00005B000000}"/>
    <cellStyle name="Porcentual 2" xfId="3" xr:uid="{00000000-0005-0000-0000-00005C000000}"/>
    <cellStyle name="Texto explicativo 2" xfId="14" xr:uid="{00000000-0005-0000-0000-00005D000000}"/>
  </cellStyles>
  <dxfs count="298">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color rgb="FF9C0006"/>
      </font>
      <fill>
        <patternFill>
          <bgColor rgb="FFFFC7CE"/>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font>
      <fill>
        <patternFill>
          <bgColor theme="4" tint="0.39994506668294322"/>
        </patternFill>
      </fill>
    </dxf>
    <dxf>
      <font>
        <b/>
        <i val="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4" tint="0.79998168889431442"/>
        </patternFill>
      </fill>
    </dxf>
    <dxf>
      <fill>
        <patternFill>
          <bgColor rgb="FFFF7C80"/>
        </patternFill>
      </fill>
    </dxf>
    <dxf>
      <fill>
        <patternFill>
          <bgColor rgb="FFFFFF00"/>
        </patternFill>
      </fill>
    </dxf>
    <dxf>
      <fill>
        <patternFill>
          <bgColor rgb="FF92D050"/>
        </patternFill>
      </fill>
    </dxf>
    <dxf>
      <numFmt numFmtId="166" formatCode="0.0%"/>
    </dxf>
    <dxf>
      <numFmt numFmtId="13" formatCode="0%"/>
    </dxf>
    <dxf>
      <numFmt numFmtId="166" formatCode="0.0%"/>
    </dxf>
    <dxf>
      <numFmt numFmtId="14" formatCode="0.00%"/>
    </dxf>
    <dxf>
      <numFmt numFmtId="166" formatCode="0.0%"/>
    </dxf>
    <dxf>
      <numFmt numFmtId="13" formatCode="0%"/>
    </dxf>
    <dxf>
      <numFmt numFmtId="166" formatCode="0.0%"/>
    </dxf>
    <dxf>
      <numFmt numFmtId="14" formatCode="0.00%"/>
    </dxf>
    <dxf>
      <numFmt numFmtId="166" formatCode="0.0%"/>
    </dxf>
    <dxf>
      <fill>
        <patternFill>
          <bgColor rgb="FFFFC000"/>
        </patternFill>
      </fill>
    </dxf>
    <dxf>
      <fill>
        <patternFill>
          <bgColor rgb="FFFFC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4" formatCode="0.00%"/>
    </dxf>
    <dxf>
      <numFmt numFmtId="166" formatCode="0.0%"/>
    </dxf>
    <dxf>
      <numFmt numFmtId="166" formatCode="0.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pivotCacheDefinition" Target="pivotCache/pivotCacheDefinition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pivotCacheDefinition" Target="pivotCache/pivotCacheDefinition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1.8609395082510484E-4"/>
          <c:y val="2.5716078099144894E-2"/>
          <c:w val="0.99457064196696354"/>
          <c:h val="0.71255746955599819"/>
        </c:manualLayout>
      </c:layout>
      <c:bar3DChart>
        <c:barDir val="col"/>
        <c:grouping val="clustered"/>
        <c:varyColors val="0"/>
        <c:ser>
          <c:idx val="0"/>
          <c:order val="0"/>
          <c:spPr>
            <a:solidFill>
              <a:srgbClr val="00B050"/>
            </a:solidFill>
            <a:ln>
              <a:solidFill>
                <a:schemeClr val="tx1"/>
              </a:solidFill>
            </a:ln>
          </c:spPr>
          <c:invertIfNegative val="0"/>
          <c:dPt>
            <c:idx val="0"/>
            <c:invertIfNegative val="0"/>
            <c:bubble3D val="0"/>
            <c:spPr>
              <a:solidFill>
                <a:srgbClr val="00B050"/>
              </a:solidFill>
              <a:ln>
                <a:solidFill>
                  <a:schemeClr val="tx1"/>
                </a:solidFill>
              </a:ln>
            </c:spPr>
            <c:extLst>
              <c:ext xmlns:c16="http://schemas.microsoft.com/office/drawing/2014/chart" uri="{C3380CC4-5D6E-409C-BE32-E72D297353CC}">
                <c16:uniqueId val="{00000001-A6AE-4861-9AF3-63E555F4160B}"/>
              </c:ext>
            </c:extLst>
          </c:dPt>
          <c:dPt>
            <c:idx val="1"/>
            <c:invertIfNegative val="0"/>
            <c:bubble3D val="0"/>
            <c:extLst>
              <c:ext xmlns:c16="http://schemas.microsoft.com/office/drawing/2014/chart" uri="{C3380CC4-5D6E-409C-BE32-E72D297353CC}">
                <c16:uniqueId val="{00000002-A6AE-4861-9AF3-63E555F4160B}"/>
              </c:ext>
            </c:extLst>
          </c:dPt>
          <c:dPt>
            <c:idx val="3"/>
            <c:invertIfNegative val="0"/>
            <c:bubble3D val="0"/>
            <c:extLst>
              <c:ext xmlns:c16="http://schemas.microsoft.com/office/drawing/2014/chart" uri="{C3380CC4-5D6E-409C-BE32-E72D297353CC}">
                <c16:uniqueId val="{00000003-A6AE-4861-9AF3-63E555F4160B}"/>
              </c:ext>
            </c:extLst>
          </c:dPt>
          <c:dPt>
            <c:idx val="4"/>
            <c:invertIfNegative val="0"/>
            <c:bubble3D val="0"/>
            <c:extLst>
              <c:ext xmlns:c16="http://schemas.microsoft.com/office/drawing/2014/chart" uri="{C3380CC4-5D6E-409C-BE32-E72D297353CC}">
                <c16:uniqueId val="{00000005-A6AE-4861-9AF3-63E555F4160B}"/>
              </c:ext>
            </c:extLst>
          </c:dPt>
          <c:dPt>
            <c:idx val="5"/>
            <c:invertIfNegative val="0"/>
            <c:bubble3D val="0"/>
            <c:extLst>
              <c:ext xmlns:c16="http://schemas.microsoft.com/office/drawing/2014/chart" uri="{C3380CC4-5D6E-409C-BE32-E72D297353CC}">
                <c16:uniqueId val="{00000006-A6AE-4861-9AF3-63E555F4160B}"/>
              </c:ext>
            </c:extLst>
          </c:dPt>
          <c:dPt>
            <c:idx val="6"/>
            <c:invertIfNegative val="0"/>
            <c:bubble3D val="0"/>
            <c:extLst>
              <c:ext xmlns:c16="http://schemas.microsoft.com/office/drawing/2014/chart" uri="{C3380CC4-5D6E-409C-BE32-E72D297353CC}">
                <c16:uniqueId val="{00000008-A6AE-4861-9AF3-63E555F4160B}"/>
              </c:ext>
            </c:extLst>
          </c:dPt>
          <c:dPt>
            <c:idx val="7"/>
            <c:invertIfNegative val="0"/>
            <c:bubble3D val="0"/>
            <c:extLst>
              <c:ext xmlns:c16="http://schemas.microsoft.com/office/drawing/2014/chart" uri="{C3380CC4-5D6E-409C-BE32-E72D297353CC}">
                <c16:uniqueId val="{0000000A-A6AE-4861-9AF3-63E555F4160B}"/>
              </c:ext>
            </c:extLst>
          </c:dPt>
          <c:dPt>
            <c:idx val="8"/>
            <c:invertIfNegative val="0"/>
            <c:bubble3D val="0"/>
            <c:extLst>
              <c:ext xmlns:c16="http://schemas.microsoft.com/office/drawing/2014/chart" uri="{C3380CC4-5D6E-409C-BE32-E72D297353CC}">
                <c16:uniqueId val="{0000000B-A6AE-4861-9AF3-63E555F4160B}"/>
              </c:ext>
            </c:extLst>
          </c:dPt>
          <c:dLbls>
            <c:dLbl>
              <c:idx val="0"/>
              <c:layout>
                <c:manualLayout>
                  <c:x val="3.3472797465766697E-3"/>
                  <c:y val="-2.0114942528735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AE-4861-9AF3-63E555F4160B}"/>
                </c:ext>
              </c:extLst>
            </c:dLbl>
            <c:dLbl>
              <c:idx val="1"/>
              <c:layout>
                <c:manualLayout>
                  <c:x val="6.6945594931533195E-3"/>
                  <c:y val="-2.0114942528735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AE-4861-9AF3-63E555F4160B}"/>
                </c:ext>
              </c:extLst>
            </c:dLbl>
            <c:dLbl>
              <c:idx val="2"/>
              <c:layout>
                <c:manualLayout>
                  <c:x val="2.2315198310511064E-3"/>
                  <c:y val="-2.2988505747126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AE-4861-9AF3-63E555F4160B}"/>
                </c:ext>
              </c:extLst>
            </c:dLbl>
            <c:dLbl>
              <c:idx val="3"/>
              <c:layout>
                <c:manualLayout>
                  <c:x val="6.6945594931533195E-3"/>
                  <c:y val="-2.2988505747126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AE-4861-9AF3-63E555F4160B}"/>
                </c:ext>
              </c:extLst>
            </c:dLbl>
            <c:dLbl>
              <c:idx val="4"/>
              <c:layout>
                <c:manualLayout>
                  <c:x val="1.0041839239729979E-2"/>
                  <c:y val="-2.586206896551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AE-4861-9AF3-63E555F4160B}"/>
                </c:ext>
              </c:extLst>
            </c:dLbl>
            <c:dLbl>
              <c:idx val="5"/>
              <c:layout>
                <c:manualLayout>
                  <c:x val="1.0041839239730061E-2"/>
                  <c:y val="-2.5862295230337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AE-4861-9AF3-63E555F4160B}"/>
                </c:ext>
              </c:extLst>
            </c:dLbl>
            <c:dLbl>
              <c:idx val="6"/>
              <c:layout>
                <c:manualLayout>
                  <c:x val="1.0041839239730061E-2"/>
                  <c:y val="-1.7241379310344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AE-4861-9AF3-63E555F4160B}"/>
                </c:ext>
              </c:extLst>
            </c:dLbl>
            <c:dLbl>
              <c:idx val="7"/>
              <c:layout>
                <c:manualLayout>
                  <c:x val="1.0041839239729979E-2"/>
                  <c:y val="-1.7241379310344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6AE-4861-9AF3-63E555F4160B}"/>
                </c:ext>
              </c:extLst>
            </c:dLbl>
            <c:dLbl>
              <c:idx val="8"/>
              <c:layout>
                <c:manualLayout>
                  <c:x val="8.9260793242044254E-3"/>
                  <c:y val="-1.1494252873563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6AE-4861-9AF3-63E555F4160B}"/>
                </c:ext>
              </c:extLst>
            </c:dLbl>
            <c:numFmt formatCode="0.0%" sourceLinked="0"/>
            <c:spPr>
              <a:noFill/>
              <a:ln>
                <a:noFill/>
              </a:ln>
              <a:effectLst/>
            </c:spPr>
            <c:txPr>
              <a:bodyPr/>
              <a:lstStyle/>
              <a:p>
                <a:pPr>
                  <a:defRPr sz="105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PAAC'!$A$5:$A$13</c:f>
              <c:strCache>
                <c:ptCount val="9"/>
                <c:pt idx="0">
                  <c:v>1. Mapa de Riesgos</c:v>
                </c:pt>
                <c:pt idx="1">
                  <c:v>1.1 Estrategia de la Administración del Riesgo</c:v>
                </c:pt>
                <c:pt idx="2">
                  <c:v>2. Estrategia Antitrámites</c:v>
                </c:pt>
                <c:pt idx="3">
                  <c:v>2.1 Estrategia de Racionalización de trámites</c:v>
                </c:pt>
                <c:pt idx="4">
                  <c:v>3. Rendición de Cuentas</c:v>
                </c:pt>
                <c:pt idx="5">
                  <c:v>4. Mecanismos para Mejorar la Atención al Ciudadano</c:v>
                </c:pt>
                <c:pt idx="6">
                  <c:v>5.Mecanismos para la Transparencia y el Acceso a la Información</c:v>
                </c:pt>
                <c:pt idx="7">
                  <c:v>6. Iniciativas Adicionales</c:v>
                </c:pt>
                <c:pt idx="8">
                  <c:v>7. Gestión de la Integridad</c:v>
                </c:pt>
              </c:strCache>
            </c:strRef>
          </c:cat>
          <c:val>
            <c:numRef>
              <c:f>'Resultados PAAC'!$D$5:$D$13</c:f>
              <c:numCache>
                <c:formatCode>0.0%</c:formatCode>
                <c:ptCount val="9"/>
                <c:pt idx="0">
                  <c:v>0.99671232876712312</c:v>
                </c:pt>
                <c:pt idx="1">
                  <c:v>1</c:v>
                </c:pt>
                <c:pt idx="2">
                  <c:v>1</c:v>
                </c:pt>
                <c:pt idx="3">
                  <c:v>1</c:v>
                </c:pt>
                <c:pt idx="4">
                  <c:v>1</c:v>
                </c:pt>
                <c:pt idx="5">
                  <c:v>1</c:v>
                </c:pt>
                <c:pt idx="6">
                  <c:v>0.98464285714285715</c:v>
                </c:pt>
                <c:pt idx="7">
                  <c:v>0.84599999999999986</c:v>
                </c:pt>
                <c:pt idx="8">
                  <c:v>1</c:v>
                </c:pt>
              </c:numCache>
            </c:numRef>
          </c:val>
          <c:extLst>
            <c:ext xmlns:c16="http://schemas.microsoft.com/office/drawing/2014/chart" uri="{C3380CC4-5D6E-409C-BE32-E72D297353CC}">
              <c16:uniqueId val="{0000000D-A6AE-4861-9AF3-63E555F4160B}"/>
            </c:ext>
          </c:extLst>
        </c:ser>
        <c:dLbls>
          <c:showLegendKey val="0"/>
          <c:showVal val="1"/>
          <c:showCatName val="0"/>
          <c:showSerName val="0"/>
          <c:showPercent val="0"/>
          <c:showBubbleSize val="0"/>
        </c:dLbls>
        <c:gapWidth val="150"/>
        <c:shape val="box"/>
        <c:axId val="109929984"/>
        <c:axId val="109935232"/>
        <c:axId val="0"/>
      </c:bar3DChart>
      <c:catAx>
        <c:axId val="109929984"/>
        <c:scaling>
          <c:orientation val="minMax"/>
        </c:scaling>
        <c:delete val="0"/>
        <c:axPos val="b"/>
        <c:numFmt formatCode="General" sourceLinked="0"/>
        <c:majorTickMark val="none"/>
        <c:minorTickMark val="none"/>
        <c:tickLblPos val="nextTo"/>
        <c:txPr>
          <a:bodyPr/>
          <a:lstStyle/>
          <a:p>
            <a:pPr>
              <a:defRPr sz="900"/>
            </a:pPr>
            <a:endParaRPr lang="es-CO"/>
          </a:p>
        </c:txPr>
        <c:crossAx val="109935232"/>
        <c:crosses val="autoZero"/>
        <c:auto val="1"/>
        <c:lblAlgn val="ctr"/>
        <c:lblOffset val="100"/>
        <c:noMultiLvlLbl val="0"/>
      </c:catAx>
      <c:valAx>
        <c:axId val="109935232"/>
        <c:scaling>
          <c:orientation val="minMax"/>
        </c:scaling>
        <c:delete val="1"/>
        <c:axPos val="l"/>
        <c:numFmt formatCode="0%" sourceLinked="0"/>
        <c:majorTickMark val="out"/>
        <c:minorTickMark val="none"/>
        <c:tickLblPos val="nextTo"/>
        <c:crossAx val="109929984"/>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'Resultados riesgos'!$E$3</c:f>
              <c:strCache>
                <c:ptCount val="1"/>
                <c:pt idx="0">
                  <c:v>Calificación</c:v>
                </c:pt>
              </c:strCache>
            </c:strRef>
          </c:tx>
          <c:invertIfNegative val="0"/>
          <c:val>
            <c:numRef>
              <c:f>'Resultados riesgos'!$E$4:$E$19</c:f>
            </c:numRef>
          </c:val>
          <c:extLst>
            <c:ext xmlns:c15="http://schemas.microsoft.com/office/drawing/2012/chart" uri="{02D57815-91ED-43cb-92C2-25804820EDAC}">
              <c15:filteredCategoryTitle>
                <c15:cat>
                  <c:multiLvlStrRef>
                    <c:extLst>
                      <c:ext uri="{02D57815-91ED-43cb-92C2-25804820EDAC}">
                        <c15:formulaRef>
                          <c15:sqref>'Resultados riesgos'!$D$4:$D$19</c15:sqref>
                        </c15:formulaRef>
                      </c:ext>
                    </c:extLst>
                  </c:multiLvlStrRef>
                </c15:cat>
              </c15:filteredCategoryTitle>
            </c:ext>
            <c:ext xmlns:c16="http://schemas.microsoft.com/office/drawing/2014/chart" uri="{C3380CC4-5D6E-409C-BE32-E72D297353CC}">
              <c16:uniqueId val="{00000020-1B80-4F92-A44F-CDC7CCF1DC87}"/>
            </c:ext>
          </c:extLst>
        </c:ser>
        <c:dLbls>
          <c:showLegendKey val="0"/>
          <c:showVal val="0"/>
          <c:showCatName val="0"/>
          <c:showSerName val="0"/>
          <c:showPercent val="0"/>
          <c:showBubbleSize val="0"/>
        </c:dLbls>
        <c:gapWidth val="150"/>
        <c:shape val="box"/>
        <c:axId val="107718144"/>
        <c:axId val="107719680"/>
        <c:axId val="0"/>
      </c:bar3DChart>
      <c:catAx>
        <c:axId val="1077181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719680"/>
        <c:crosses val="autoZero"/>
        <c:auto val="1"/>
        <c:lblAlgn val="ctr"/>
        <c:lblOffset val="100"/>
        <c:noMultiLvlLbl val="0"/>
      </c:catAx>
      <c:valAx>
        <c:axId val="107719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718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[Matriz de Seguimiento Mapa de Riesgos y PAAC 3er Seg 2020 V4.xlsx]Resultados riesgos!TablaDinámica1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r>
              <a:rPr lang="en-US" baseline="0"/>
              <a:t> Cumplimiento al 31Dic2020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00B050"/>
          </a:solidFill>
          <a:ln>
            <a:noFill/>
          </a:ln>
          <a:effectLst/>
        </c:spPr>
        <c:marker>
          <c:symbol val="none"/>
        </c:marker>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8347349110047846E-2"/>
          <c:y val="0.12903082731311297"/>
          <c:w val="0.92704613088236554"/>
          <c:h val="0.38497416864186668"/>
        </c:manualLayout>
      </c:layout>
      <c:barChart>
        <c:barDir val="col"/>
        <c:grouping val="clustered"/>
        <c:varyColors val="0"/>
        <c:ser>
          <c:idx val="0"/>
          <c:order val="0"/>
          <c:tx>
            <c:strRef>
              <c:f>'Resultados riesgos'!$R$3</c:f>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 riesgos'!$Q$4:$Q$20</c:f>
              <c:strCache>
                <c:ptCount val="16"/>
                <c:pt idx="0">
                  <c:v>1. Gestión Estratégica</c:v>
                </c:pt>
                <c:pt idx="1">
                  <c:v>2. Gestión de Comunicaciones</c:v>
                </c:pt>
                <c:pt idx="2">
                  <c:v>3. Prevención del Daño Antijurídico y Representación Judicial</c:v>
                </c:pt>
                <c:pt idx="3">
                  <c:v>4. Reasentamientos Humanos</c:v>
                </c:pt>
                <c:pt idx="4">
                  <c:v>5. Mejoramiento de Vivienda</c:v>
                </c:pt>
                <c:pt idx="5">
                  <c:v>6. Mejoramiento de Barrios </c:v>
                </c:pt>
                <c:pt idx="6">
                  <c:v>7. Urbanizaciones y Titulación</c:v>
                </c:pt>
                <c:pt idx="7">
                  <c:v>8. Servicio al Ciudadano</c:v>
                </c:pt>
                <c:pt idx="8">
                  <c:v>9. Gestión Administrativa</c:v>
                </c:pt>
                <c:pt idx="9">
                  <c:v>10. Gestión Financiera</c:v>
                </c:pt>
                <c:pt idx="10">
                  <c:v>11. Gestión Documental</c:v>
                </c:pt>
                <c:pt idx="11">
                  <c:v>12. Gestión del Talento Humano</c:v>
                </c:pt>
                <c:pt idx="12">
                  <c:v>13. Adquisición de Bienes y Servicios</c:v>
                </c:pt>
                <c:pt idx="13">
                  <c:v>14. Gestión Tecnología de la Información y Comunicaciones</c:v>
                </c:pt>
                <c:pt idx="14">
                  <c:v>15. Gestión del Control Interno Disciplinario</c:v>
                </c:pt>
                <c:pt idx="15">
                  <c:v>16. Evaluación de la Gestión</c:v>
                </c:pt>
              </c:strCache>
            </c:strRef>
          </c:cat>
          <c:val>
            <c:numRef>
              <c:f>'Resultados riesgos'!$R$4:$R$20</c:f>
              <c:numCache>
                <c:formatCode>0%</c:formatCode>
                <c:ptCount val="16"/>
                <c:pt idx="0">
                  <c:v>1</c:v>
                </c:pt>
                <c:pt idx="1">
                  <c:v>1</c:v>
                </c:pt>
                <c:pt idx="2">
                  <c:v>1</c:v>
                </c:pt>
                <c:pt idx="3">
                  <c:v>1</c:v>
                </c:pt>
                <c:pt idx="4">
                  <c:v>1</c:v>
                </c:pt>
                <c:pt idx="5">
                  <c:v>1</c:v>
                </c:pt>
                <c:pt idx="6">
                  <c:v>1</c:v>
                </c:pt>
                <c:pt idx="7">
                  <c:v>1</c:v>
                </c:pt>
                <c:pt idx="8">
                  <c:v>1</c:v>
                </c:pt>
                <c:pt idx="9">
                  <c:v>1</c:v>
                </c:pt>
                <c:pt idx="10">
                  <c:v>0.94</c:v>
                </c:pt>
                <c:pt idx="11">
                  <c:v>1</c:v>
                </c:pt>
                <c:pt idx="12">
                  <c:v>1</c:v>
                </c:pt>
                <c:pt idx="13">
                  <c:v>1</c:v>
                </c:pt>
                <c:pt idx="14">
                  <c:v>1</c:v>
                </c:pt>
                <c:pt idx="15">
                  <c:v>1</c:v>
                </c:pt>
              </c:numCache>
            </c:numRef>
          </c:val>
          <c:extLst>
            <c:ext xmlns:c16="http://schemas.microsoft.com/office/drawing/2014/chart" uri="{C3380CC4-5D6E-409C-BE32-E72D297353CC}">
              <c16:uniqueId val="{00000000-3AE6-4BCC-97A7-68BD7C6A2E4A}"/>
            </c:ext>
          </c:extLst>
        </c:ser>
        <c:dLbls>
          <c:showLegendKey val="0"/>
          <c:showVal val="0"/>
          <c:showCatName val="0"/>
          <c:showSerName val="0"/>
          <c:showPercent val="0"/>
          <c:showBubbleSize val="0"/>
        </c:dLbls>
        <c:gapWidth val="219"/>
        <c:axId val="411726399"/>
        <c:axId val="411727231"/>
      </c:barChart>
      <c:catAx>
        <c:axId val="411726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411727231"/>
        <c:crosses val="autoZero"/>
        <c:auto val="1"/>
        <c:lblAlgn val="ctr"/>
        <c:lblOffset val="100"/>
        <c:noMultiLvlLbl val="0"/>
      </c:catAx>
      <c:valAx>
        <c:axId val="411727231"/>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1726399"/>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95249</xdr:colOff>
      <xdr:row>15</xdr:row>
      <xdr:rowOff>76200</xdr:rowOff>
    </xdr:from>
    <xdr:to>
      <xdr:col>4</xdr:col>
      <xdr:colOff>4280647</xdr:colOff>
      <xdr:row>32</xdr:row>
      <xdr:rowOff>67236</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449035</xdr:colOff>
      <xdr:row>0</xdr:row>
      <xdr:rowOff>81643</xdr:rowOff>
    </xdr:from>
    <xdr:to>
      <xdr:col>0</xdr:col>
      <xdr:colOff>1193634</xdr:colOff>
      <xdr:row>0</xdr:row>
      <xdr:rowOff>827987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9035" y="81643"/>
          <a:ext cx="748521" cy="746344"/>
        </a:xfrm>
        <a:prstGeom prst="rect">
          <a:avLst/>
        </a:prstGeom>
      </xdr:spPr>
    </xdr:pic>
    <xdr:clientData/>
  </xdr:twoCellAnchor>
  <xdr:twoCellAnchor editAs="oneCell">
    <xdr:from>
      <xdr:col>0</xdr:col>
      <xdr:colOff>47625</xdr:colOff>
      <xdr:row>40</xdr:row>
      <xdr:rowOff>57150</xdr:rowOff>
    </xdr:from>
    <xdr:to>
      <xdr:col>4</xdr:col>
      <xdr:colOff>3619116</xdr:colOff>
      <xdr:row>55</xdr:row>
      <xdr:rowOff>57150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19441" t="43180" r="21078" b="23483"/>
        <a:stretch/>
      </xdr:blipFill>
      <xdr:spPr>
        <a:xfrm>
          <a:off x="47625" y="24041100"/>
          <a:ext cx="9070217" cy="28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44824</xdr:colOff>
      <xdr:row>2</xdr:row>
      <xdr:rowOff>45384</xdr:rowOff>
    </xdr:from>
    <xdr:to>
      <xdr:col>15</xdr:col>
      <xdr:colOff>101414</xdr:colOff>
      <xdr:row>20</xdr:row>
      <xdr:rowOff>45385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588307</xdr:colOff>
      <xdr:row>2</xdr:row>
      <xdr:rowOff>85164</xdr:rowOff>
    </xdr:from>
    <xdr:to>
      <xdr:col>25</xdr:col>
      <xdr:colOff>403411</xdr:colOff>
      <xdr:row>26</xdr:row>
      <xdr:rowOff>22412</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2061882</xdr:colOff>
      <xdr:row>20</xdr:row>
      <xdr:rowOff>123265</xdr:rowOff>
    </xdr:from>
    <xdr:to>
      <xdr:col>16</xdr:col>
      <xdr:colOff>2398059</xdr:colOff>
      <xdr:row>22</xdr:row>
      <xdr:rowOff>134471</xdr:rowOff>
    </xdr:to>
    <xdr:sp macro="" textlink="">
      <xdr:nvSpPr>
        <xdr:cNvPr id="4" name="Flecha abajo 3">
          <a:extLst>
            <a:ext uri="{FF2B5EF4-FFF2-40B4-BE49-F238E27FC236}">
              <a16:creationId xmlns:a16="http://schemas.microsoft.com/office/drawing/2014/main" id="{00000000-0008-0000-0100-000004000000}"/>
            </a:ext>
          </a:extLst>
        </xdr:cNvPr>
        <xdr:cNvSpPr/>
      </xdr:nvSpPr>
      <xdr:spPr>
        <a:xfrm>
          <a:off x="20092147" y="3933265"/>
          <a:ext cx="336177" cy="39220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65432</xdr:colOff>
      <xdr:row>36</xdr:row>
      <xdr:rowOff>135835</xdr:rowOff>
    </xdr:from>
    <xdr:to>
      <xdr:col>3</xdr:col>
      <xdr:colOff>838009</xdr:colOff>
      <xdr:row>45</xdr:row>
      <xdr:rowOff>110987</xdr:rowOff>
    </xdr:to>
    <xdr:pic>
      <xdr:nvPicPr>
        <xdr:cNvPr id="2" name="2 Imagen">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19441" t="43180" r="21078" b="23483"/>
        <a:stretch/>
      </xdr:blipFill>
      <xdr:spPr>
        <a:xfrm>
          <a:off x="65432" y="7612960"/>
          <a:ext cx="6297077" cy="1689652"/>
        </a:xfrm>
        <a:prstGeom prst="rect">
          <a:avLst/>
        </a:prstGeom>
      </xdr:spPr>
    </xdr:pic>
    <xdr:clientData/>
  </xdr:twoCellAnchor>
  <xdr:twoCellAnchor>
    <xdr:from>
      <xdr:col>4</xdr:col>
      <xdr:colOff>28575</xdr:colOff>
      <xdr:row>20</xdr:row>
      <xdr:rowOff>123826</xdr:rowOff>
    </xdr:from>
    <xdr:to>
      <xdr:col>4</xdr:col>
      <xdr:colOff>1057275</xdr:colOff>
      <xdr:row>21</xdr:row>
      <xdr:rowOff>123826</xdr:rowOff>
    </xdr:to>
    <xdr:sp macro="" textlink="">
      <xdr:nvSpPr>
        <xdr:cNvPr id="3" name="1 CuadroTexto">
          <a:extLst>
            <a:ext uri="{FF2B5EF4-FFF2-40B4-BE49-F238E27FC236}">
              <a16:creationId xmlns:a16="http://schemas.microsoft.com/office/drawing/2014/main" id="{00000000-0008-0000-0300-000003000000}"/>
            </a:ext>
          </a:extLst>
        </xdr:cNvPr>
        <xdr:cNvSpPr txBox="1"/>
      </xdr:nvSpPr>
      <xdr:spPr>
        <a:xfrm>
          <a:off x="4781550" y="4362451"/>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24</xdr:row>
      <xdr:rowOff>161925</xdr:rowOff>
    </xdr:from>
    <xdr:to>
      <xdr:col>4</xdr:col>
      <xdr:colOff>1047750</xdr:colOff>
      <xdr:row>25</xdr:row>
      <xdr:rowOff>161925</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4772025" y="5162550"/>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22</xdr:row>
      <xdr:rowOff>9525</xdr:rowOff>
    </xdr:from>
    <xdr:to>
      <xdr:col>4</xdr:col>
      <xdr:colOff>1047750</xdr:colOff>
      <xdr:row>23</xdr:row>
      <xdr:rowOff>9525</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4772025" y="4629150"/>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28575</xdr:colOff>
      <xdr:row>23</xdr:row>
      <xdr:rowOff>95250</xdr:rowOff>
    </xdr:from>
    <xdr:to>
      <xdr:col>4</xdr:col>
      <xdr:colOff>1057275</xdr:colOff>
      <xdr:row>24</xdr:row>
      <xdr:rowOff>95250</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4781550" y="490537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26</xdr:row>
      <xdr:rowOff>19050</xdr:rowOff>
    </xdr:from>
    <xdr:to>
      <xdr:col>4</xdr:col>
      <xdr:colOff>1047750</xdr:colOff>
      <xdr:row>27</xdr:row>
      <xdr:rowOff>19050</xdr:rowOff>
    </xdr:to>
    <xdr:sp macro="" textlink="">
      <xdr:nvSpPr>
        <xdr:cNvPr id="7" name="6 CuadroTexto">
          <a:extLst>
            <a:ext uri="{FF2B5EF4-FFF2-40B4-BE49-F238E27FC236}">
              <a16:creationId xmlns:a16="http://schemas.microsoft.com/office/drawing/2014/main" id="{00000000-0008-0000-0300-000007000000}"/>
            </a:ext>
          </a:extLst>
        </xdr:cNvPr>
        <xdr:cNvSpPr txBox="1"/>
      </xdr:nvSpPr>
      <xdr:spPr>
        <a:xfrm>
          <a:off x="4772025" y="540067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27</xdr:row>
      <xdr:rowOff>57150</xdr:rowOff>
    </xdr:from>
    <xdr:to>
      <xdr:col>4</xdr:col>
      <xdr:colOff>1047750</xdr:colOff>
      <xdr:row>28</xdr:row>
      <xdr:rowOff>133350</xdr:rowOff>
    </xdr:to>
    <xdr:sp macro="" textlink="">
      <xdr:nvSpPr>
        <xdr:cNvPr id="8" name="7 CuadroTexto">
          <a:extLst>
            <a:ext uri="{FF2B5EF4-FFF2-40B4-BE49-F238E27FC236}">
              <a16:creationId xmlns:a16="http://schemas.microsoft.com/office/drawing/2014/main" id="{00000000-0008-0000-0300-000008000000}"/>
            </a:ext>
          </a:extLst>
        </xdr:cNvPr>
        <xdr:cNvSpPr txBox="1"/>
      </xdr:nvSpPr>
      <xdr:spPr>
        <a:xfrm>
          <a:off x="4772025" y="5629275"/>
          <a:ext cx="1028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9525</xdr:colOff>
      <xdr:row>29</xdr:row>
      <xdr:rowOff>9525</xdr:rowOff>
    </xdr:from>
    <xdr:to>
      <xdr:col>4</xdr:col>
      <xdr:colOff>1038225</xdr:colOff>
      <xdr:row>30</xdr:row>
      <xdr:rowOff>0</xdr:rowOff>
    </xdr:to>
    <xdr:sp macro="" textlink="">
      <xdr:nvSpPr>
        <xdr:cNvPr id="9" name="8 CuadroTexto">
          <a:extLst>
            <a:ext uri="{FF2B5EF4-FFF2-40B4-BE49-F238E27FC236}">
              <a16:creationId xmlns:a16="http://schemas.microsoft.com/office/drawing/2014/main" id="{00000000-0008-0000-0300-000009000000}"/>
            </a:ext>
          </a:extLst>
        </xdr:cNvPr>
        <xdr:cNvSpPr txBox="1"/>
      </xdr:nvSpPr>
      <xdr:spPr>
        <a:xfrm>
          <a:off x="4762500" y="5962650"/>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684847</xdr:colOff>
      <xdr:row>0</xdr:row>
      <xdr:rowOff>19050</xdr:rowOff>
    </xdr:from>
    <xdr:to>
      <xdr:col>4</xdr:col>
      <xdr:colOff>19049</xdr:colOff>
      <xdr:row>2</xdr:row>
      <xdr:rowOff>349668</xdr:rowOff>
    </xdr:to>
    <xdr:pic>
      <xdr:nvPicPr>
        <xdr:cNvPr id="7" name="2 Imagen">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209347" y="19050"/>
          <a:ext cx="934402" cy="1073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183216</xdr:colOff>
      <xdr:row>0</xdr:row>
      <xdr:rowOff>301859</xdr:rowOff>
    </xdr:from>
    <xdr:to>
      <xdr:col>0</xdr:col>
      <xdr:colOff>1354072</xdr:colOff>
      <xdr:row>2</xdr:row>
      <xdr:rowOff>218516</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183216" y="301859"/>
          <a:ext cx="1170856" cy="103724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1354791</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6</xdr:col>
      <xdr:colOff>1436900</xdr:colOff>
      <xdr:row>25</xdr:row>
      <xdr:rowOff>146668</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355087</xdr:colOff>
      <xdr:row>0</xdr:row>
      <xdr:rowOff>212212</xdr:rowOff>
    </xdr:from>
    <xdr:to>
      <xdr:col>0</xdr:col>
      <xdr:colOff>1354791</xdr:colOff>
      <xdr:row>2</xdr:row>
      <xdr:rowOff>182655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6</xdr:col>
      <xdr:colOff>1436900</xdr:colOff>
      <xdr:row>25</xdr:row>
      <xdr:rowOff>146668</xdr:rowOff>
    </xdr:to>
    <xdr:pic>
      <xdr:nvPicPr>
        <xdr:cNvPr id="5" name="Imagen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34904"/>
          <a:ext cx="11029135" cy="511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Users\amarinc\Downloads\Matriz%20Comunicaciones\Matriz%20RdC%20-%20OAc%20PAAC%20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Users\portatil\Desktop\CVP\Consolidacion%20matrices%20agosto'2018\Matrices%20ajustadas\Matriz%20Comunicaciones\Matriz%20RdC%20-%20OAc%20PAAC%20ok.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file:///\\10.216.160.201\planeacion\Oficial\EVIDENCIAS%20PLANEACION%20-%20CONTRATISTAS\2019\CONTRATO%20133%20-%202019%20CRISTHIAN%20CAMILO%20RODRIGUEZ%20MELO\12.%20Diciembre\Obligaci&#243;n%206\Riesgos\Administrativa\208-PLA-Ft-73-74-75%20y%2078%20Riesgos%20-%20DIC%20-%202019%2019122019%20-%20TH.xlsx?17A0D49B" TargetMode="External"/><Relationship Id="rId1" Type="http://schemas.openxmlformats.org/officeDocument/2006/relationships/externalLinkPath" Target="file:///\\17A0D49B\208-PLA-Ft-73-74-75%20y%2078%20Riesgos%20-%20DIC%20-%202019%2019122019%20-%20T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VPE3305\Planes%20de%20mejoramiento\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 val="DOFA"/>
      <sheetName val="Ejemplo Causas y Consecuencias"/>
      <sheetName val="INSTRUCTIVO"/>
      <sheetName val="ESTRATEGIAS DE RACIONALIZACION"/>
      <sheetName val="CADENA DE TRÁMITES"/>
      <sheetName val="TABLA"/>
      <sheetName val="Tablas instituciones"/>
      <sheetName val="INFORMACIÓN"/>
      <sheetName val="3. RENDICION DE CUENTAS"/>
      <sheetName val="4. ATENCION AL CIUDADANO"/>
      <sheetName val="5. TRANSPARENCIA"/>
      <sheetName val="RiesCrr(2)"/>
      <sheetName val="OPCIONES"/>
      <sheetName val="REGISTRO"/>
      <sheetName val="CARACTERIZAR"/>
      <sheetName val="NOMBRES"/>
      <sheetName val="INDICADOR"/>
      <sheetName val="TD"/>
      <sheetName val="INICIO"/>
      <sheetName val="HISTORICO ACCIONES"/>
      <sheetName val="Caracterización indicadores"/>
      <sheetName val="PAG"/>
      <sheetName val="HV Indicadores"/>
      <sheetName val="Plan Anual de Auditorías 2020"/>
      <sheetName val="Listas Desplegables"/>
    </sheetNames>
    <sheetDataSet>
      <sheetData sheetId="0"/>
      <sheetData sheetId="1" refreshError="1"/>
      <sheetData sheetId="2">
        <row r="2">
          <cell r="B2" t="str">
            <v>La materialización del riesgo no conlleva a pérdidas económicas.</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2">
          <cell r="B2" t="str">
            <v>Agricultura y Desarrollo Rural</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A4" t="str">
            <v>Auditoría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10.216.160.201\control%20interno\2020\19.04%20INF.%20%20DE%20GESTI&#211;N\PAAC\III%20Seg\Matriz%20de%20Seguimiento%20Mapa%20de%20Riesgos%20y%20PAAC%203er%20Seg%202020%20V2%20(Final%20Andre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ka1010@hotmail.com" refreshedDate="43977.720444791667" createdVersion="4" refreshedVersion="4" minRefreshableVersion="3" recordCount="96" xr:uid="{00000000-000A-0000-FFFF-FFFF00000000}">
  <cacheSource type="worksheet">
    <worksheetSource ref="A5:W101" sheet="1. MAPA DE RIESGOS " r:id="rId2"/>
  </cacheSource>
  <cacheFields count="23">
    <cacheField name="1. Proceso" numFmtId="0">
      <sharedItems containsBlank="1" count="18">
        <s v="1. Gestión Estratégica"/>
        <s v="2. Gestión de Comunicaciones"/>
        <s v="3. Prevención del Daño Antijurídico y Representación Judicial"/>
        <s v="4. Reasentamientos Humanos"/>
        <s v="5. Mejoramiento de Vivienda"/>
        <s v="6. Mejoramiento de Barrios "/>
        <s v="7. Urbanizaciones y Titulación"/>
        <s v="8. Servicio al Ciudadano"/>
        <s v="9.Gestión_Administrativa"/>
        <s v="10. Gestión Financiera"/>
        <s v="11. Gestión Documental"/>
        <s v="12. Gestión del Talento Humano"/>
        <s v="13. Adquisición de Bienes y Servicios"/>
        <s v="14. Gestión Tecnología de la Información y Comunicaciones"/>
        <s v="15. Gestión del Control Interno Disciplinario"/>
        <s v="16. Evaluación de la Gestión"/>
        <m u="1"/>
        <s v="14. Gestión Tecnología de la Información y Comunicaciones " u="1"/>
      </sharedItems>
    </cacheField>
    <cacheField name="2. Procedimiento" numFmtId="0">
      <sharedItems containsBlank="1" longText="1"/>
    </cacheField>
    <cacheField name="3. Dependencia" numFmtId="0">
      <sharedItems containsBlank="1"/>
    </cacheField>
    <cacheField name="4. Líder de Proceso" numFmtId="0">
      <sharedItems containsBlank="1"/>
    </cacheField>
    <cacheField name="5. Riesgo" numFmtId="0">
      <sharedItems containsBlank="1"/>
    </cacheField>
    <cacheField name="6. Descripción" numFmtId="0">
      <sharedItems containsBlank="1" longText="1"/>
    </cacheField>
    <cacheField name="7. Tipo" numFmtId="0">
      <sharedItems containsBlank="1"/>
    </cacheField>
    <cacheField name="8. Causas" numFmtId="0">
      <sharedItems containsBlank="1" longText="1"/>
    </cacheField>
    <cacheField name="9. Consecuencias" numFmtId="0">
      <sharedItems containsBlank="1" longText="1"/>
    </cacheField>
    <cacheField name="10. Probabilidad" numFmtId="0">
      <sharedItems containsBlank="1"/>
    </cacheField>
    <cacheField name="11. Impacto" numFmtId="0">
      <sharedItems containsBlank="1"/>
    </cacheField>
    <cacheField name="12. Riesgo Inherente" numFmtId="0">
      <sharedItems containsBlank="1"/>
    </cacheField>
    <cacheField name="13. Solidez Conjunto de Controles" numFmtId="0">
      <sharedItems containsBlank="1"/>
    </cacheField>
    <cacheField name="14. Riesgo Residual" numFmtId="0">
      <sharedItems containsBlank="1"/>
    </cacheField>
    <cacheField name="15. Tratamiento del Riesgo" numFmtId="0">
      <sharedItems containsBlank="1"/>
    </cacheField>
    <cacheField name="16. Actividad de Control" numFmtId="0">
      <sharedItems containsBlank="1" longText="1"/>
    </cacheField>
    <cacheField name="17. Soporte" numFmtId="0">
      <sharedItems containsBlank="1"/>
    </cacheField>
    <cacheField name="18. Responsable" numFmtId="0">
      <sharedItems containsBlank="1"/>
    </cacheField>
    <cacheField name="19. Fecha Inicio" numFmtId="0">
      <sharedItems containsDate="1" containsBlank="1" containsMixedTypes="1" minDate="2020-01-01T00:00:00" maxDate="2020-08-02T00:00:00"/>
    </cacheField>
    <cacheField name="20. Fecha Finalización" numFmtId="0">
      <sharedItems containsDate="1" containsBlank="1" containsMixedTypes="1" minDate="2020-03-30T00:00:00" maxDate="2021-01-01T00:00:00"/>
    </cacheField>
    <cacheField name="21. Indicador" numFmtId="0">
      <sharedItems containsBlank="1"/>
    </cacheField>
    <cacheField name="22. Observaciones" numFmtId="0">
      <sharedItems containsBlank="1" longText="1"/>
    </cacheField>
    <cacheField name="CALIFICACIÓN" numFmtId="10">
      <sharedItems containsString="0" containsBlank="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nuel Andres Farias Pinzon" refreshedDate="44209.467003587961" createdVersion="6" refreshedVersion="6" minRefreshableVersion="3" recordCount="91" xr:uid="{00000000-000A-0000-FFFF-FFFF01000000}">
  <cacheSource type="worksheet">
    <worksheetSource ref="A5:Z96" sheet="1. MAPA DE RIESGOS "/>
  </cacheSource>
  <cacheFields count="26">
    <cacheField name="1. Proceso" numFmtId="0">
      <sharedItems count="19">
        <s v="1. Gestión Estratégica"/>
        <s v="2. Gestión de Comunicaciones"/>
        <s v="3. Prevención del Daño Antijurídico y Representación Judicial"/>
        <s v="4. Reasentamientos Humanos"/>
        <s v="5. Mejoramiento de Vivienda"/>
        <s v="6. Mejoramiento de Barrios "/>
        <s v="7. Urbanizaciones y Titulación"/>
        <s v="8. Servicio al Ciudadano"/>
        <s v="9. Gestión Administrativa"/>
        <s v="10. Gestión Financiera"/>
        <s v="11. Gestión Documental"/>
        <s v="12. Gestión del Talento Humano"/>
        <s v="13. Adquisición de Bienes y Servicios"/>
        <s v="14. Gestión Tecnología de la Información y Comunicaciones"/>
        <s v="15. Gestión del Control Interno Disciplinario"/>
        <s v="16. Evaluación de la Gestión"/>
        <s v="9.Gestión Administrativa" u="1"/>
        <s v="9.Gestión_Administrativa" u="1"/>
        <s v="14. Gestión Tecnología de la Información y Comunicaciones " u="1"/>
      </sharedItems>
    </cacheField>
    <cacheField name="2. Procedimiento" numFmtId="0">
      <sharedItems containsBlank="1" longText="1"/>
    </cacheField>
    <cacheField name="3. Dependencia" numFmtId="0">
      <sharedItems containsBlank="1"/>
    </cacheField>
    <cacheField name="4. Líder de Proceso" numFmtId="0">
      <sharedItems containsBlank="1"/>
    </cacheField>
    <cacheField name="5. Riesgo" numFmtId="0">
      <sharedItems containsBlank="1"/>
    </cacheField>
    <cacheField name="6. Descripción" numFmtId="0">
      <sharedItems containsBlank="1" longText="1"/>
    </cacheField>
    <cacheField name="7. Tipo" numFmtId="0">
      <sharedItems containsBlank="1"/>
    </cacheField>
    <cacheField name="8. Causas" numFmtId="0">
      <sharedItems containsBlank="1"/>
    </cacheField>
    <cacheField name="9. Consecuencias" numFmtId="0">
      <sharedItems containsBlank="1" longText="1"/>
    </cacheField>
    <cacheField name="10. Probabilidad" numFmtId="0">
      <sharedItems containsBlank="1"/>
    </cacheField>
    <cacheField name="11. Impacto" numFmtId="0">
      <sharedItems containsBlank="1"/>
    </cacheField>
    <cacheField name="12. Riesgo Inherente" numFmtId="0">
      <sharedItems containsBlank="1"/>
    </cacheField>
    <cacheField name="13. Solidez Conjunto de Controles" numFmtId="0">
      <sharedItems containsBlank="1"/>
    </cacheField>
    <cacheField name="14. Riesgo Residual" numFmtId="0">
      <sharedItems containsBlank="1"/>
    </cacheField>
    <cacheField name="15. Tratamiento del Riesgo" numFmtId="0">
      <sharedItems containsBlank="1"/>
    </cacheField>
    <cacheField name="16. Actividad de Control" numFmtId="0">
      <sharedItems containsBlank="1" longText="1"/>
    </cacheField>
    <cacheField name="17. Soporte" numFmtId="0">
      <sharedItems containsBlank="1"/>
    </cacheField>
    <cacheField name="18. Responsable" numFmtId="0">
      <sharedItems containsBlank="1"/>
    </cacheField>
    <cacheField name="19. Fecha Inicio" numFmtId="0">
      <sharedItems containsDate="1" containsBlank="1" containsMixedTypes="1" minDate="2020-01-01T00:00:00" maxDate="2020-08-02T00:00:00"/>
    </cacheField>
    <cacheField name="20. Fecha Finalización" numFmtId="0">
      <sharedItems containsDate="1" containsBlank="1" containsMixedTypes="1" minDate="2020-03-31T00:00:00" maxDate="2021-01-01T00:00:00"/>
    </cacheField>
    <cacheField name="21. Indicador" numFmtId="0">
      <sharedItems containsBlank="1"/>
    </cacheField>
    <cacheField name="22. Observaciones" numFmtId="0">
      <sharedItems containsBlank="1" longText="1"/>
    </cacheField>
    <cacheField name="% Avance calificación Control Interno" numFmtId="9">
      <sharedItems containsBlank="1" containsMixedTypes="1" containsNumber="1" minValue="0.86" maxValue="1"/>
    </cacheField>
    <cacheField name="Acciones con seguimiento _x000a_corte 31/12/2020" numFmtId="0">
      <sharedItems containsBlank="1" containsMixedTypes="1" containsNumber="1" containsInteger="1" minValue="1" maxValue="1"/>
    </cacheField>
    <cacheField name="Revisión de evidencias " numFmtId="0">
      <sharedItems containsBlank="1" longText="1"/>
    </cacheField>
    <cacheField name="Estado de la actividad de control" numFmtId="0">
      <sharedItems containsBlank="1" count="4">
        <s v="CUMPLIDA"/>
        <m/>
        <s v="N/A"/>
        <s v="CUMPLIDA FUERA DE TÉRMI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x v="0"/>
    <s v="208-PLA-Pr-01 FORM, SEGUI. PROYECTOS DE INVERSIÓN_x000a_208-PLA-Pr-16 FORMULACIÓN Y SEGUIMIENTO INDICADORES"/>
    <s v="Oficina Asesora de Planeación "/>
    <s v="Jefe Oficina Asesora de Planeación"/>
    <s v="Errores en el diligenciamiento de la información reportada en el FUSS (Formato Único de Seguimiento Sectorial) al momento de realizar el informe consolidado"/>
    <s v="Elaboración de un reporte inconsistente en cifras y datos en cada uno de los componentes del FUSS (Formato Único de Seguimiento Sectorial) Consolidado"/>
    <s v="Operación"/>
    <s v="Fallas humanas en el registro y/o revisión de la información suministrada por las áreas reportantes de la Entidad, en el FUSS. "/>
    <s v="Pérdida de credibilidad y confianza en la información elaborada debido a inconsistencias en el reporte._x000a__x000a_"/>
    <s v="Probable"/>
    <s v="Menor"/>
    <s v="Alto "/>
    <s v="Fuerte"/>
    <s v="Bajo"/>
    <s v="EVITAR"/>
    <s v="Informar mensualmente a los Gerentes y Responsables de Proyectos los plazos establecidos para la entrega oportuna de la Información"/>
    <s v="Correo electrónico"/>
    <s v="Oficina Asesora de Planeación"/>
    <d v="2020-02-01T00:00:00"/>
    <d v="2020-12-31T00:00:00"/>
    <s v="11 Correos electrónicos"/>
    <s v="Acorde a la actividad, la Oficina Asesora de Planeación, ha enviado mensualmente correos institucionales a los Gerentes de cada Poryecto, con copia a los enlaces de cada uno de los Proyectos de inversión, con Asunto denominado &quot;Formatos Únicos de Seguimiento Sectorial - FUSS&quot;,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_x000a__x000a_Por tanto esta actividad a la fecha tiene un avance del 33% (3/11)."/>
    <n v="0.33"/>
  </r>
  <r>
    <x v="0"/>
    <m/>
    <m/>
    <m/>
    <m/>
    <m/>
    <m/>
    <s v="  Incumplimiento en los tiempos de entrega, por parte de las áreas reportantes, lo cual dificulta una oportuna y correcta revisión de datos, información y consolidación."/>
    <s v="Reprocesos de información."/>
    <m/>
    <m/>
    <m/>
    <m/>
    <m/>
    <m/>
    <s v="Validar la integridad de la información reportada por cada proyecto en el informe FUSS- Formato Único de Seguimiento Sectorial y consolidar el informe de manera consistente, acorde a lo reportado por los Gerentes y Responsables de Proyectos"/>
    <s v="Informe FUSS- Formato Único de Seguimiento Sectorial,  efectivamente consolidado y reportado"/>
    <s v="Oficina Asesora de Planeación"/>
    <d v="2020-02-01T00:00:00"/>
    <d v="2020-12-31T00:00:00"/>
    <s v="12 Informes "/>
    <s v="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_x000a__x000a_Avance del 33,33% (4/12) "/>
    <n v="0.33329999999999999"/>
  </r>
  <r>
    <x v="0"/>
    <s v="208-PLA-Pr-08 ADMINISTRACIÓN DEL RIESGO_x000a_208-PLA-Pr-25  GESTION DEL CAMBIO"/>
    <s v="Oficina Asesora de Planeación "/>
    <s v="Jefe Oficina Asesora de Planeación"/>
    <s v="Pérdida de trazabilidad de la documentación de los procesos, en el Sistema Integrado de Gestión "/>
    <s v="En el momento de atender solicitudes de las áreas, frente a búsqueda de documentos obsoletos, se dificulta la ubicación de la información de vigencias anteriores. "/>
    <s v="Operación"/>
    <s v="Desconocimiento de los documentos que norman el manejo de los contenidos del Sistema Integrado de Gestión "/>
    <s v="Reprocesos de las actividades en la Administración de la Información del Sistema Integrado de Gestión  "/>
    <s v="Posible"/>
    <s v="Menor"/>
    <s v="Moderado"/>
    <s v="Fuerte"/>
    <s v="Bajo"/>
    <s v="ACEPTAR"/>
    <s v="Ajustar la Norma Fundamental, estableciendo un punto de control relacionado con la revisión periódica anual de la Vigencia de los instrumentos de Cada Proceso, por parte de los Responsables._x000a_"/>
    <s v="Norma Fundamental actualizada "/>
    <s v="Oficina Asesora de Planeación_x000a_Equipo SIG "/>
    <d v="2020-05-01T00:00:00"/>
    <d v="2020-08-31T00:00:00"/>
    <s v="Norma Fundamental actualizada "/>
    <s v="N.A."/>
    <n v="0"/>
  </r>
  <r>
    <x v="0"/>
    <m/>
    <m/>
    <m/>
    <m/>
    <m/>
    <m/>
    <s v="Fallas humanas de quien crea, modifica o elimina los documentos del SIG. "/>
    <s v=" Reprocesos de las actividades en la Administración de la Información del Sistema Integrado de Gestión "/>
    <m/>
    <m/>
    <m/>
    <m/>
    <m/>
    <m/>
    <s v="Informar mediante memorando a los Responsables de Proceso - Enlace, sobre los lineamientos establecidos para la documentación del Sistema Integrado de Gestión y su ruta de consulta. "/>
    <s v="Memorando "/>
    <s v="Oficina Asesora de Planeación_x000a_Equipo SIG "/>
    <d v="2020-05-01T00:00:00"/>
    <d v="2020-08-31T00:00:00"/>
    <s v=" Un (1) Memorando "/>
    <s v="N.A."/>
    <n v="0"/>
  </r>
  <r>
    <x v="0"/>
    <m/>
    <m/>
    <m/>
    <m/>
    <m/>
    <m/>
    <s v=" No se han guardado correctamente los back-up de los profesionales encargados de la información del Sistema Integrado de Gestión, para los años anteriores a 2014. "/>
    <s v="Imposibilidad de responder algunas solicitudes de documentación obsoleta anterior al 2014. "/>
    <m/>
    <m/>
    <m/>
    <m/>
    <m/>
    <m/>
    <s v="Mantener el Listado Maestro de Documentos debidamente actualizado, acorde a los requerimientos de las áreas para crear, modificar o eliminar documentos del Sistema Inegrado de Gestión. "/>
    <s v="Listado Maestro actualizado oportunamente "/>
    <s v="Jefe Oficina Asesora de Planeación_x000a_Equipo SIG "/>
    <d v="2020-01-01T00:00:00"/>
    <d v="2020-12-31T00:00:00"/>
    <s v="Listado Maestro "/>
    <s v="Actualización permanente del Listado Maestro de Documentos de la entidad._x000a__x000a_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_x000a__x000a_Acorde a las solicitudes de las áreas de la entidad, se eliminan documentos de la carpeta de Calidad. _x000a__x000a_Porcentaje de Avance: 33%_x000a__x000a_\\10.216.160.201\calidad"/>
    <n v="0.33"/>
  </r>
  <r>
    <x v="0"/>
    <s v="208-PLA-Pr-17 IDENTIFICACIÓN ASPECTOS Y VALORACIÓN IMPACTOS AM_x000a_208-PLA-Pr-11  GESTIÓN DE RESIDUOS SÓLIDOS_x000a_208-PLA-Pr-18 MANEJO DE RESPEL DE LA CVP_x000a_208-PLA-Pr-09  MEJORA COND AMBIENTALES INTERNAS_x000a_208-PLA-Pr-12  GESTION ENERGETICA_x000a_208-PLA-Pr-26 GESTIÓN DE RESIDUOS TECNOLÓGICOS"/>
    <s v="Oficina Asesora de Planeación "/>
    <s v="Jefe Oficina Asesora de Planeación"/>
    <s v="Ejecución incompleta  de las actividades planteadas en el Plan de Acción  de la política de Gestión Ambiental de la entidad"/>
    <s v="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
    <s v="Cumplimiento "/>
    <s v="Desconocimiento de la importancia de la gestión ambiental en el desarrollo de todas las actividades de la entidad"/>
    <s v="Escasa participación de las dependencias en las actividades de carácter ambiental "/>
    <s v="Posible"/>
    <s v="Menor"/>
    <s v="Moderado"/>
    <s v="Fuerte"/>
    <s v="Bajo"/>
    <s v="ACEPTAR"/>
    <s v="_x000a__x000a_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_x000a__x000a__x000a_"/>
    <s v="Listados de asistencia_x000a_Presentaciones"/>
    <s v="Jefe  Oficina Asesora de Planeación_x000a_Gestor Ambiental o Referente Ambiental"/>
    <d v="2020-03-01T00:00:00"/>
    <d v="2020-12-31T00:00:00"/>
    <s v="1 Sensibilización semestral "/>
    <s v="Se realizó una jornada de sensibilización  con el tema &quot;Inducción-Reinducción PIGA (Política y 5 programas base)&quot;, la cual se convocó mediante memorando interno y correo electrónico masivo a todos los funcionarios. Esta sensibilización fue efectuada el 28 de febrero, por disponiblidad del auditorio, pese a que la fecha de inicio de la actividad de contgrol es 1 de marzo._x000a__x000a_Desde la Oficina Asesora de Planeación se desarrollará una nueva jornada de sensibilización para reforzar en los trabajadores y contratistas de la entidad el conocimiento y las obligaciones del PIGA._x000a__x000a_Porcentualmente, para el presente corte, la actividad registra un avance del 50%. "/>
    <n v="0.5"/>
  </r>
  <r>
    <x v="0"/>
    <m/>
    <m/>
    <m/>
    <m/>
    <m/>
    <m/>
    <s v="Programación de actividades que requieren de recursos financieros,  los cuales no han sido asignados presupuestalmente"/>
    <s v="Retrasos o no ejecución de actividades del plan de acción de la política de Gestión Ambiental de la entidad por falta de recursos financieros, conllevando incumpliento en la resolución 242 - 2014 - Secretaría Distrital de Ambiente"/>
    <m/>
    <m/>
    <m/>
    <m/>
    <m/>
    <m/>
    <s v="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
    <s v="Presupuesto asignado para la ejecución del Plan de Acción PIGA"/>
    <s v="Jefe Oficina Asesora de Planeación_x000a_Gestor Ambiental o Referente Ambiental"/>
    <d v="2020-06-01T00:00:00"/>
    <d v="2020-10-31T00:00:00"/>
    <s v="Propuesta estructurada de Plan de Acción con los recursos financieros requeridos"/>
    <s v="No Aplica para el presente corte."/>
    <n v="0"/>
  </r>
  <r>
    <x v="0"/>
    <s v="Formulación, reformulación y/o actualización y seguimiento a los proyectos de inversión_x000a_Formulación y seguimiento de indicadores"/>
    <s v=" Oficina Asesora de Planeación "/>
    <s v="Jefe Oficina Asesora de Planeación"/>
    <s v="Expedición de concepto de viabilidad sin el debido soporte idóneo de solicitud firmado por el ordenador del gasto. "/>
    <s v="Elaborar un concepto de viabilidad sin la firma del ordenador del gasto a sabiendas que este puede ignorar la solicitud."/>
    <s v="Corrupción "/>
    <s v="Interés en adelantar el tramite de solicitud de un CDP"/>
    <s v="Que se adelante un proceso de contratación sin el consentimiento del ordenador del gasto. "/>
    <s v="Improbable"/>
    <s v="Mayor"/>
    <s v="Alto "/>
    <s v="Fuerte"/>
    <s v="Alto"/>
    <s v="Compartir"/>
    <s v="Realizar 1 sensibilización sobre la ética de los servidores públicos, a los enlaces de Proyectos"/>
    <s v="Listado de asistencia y presentaciones"/>
    <s v="_x000a_Jefe  Oficina Asesora de Planeación_x000a_Enlaces Proyectos_x000a__x000a_"/>
    <d v="2020-02-01T00:00:00"/>
    <d v="2020-07-31T00:00:00"/>
    <s v="Una (1) Sensibilización efectuada"/>
    <s v="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_x000a__x000a_para el presente corte, la actividad registra un avance del 25%. "/>
    <n v="0.25"/>
  </r>
  <r>
    <x v="1"/>
    <s v="Procedimiento administración y gestión de contenidos en web e intranet."/>
    <s v="Oficina Asesora de Comunicaciones "/>
    <s v="Jefe Oficina Asesora de Comunicaciones "/>
    <s v="Demora en la respuesta a los requerimientos de las áreas que originan la información para publicación.   "/>
    <s v="No publicar en la Página Web de la entidad toda la información que por normatividad se debe hacer y todas las acciones y encuentros de participación ciudadana realizadas con nuestros beneficiarios son una obligación que nos permite mejorar la interacción. "/>
    <s v="Estratégico"/>
    <s v="_x000a_Entrega de información fuera de las fechas establecidas para publicación."/>
    <s v=" _x000a_Hallazgos por parte de los entes de control internos y externos"/>
    <s v="Posible"/>
    <s v="Menor"/>
    <s v="Moderado"/>
    <s v="Débil"/>
    <s v="Moderado"/>
    <s v="EVITAR"/>
    <s v="Realizar una pieza grafica y/o audivisual que permita describir el procediemiento, los tiempos para las solicitudes y responsables para la solicitud de publicaciones "/>
    <s v="Pieza grafica y/o audiovisual socializada"/>
    <s v="Jefe Oficina Asesora de Comunicaciones "/>
    <d v="2020-01-31T00:00:00"/>
    <d v="2020-12-31T00:00:00"/>
    <s v="Pieza grafica y/o audivisual elaborada/Pieza grafica y/o audivisual socializada"/>
    <s v="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
    <n v="0.33"/>
  </r>
  <r>
    <x v="1"/>
    <m/>
    <m/>
    <m/>
    <m/>
    <m/>
    <m/>
    <s v="Falta de cronograma con fechas límite de entrega para publicaciones por parte de las áreas que la producen."/>
    <s v="Incumplimiento de lo establecido en la ley cuando ello establece tiempos para publicar."/>
    <m/>
    <m/>
    <m/>
    <m/>
    <m/>
    <m/>
    <s v="Diseñar un cronograma que contenga tiempos de publicación, fechas y responsables para el cumplimiento de requisitos legales relacionado con publicaciones."/>
    <s v="Cronograma "/>
    <s v="Jefe Oficina Asesora de Comunicaciones "/>
    <d v="2020-01-31T00:00:00"/>
    <s v="31/12/202"/>
    <s v="Cronograma proyectado / cronograma elaborado"/>
    <m/>
    <n v="0.33"/>
  </r>
  <r>
    <x v="1"/>
    <s v="Community manager administrador de redes sociales y/o medios digitales"/>
    <s v="Oficina Asesora de Comunicaciones "/>
    <s v="Jefe Oficina Asesora de Comunicaciones "/>
    <s v="Omitir o retardar voluntariamente la publicación  de información."/>
    <s v="Este riesgo está asociado a la no publicación de las solicitudes de las diferentes áreas para un beneficio especifico o el retraso en la entrega de la información pública. "/>
    <s v="Corrupción "/>
    <s v="Baja cohesión institucional y compromiso para la entrega de información pública"/>
    <s v="Incumplimiento en la aplicación de la ley 1712 de 2014 que llevaría a sanciones legales. "/>
    <s v="Rara vez"/>
    <s v="Moderado"/>
    <s v="Alto "/>
    <s v="Fuerte"/>
    <s v="Moderado"/>
    <s v="EVITAR"/>
    <s v="Diseñar un cronograma que contenga tiempos de publicación, fechas y responsables para el cumplimiento de requisitos legales relacionado con publicaciones."/>
    <s v="Cronograma "/>
    <s v="Jefe Oficina Asesora de Comunicación"/>
    <d v="2020-01-22T00:00:00"/>
    <d v="2020-12-31T00:00:00"/>
    <s v="Cronograma proyectado / cronograma elaborado"/>
    <s v="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
    <n v="1"/>
  </r>
  <r>
    <x v="1"/>
    <m/>
    <m/>
    <m/>
    <m/>
    <m/>
    <m/>
    <s v="Baja disposición para la publicación de información sobre contratación, talento humano y gestión de bienes y servicios"/>
    <s v="Baja disposición para la publicación de información sobre contratación, talento humano y gestión de bienes y servicios"/>
    <m/>
    <m/>
    <m/>
    <m/>
    <m/>
    <m/>
    <m/>
    <m/>
    <m/>
    <m/>
    <m/>
    <m/>
    <m/>
    <m/>
  </r>
  <r>
    <x v="2"/>
    <s v="208-DJ-Pr-15 GESTIÓN DE REQUERIMIENTOS DE REVISIÓN DE_x000a_LEGALIDAD DE ACTOS ADMINISTRATIVOS, CONCEPTOS_x000a_Y PRONUNCIAMIENTOS JURÍDICOS"/>
    <s v="Dirección Jurídica"/>
    <s v="Director Jurídico"/>
    <s v="Emitir conceptos errados por desconocimiento normativo o presentar duplicidad en conceptos ya emitidos."/>
    <s v="Debido al constante cambio normativo, se puede presentar desactualización en la normatividad vigente por parte de los profesionales adscritos a la Dirección. _x000a_O_x000a_Por falta de verificación de los Conceptos que han sido emitidos por esta Dirección, se pueden presentar Conceptos con duplicidad.  _x000a_       "/>
    <s v="Operación "/>
    <s v="Desconocimiento de la normatividad vigente."/>
    <s v="Aplicación inadecuada de la normatividad vigente, que puede generar perdida de Procesos Judiciales o  sanciones."/>
    <s v="Improbable"/>
    <s v="Menor"/>
    <s v="Bajo"/>
    <s v="Moderado"/>
    <s v="Moderado"/>
    <s v="ACEPTAR "/>
    <s v="Dado el nivel residual del riesgo este se asume."/>
    <s v="No aplica"/>
    <s v="Director Jurídico - Apoyo a la Supervisión"/>
    <s v="N/A"/>
    <s v="N/A"/>
    <s v="No aplica"/>
    <s v="Riesgos Asumido _x000a__x000a_N.A."/>
    <n v="1"/>
  </r>
  <r>
    <x v="2"/>
    <m/>
    <m/>
    <m/>
    <m/>
    <m/>
    <m/>
    <s v="Cambios normativos no identificados"/>
    <s v="Incumplimiento en la normatividad vigente."/>
    <m/>
    <m/>
    <m/>
    <m/>
    <m/>
    <m/>
    <s v="Dado el nivel residual del riesgo este se asume."/>
    <s v="No aplica"/>
    <s v="Director Jurídico "/>
    <s v="N/A"/>
    <s v="N/A"/>
    <s v="No aplica"/>
    <m/>
    <n v="1"/>
  </r>
  <r>
    <x v="2"/>
    <m/>
    <m/>
    <m/>
    <m/>
    <m/>
    <m/>
    <s v="Manejo inadecuado de la información publicada en la carpeta de conceptos de calidad."/>
    <s v="Emitir Conceptos con duplicidad y/o Conceptos fuera de la normatividad vigente."/>
    <m/>
    <m/>
    <m/>
    <m/>
    <m/>
    <m/>
    <s v="Dado el nivel residual del riesgo este se asume."/>
    <s v="No aplica"/>
    <s v="Director Jurídico - Apoyo a la Supervisión"/>
    <s v="N/A"/>
    <s v="N/A"/>
    <s v="No aplica"/>
    <m/>
    <n v="1"/>
  </r>
  <r>
    <x v="2"/>
    <s v="208-DJ-Pr-07 - REGISTRO Y APODERAMIENTO DE PROCESOS JUDICIALES"/>
    <s v="Dirección Jurídica"/>
    <s v="Director Jurídico"/>
    <s v="Procesos Judiciales sin Apoderado a cargo, y/o sin seguimiento."/>
    <s v="Debido a la rotación que se presenta de Abogados Apoderados, los Procesos Jurídicos pueden quedar desprotegidos ante cualquier actuación que se presente, por falta de seguimiento._x000a_"/>
    <s v="Operación"/>
    <s v="Rotación de los Abogados Apoderados."/>
    <s v="Perdida de Procesos Judiciales por falta de seguimiento o incumplimiento a requerimientos de juzgados."/>
    <s v="Posible"/>
    <s v="Menor"/>
    <s v="Moderado"/>
    <s v="Moderado"/>
    <s v="Moderado"/>
    <s v="EVITAR"/>
    <s v="Diseñar protocolo de entrenamiento al cargo."/>
    <s v="Protocolo de entrenamiento diseñado y publicado."/>
    <s v="Director Jurídico - Apoyo a la Supervisión"/>
    <d v="2020-02-03T00:00:00"/>
    <d v="2020-05-29T00:00:00"/>
    <s v="1  Formato - Protocolo Entrenamiento "/>
    <s v="La actividad con corte a 30 de abril 2020, se encuentra en elaboración  del  Formato Protocolo de Entrenamiento, en el mes de mayo se oficializara y publicara de acuerdo al procedimiento para tal fin, en este orden la actividad se cumplirá con la fecha estipulada para su ejecución._x000a__x000a_Para este corte se cuenta con un avance del 25%"/>
    <n v="0.25"/>
  </r>
  <r>
    <x v="2"/>
    <m/>
    <m/>
    <m/>
    <m/>
    <m/>
    <m/>
    <s v="Falta de seguimiento y control de los Procesos asignados."/>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n v="0.25"/>
  </r>
  <r>
    <x v="2"/>
    <m/>
    <m/>
    <m/>
    <m/>
    <m/>
    <m/>
    <s v="Desactualización de SIPROJ - WEB."/>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n v="0.25"/>
  </r>
  <r>
    <x v="2"/>
    <s v="Acuerdo 01 de 2018 Por el cual se adopta el Comité de Conciliaciones de la CVP. (Capitulo ll Articulo. 10). "/>
    <s v="Dirección Jurídica"/>
    <s v="Director Jurídico"/>
    <s v="Incumplir la periodicidad en que el Comité de Conciliaciones se debe reunir."/>
    <s v="Teniendo en cuenta el Establece el artículo 2.2.4.3.1.2.4. del Decreto 1069 de 2015 y así como el Articulo 10 del capitulo ll del Acuerdo 010 de 2018 de la CVP. El Comité de Conciliación debera reunirse dos veces al mes de manera ordinaria y extraordinaria las veces que lo amerite."/>
    <s v="Cumplimiento "/>
    <s v="Desconocimiento normativo"/>
    <s v="Incumplimiento en la ejecución de las reuniones obligatorias del Comité de Conciliación."/>
    <s v="Posible"/>
    <s v="Menor"/>
    <s v="Moderado"/>
    <s v="Débil"/>
    <s v="Menor"/>
    <s v="EVITAR "/>
    <s v="Diseñar protocolo de entrenamiento al cargo, teniendo en cuenta el Secretario del Comité de Conciliaciones."/>
    <s v="Protocolo de entrenamiento diseñado y publicado."/>
    <s v="Director Jurídico"/>
    <d v="2020-02-03T00:00:00"/>
    <d v="2020-05-29T00:00:00"/>
    <s v="1  Formato - Protocolo Entrenamiento "/>
    <s v="La actividad con corte a 30 de abril 2020 se encuentra en elaboración del Formato Protocolo de Entrenamiento, en el cual se tendrá en cuenta las actividades del Secretario del Comité de Conciliaciones._x000a_En el mes de mayo se oficializará y publicará de acuerdo con el procedimiento para tal fin, en este orden la actividad se cumplirá con la fecha estipulada para su ejecución._x000a__x000a_Para este corte se cuenta con un avance del 25%"/>
    <n v="0.25"/>
  </r>
  <r>
    <x v="2"/>
    <m/>
    <m/>
    <m/>
    <m/>
    <m/>
    <m/>
    <s v="Cuando se cambia el Secretario del Comité, no se realiza inducción a puesto de trabajo."/>
    <s v="Incumplimiento en la ejecución de las reuniones obligatorias del Comité de Conciliación."/>
    <m/>
    <m/>
    <m/>
    <m/>
    <m/>
    <m/>
    <s v="Diseñar protocolo de entrenamiento al cargo, teniendo en cuenta el Secretario del Comité de Conciliaciones."/>
    <s v="Protocolo de entrenamiento diseñado y publicado."/>
    <s v="Director Jurídico"/>
    <d v="2020-02-03T00:00:00"/>
    <d v="2020-05-29T00:00:00"/>
    <s v="1  Formato - Protocolo Entrenamiento "/>
    <m/>
    <n v="0.25"/>
  </r>
  <r>
    <x v="2"/>
    <s v="208-DJ-Pr-08 SEGUIMIENTO A PROCESOS JUDICIALES"/>
    <s v="Dirección Jurídica "/>
    <s v="Director Jurídico"/>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Presencia de Soborno o Cohecho por parte de un tercero."/>
    <s v="1. Pérdida, daño, perjuicio, o detrimento patrimonial para la entidad._x000a_2. Afectación del buen nombre y reconocimiento de la entidad."/>
    <s v="Rara vez"/>
    <s v="Catastrófico"/>
    <s v="Alto"/>
    <s v="Moderado"/>
    <s v="Alto"/>
    <s v="COMPARTIR "/>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n v="0.25"/>
  </r>
  <r>
    <x v="2"/>
    <m/>
    <m/>
    <m/>
    <m/>
    <m/>
    <m/>
    <s v="Manipulación de Informes."/>
    <s v="1. Mala toma de decisiones._x000a_2. Pérdida de credibilidad."/>
    <m/>
    <m/>
    <m/>
    <m/>
    <m/>
    <m/>
    <s v="El apoyo a la Supervisión realiza reuniones mensuales con el Abogado Apoderado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n v="0.25"/>
  </r>
  <r>
    <x v="3"/>
    <s v="Procedimiento Reubicación Definitiva"/>
    <s v="Dirección de Reasentamientos Humanos"/>
    <s v="Director(a) de Reasentamientos Humanos"/>
    <s v="Inapropiado manejo de los archivos físicos de la Dirección de Reasentamientos"/>
    <s v="Malas practicas en el manejo de los expedientes"/>
    <s v="Operación"/>
    <s v="Sustracción indebida y/o alteración de documentos de los expedientes por desconocimiento de los procedimientos de la dirección"/>
    <s v="Perdida de la información y trazabilidad en los procesos._x000a_Afectación en la toma de decisiones."/>
    <s v="Casi Seguro"/>
    <s v="Menor"/>
    <s v="Alto"/>
    <s v="Fuerte"/>
    <s v="Insignificante"/>
    <s v="Compartir"/>
    <s v="Actualizar cinco procedimientos del proceso de Reasentamientos Humanos estableciendo claramente los responsables y puntos de control para el correcto uso de los expedientes. "/>
    <s v="Cinco Procedimientos del proceso de la Dirección de Reasentamientos Humanos actualizados y socializados"/>
    <s v="Director de Reasentamientos"/>
    <d v="2020-02-01T00:00:00"/>
    <d v="2020-12-31T00:00:00"/>
    <s v="(# de procedimientos actualizados / 5 procedimientos)*100"/>
    <s v="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_x000a_Avance: 6%"/>
    <n v="0.06"/>
  </r>
  <r>
    <x v="3"/>
    <m/>
    <m/>
    <m/>
    <m/>
    <m/>
    <m/>
    <s v=" Falta de transferencia oportuna de los documentos generados para la actualización del expediente."/>
    <s v="Perdida de la información y trazabilidad en los procesos._x000a_Afectación en la toma de decisiones que recae en la misionalidad del proceso._x000a_"/>
    <m/>
    <m/>
    <m/>
    <m/>
    <m/>
    <m/>
    <s v="Equipo del proceso &quot;Reasentamientos Humanos&quot; socializado."/>
    <s v="Listado de asistencia, registro fotográfico y presentación de socialización."/>
    <s v="Director de Reasentamientos"/>
    <d v="2020-02-01T00:00:00"/>
    <d v="2020-12-31T00:00:00"/>
    <s v="(Socializaciones realizadas / 1 socialización programada)*100"/>
    <s v="Todavía no se registran avances en esta acción._x000a__x000a_Avance: 0%"/>
    <n v="0"/>
  </r>
  <r>
    <x v="3"/>
    <s v="Procedimiento Reubicación Definitiva"/>
    <s v="Dirección de Reasentamientos Humanos"/>
    <s v="Director(a) de Reasentamientos Humanos"/>
    <s v="Inconsistencia en la información presentada en el Sistema de Información Geográfica."/>
    <s v="Reporte erróneo y a destiempo de la información de las familias del programa"/>
    <s v="Operación"/>
    <s v="Desconocimiento de los procedimientos de la Dirección "/>
    <s v="Perdida de la información y trazabilidad en los procesos._x000a_Afectación en la toma de decisiones._x000a_"/>
    <s v="Casi Seguro"/>
    <s v="Menor"/>
    <s v="Alto"/>
    <s v="Fuerte"/>
    <s v="Insignificante"/>
    <s v="Compartir"/>
    <s v="Verificar mensualmente la información de 5 expedientes activos aperturados desde el 01 de enero de 2018, contrastada contra el sistema de información geográfica para su actualización en los casos que aplique."/>
    <s v="Evidencias de la Información del expediente actualizada en el GIS"/>
    <s v="Director de Reasentamientos"/>
    <d v="2020-02-01T00:00:00"/>
    <d v="2020-12-31T00:00:00"/>
    <s v="( # expedientes verificados / 55 expedientes programados ) *100"/>
    <s v="Se realizó la revisión de 15 expedientes los cuales se encuentran actualizados en el GIS_x000a_2018-CP19-16530, 2018-CP19-16728, 2018-CP19-16330, 2018-CP19-16429, 2018-CP19-16878, 2018-CP19-16282, 2018-CP19-16501, 2018-CP19-16499, 2018-CP19-16485, 2018-CP19-16404, 2018-CP19-16383, 2018-CP19-16322, 2018-CP19-16318, 2018-CP19-16327, 2018-CP19-16556. Se evidencia el informe generado del GIS._x000a__x000a_Avance 27%"/>
    <n v="0.27"/>
  </r>
  <r>
    <x v="3"/>
    <m/>
    <m/>
    <m/>
    <m/>
    <m/>
    <m/>
    <m/>
    <m/>
    <m/>
    <m/>
    <m/>
    <m/>
    <m/>
    <m/>
    <s v="Optimizar instructivo 208-REAS-In-06 INSTRUCTIVO DE CARGUE Y ACTUALIZ DE INF DE LOS PROCESOS REAS EN GIS Vr1 Estableciendo puntos de control para su aplicación efectiva"/>
    <s v="Instructivo modificado"/>
    <s v="Director de Reasentamientos"/>
    <d v="2020-06-01T00:00:00"/>
    <d v="2020-12-31T00:00:00"/>
    <s v="Un instructivo modificado"/>
    <s v="No se ha realizado la modificación del instructivo. _x000a__x000a_La Acción inicia en junio de 2020."/>
    <n v="0"/>
  </r>
  <r>
    <x v="3"/>
    <m/>
    <m/>
    <m/>
    <m/>
    <m/>
    <m/>
    <s v="Alta rotación de personal que no facilita el adecuado manejo de la herramienta disponible por curva de aprendizaje."/>
    <s v="Inoportunidad en la actualización del Sistema de Información Geográfica."/>
    <m/>
    <m/>
    <m/>
    <m/>
    <m/>
    <m/>
    <s v="Dos mesas de trabajo en las que se aborde el diseño de un esquema de entrenamiento para el desarrollo efectivo de las obligaciones de los contratistas y funcionarios de la Dirección."/>
    <s v="Dos actas de mesa de trabajo"/>
    <s v="Director de Reasentamientos"/>
    <d v="2020-02-01T00:00:00"/>
    <d v="2020-12-31T00:00:00"/>
    <s v="(# de mesas de trabajo desarrolladas/ 2 mesas de trabajo programadas)*100"/>
    <s v="Dadas las circunstancias laborales que actualmente se presentan en Colombia, no se han podido realizado mesas de trabajo. _x000a__x000a_Avance: 0%"/>
    <n v="0"/>
  </r>
  <r>
    <x v="3"/>
    <s v="Procedimiento Reubicación Definitiva"/>
    <s v="Dirección de Reasentamientos Humanos"/>
    <s v="Director(a) de Reasentamientos Humanos"/>
    <s v="Retraso en la aplicación efectiva de los programas de la Dirección de Reasentamientos."/>
    <s v="Persistencia en la situación de los beneficiarios que origina la vinculación al programa de reasentamientos en periodos superiores a 3 años."/>
    <s v="Operación"/>
    <s v="Falta de corresponsabilidad de los hogares en cuanto al cumplimiento de los requisitos legales previstos para su reubicación y búsqueda de su alternativa habitacional definitiva."/>
    <s v="Imposibilidad para acceder a una solución habitacional definitiva."/>
    <s v="Casi Seguro"/>
    <s v="Menor"/>
    <s v="Alto"/>
    <s v="Fuerte"/>
    <s v="Insignificante"/>
    <s v="Compartir"/>
    <s v="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
    <s v="Reporte de los procesos consultados en el GIS y en caso de que se requiera requerimientos."/>
    <s v="Director de Reasentamientos"/>
    <d v="2020-02-01T00:00:00"/>
    <d v="2020-12-31T00:00:00"/>
    <s v="( # procesos verificados / 55 procesos programados ) *100"/>
    <s v="Se realizó la verificación de 15 expedientes de los cuales todos tienen selección de vivienda._x000a_2017-Q03-14938,  2017-04-14930, 2017-04-14932, 2017-Q23-14943, 2017-19-14969, 2017-19-14967, 2017-19-14965, 2017-19-14963, 2017-Q09-14972, 2017-19-14959, 2017-19-14968, 2017-19-14964, 2017-19-14952, 2017-19-14958, 2017-19-14955._x000a_Se anexa base de selección de vivienda e imágenes del GIS._x000a__x000a_Avance: 27%"/>
    <n v="0.27"/>
  </r>
  <r>
    <x v="3"/>
    <s v="Procedimiento relocalización transitoria"/>
    <s v="Dirección de Reasentamientos Humanos"/>
    <s v="Director(a) de Reasentamientos Humanos"/>
    <s v="Dar y/o recibir retribución alguna considerando que los tramites al interior de la entidad son gratuitos"/>
    <s v="Aceptar y/o proponer algún tipo de retribución, a cambio de la gestión de un trámite específico al interior de la entidad."/>
    <s v="Corrupción"/>
    <s v="Desconocimiento de los beneficiarios de la gratuidad de los procesos."/>
    <s v="Pagar por lo que es gratuito"/>
    <s v="Rara vez"/>
    <s v="Mayor"/>
    <s v="Alto"/>
    <s v="Fuerte"/>
    <s v="Alto"/>
    <s v="Compartir"/>
    <s v="Mediante la inclusión de un párrafo visible en los formatos de la dirección, donde se señale la gratuidad de los trámites y servicios prestados por la CVP e indicando los canales de denuncia."/>
    <s v="Modificación y socialización de los formatos con la inclusión de la información "/>
    <s v="Director de Reasentamientos"/>
    <d v="2020-02-01T00:00:00"/>
    <d v="2020-12-31T00:00:00"/>
    <s v="Formatos modificados"/>
    <s v="Todavía no se registran avances en esta acción ._x000a__x000a_Avance: 0%"/>
    <n v="0"/>
  </r>
  <r>
    <x v="4"/>
    <s v="Estructuración de Proyectos Subsidio Distrital Mejoramiento de Vivienda_x000a__x000a_"/>
    <s v="Dirección de Mejoramiento de Vivienda_x000a__x000a_"/>
    <s v="Director de Mejoramiento de Vivienda_x000a__x000a_"/>
    <s v="Reproceso en la estructuración de subsidios de mejoramiento de vivienda"/>
    <s v="Presentar un hogar estructurado ante la SDHT, que no cumpla la normatividad establecida para la postulación al subsidio de mejoramiento de vivienda"/>
    <s v="Operación"/>
    <s v="Sistemas de información externos desactualizados."/>
    <s v="Devoluciones de proyectos estructurados por parte de la SDHT"/>
    <s v="Improbable"/>
    <s v="Insignificante"/>
    <s v="Bajo"/>
    <s v="Fuerte "/>
    <s v="Bajo"/>
    <s v="ACEPTAR"/>
    <s v="Ajustar el procedimiento 208-MV-Pr-06 ESTRUCTURACIÓN PROYECTOS SUBSIDIO DISTRITAL MV, donde se incluya una actividad que defina la solicitud de las bases de datos actualizadas a las diferentes entidades que suministran información para el desarrollo del proceso."/>
    <s v="Procedimiento 208-MV-Pr-06 ajustado"/>
    <s v="Director de Mejoramiento de Vivienda"/>
    <d v="2020-01-01T00:00:00"/>
    <d v="2020-12-31T00:00:00"/>
    <s v="Un Procedimiento ajustado y socializado"/>
    <s v="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_x000a__x000a_Para el presente corte, la actividad registra un avance del 50%. "/>
    <n v="0.5"/>
  </r>
  <r>
    <x v="4"/>
    <m/>
    <m/>
    <m/>
    <m/>
    <m/>
    <m/>
    <s v="Desconocimiento de los procedimientos y lineamientos normativos para ejecutar los procesos de la Dirección."/>
    <s v="Reprocesos internos"/>
    <m/>
    <m/>
    <m/>
    <m/>
    <m/>
    <m/>
    <s v="Envío de oficios a las diferentes entidades distritales, de las que se requiere información para el desarrollo del proceso, solicitando las bases de datos actualizadas para realizar los cruces de información"/>
    <s v="Oficios enviados"/>
    <s v="Director de Mejoramiento de Vivienda"/>
    <d v="2020-01-01T00:00:00"/>
    <d v="2020-12-31T00:00:00"/>
    <s v="Oficios Enviados "/>
    <s v="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
    <n v="0"/>
  </r>
  <r>
    <x v="4"/>
    <s v="Estructuración de Proyectos Subsidio Distrital Mejoramiento de Vivienda_x000a_"/>
    <s v="Dirección de Mejoramiento de Vivienda_x000a__x000a_"/>
    <s v="Director de Mejoramiento de Vivienda_x000a__x000a_"/>
    <s v="Realizar cobros a los beneficiarios por los servicios prestados"/>
    <s v="Que los funcionarios realicen cobros de dinero a beneficiarios, con el fin de favorecerlos durante el proceso de estructuración del subsidio"/>
    <s v="Corrupción "/>
    <s v="Intereses de terceros, contratistas y/o funcionarios en realizar cobros por el servicio prestado a la comunidad"/>
    <s v="Investigaciones por entes de control."/>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Anticorrupción socializadas"/>
    <s v="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
    <n v="0"/>
  </r>
  <r>
    <x v="4"/>
    <m/>
    <m/>
    <m/>
    <m/>
    <m/>
    <m/>
    <s v="Desconocimiento de la gratuidad de los servicios prestados por la Dirección, por parte de la comunidad"/>
    <s v="Reclamos o denuncias por parte de la ciudadanía."/>
    <m/>
    <m/>
    <m/>
    <m/>
    <m/>
    <m/>
    <m/>
    <m/>
    <m/>
    <m/>
    <m/>
    <m/>
    <m/>
    <n v="0"/>
  </r>
  <r>
    <x v="4"/>
    <s v="Asistencia técnica para la obtención de licencias de construcción y/o actos de reconocimiento"/>
    <s v="Director de Mejoramiento de Vivienda"/>
    <s v="Dirección de Mejoramiento de Vivienda"/>
    <s v="Cobro por adelantar el proceso de asistencia técnica para el tramite de licencias de construcción y/o actos de reconocimiento ante curadurías urbanas."/>
    <s v="Que los funcionarios realicen cobros a los beneficiarios, por la inclusión del predio en el proceso de asistencia técnica para el tramite de la licencia de construcción y/o acto de reconocimiento"/>
    <s v="Corrupción"/>
    <s v="Intereses de terceros, contratistas y/o funcionarios por percibir recursos escudados en el servicio gratuito que presta la entidad."/>
    <s v="Investigaciones por entes de control._x000a_"/>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de prevención de la corrupción realizadas / 3 campañas programadas"/>
    <s v="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
    <n v="0"/>
  </r>
  <r>
    <x v="4"/>
    <m/>
    <m/>
    <m/>
    <m/>
    <m/>
    <m/>
    <s v="Desconocimiento de la gratuidad de los servicios prestados por la Dirección, por parte de la comunidad."/>
    <s v="Reclamos o denuncias por parte de la ciudadanía."/>
    <m/>
    <m/>
    <m/>
    <m/>
    <m/>
    <m/>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m/>
    <m/>
    <m/>
    <m/>
    <m/>
    <n v="0"/>
  </r>
  <r>
    <x v="5"/>
    <s v="208-MB-Pr-02 Procedimiento de estudios de  previabilidad"/>
    <s v="Mejoramiento de Barrios "/>
    <s v="Director de Mejoramiento de Barrios "/>
    <s v="Baja ejecución presupuestal de los recursos del Proyecto de Inversión 208 Mejoramiento de Barrios"/>
    <s v="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
    <s v="Financiero"/>
    <s v="Extensión del tiempo requerido en el compromiso de los recursos disponibles en cada vigencia, por el tipo de gasto de Infraestructura"/>
    <s v="Conformación de reservas presupuestales en cada vigencia, de los recursos del tipo de gasto Infraestructura"/>
    <s v="Probable"/>
    <s v="Moderado"/>
    <s v="Alto"/>
    <s v="Moderado"/>
    <s v="Moderado"/>
    <s v="Compartir"/>
    <s v="Desarrollar un &quot;plan de contingencia&quot; con el objetivo de comprometer los recursos del tipo de gasto de Infraestructura, durante los primeros 5 meses de la vigencia 2020"/>
    <s v="Seguimiento al Plan de contingencia&quot; con el objetivo de comprometer los recursos del tipo de gasto de Infraestructura, durante los primeros 5 meses de la vigencia 2020"/>
    <s v="Director de Mejoramiento de Barrios "/>
    <d v="2020-01-29T00:00:00"/>
    <d v="2020-05-29T00:00:00"/>
    <s v="Un plan de contingencia con seguimiento"/>
    <s v="Según el indicador y con la fecha de finalización actual de la acción, el avance se representa en un 75% (ccorespondiente a 3 seguimientos realizados de 4 programados) para el producto &quot; Un Plan de contigencia con seguimiento&quot;. Sobre los avances, se identifican 3 seguimientos realizados a la planificación de la inversión por el tipo de gasto de infraestructura, y se encuentran soportados en actas y/o registros de reunión:_x000a_1. Registro de reunión del 5 de marzo de 2020_x000a_2. Acta de reunión del 12 de marzo de 2020_x000a_3. Acta de reunión del 2 de abril de 2020_x000a__x000a_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_x000a__x000a_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_x000a__x000a_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
    <n v="0.75"/>
  </r>
  <r>
    <x v="5"/>
    <m/>
    <m/>
    <m/>
    <m/>
    <m/>
    <m/>
    <s v="Baja eficiencia en el giro de los recursos  por el tipo de gasto Infraestructura, conformados en  reservas presupuestales, que se constituyen en saldos de pasivos exigibles"/>
    <s v="Castigo del  presupuesto asignado por cada vigencia en el Proyecto de Inversión 208."/>
    <m/>
    <m/>
    <m/>
    <m/>
    <m/>
    <m/>
    <s v="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 v="Procedimiento 208-MB-Pr-05 SUPERVISIÓN DE CONTRATOS en la versión 8_x000a__x000a_Registros de Reunión con la socialización y sensibilización "/>
    <s v="Director de Mejoramiento de Barrios "/>
    <d v="2020-01-01T00:00:00"/>
    <d v="2020-12-31T00:00:00"/>
    <s v="Procedimiento 208-MB-Pr-05 SUPERVISIÓN DE CONTRATOS actualizado, socializado y sensibilizado "/>
    <s v="_x000a_A continuación se registran las siguientes observacones:  Se logrará iniciar el desarrollo de la presente actividad,  una vez se encuentre conformado el equipo de trabajo de la Dirección de Mejoramiento de Barrios en la administración actual._x000a__x000a_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_x000a__x000a_La presente actividad, según el indicador presenta un avance del 0%. _x000a_"/>
    <n v="0"/>
  </r>
  <r>
    <x v="5"/>
    <s v="208-MB-Pr-05 Procedimiento Supervisión de Contratos"/>
    <s v="Mejoramiento de Barrios "/>
    <s v="Director de Mejoramiento de Barrios "/>
    <s v="Afectaciones en los tiempos establecidos y en la calidad de los productos y servicios suministrados externamente "/>
    <s v="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
    <s v="Operación"/>
    <s v="Retrasos por causas  imputables  al contratista en la ejecución del plazo contractual  para la entrega de productos o entregas misionales. _x000a_"/>
    <s v="Procesos administrativos sancionatorios por presuntos incumplimientos en los productos y servicios programados a beneficiar una población objetivo"/>
    <s v="Casi Seguro"/>
    <s v="Moderado"/>
    <s v="Extremo"/>
    <s v="Moderado"/>
    <s v="Alto"/>
    <s v="REDUCIR"/>
    <s v="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
    <s v="Registros y/o actas de reunión con la socialización y sensibilización realizadas"/>
    <s v="Director de Mejoramiento de Barrios "/>
    <d v="2020-03-02T00:00:00"/>
    <d v="2020-12-31T00:00:00"/>
    <s v="Socialización y sensibilización efectuada"/>
    <s v="Las presentes actividades se encuentran enfocadas a la importancia de socializar y sensibilizar con el equipo de trabajo de la DMB y con los contratistas de consultoría, obra e interventoría el procedimiento de &quot;supervisión de contratos&quot;._x000a__x000a_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la implementación de los puntos de control durante la supervisión de productos y servicios que son suministrados de manera externa,_x000a_-la implementación de la metodología para el registro de un &quot;Plan de inspección y control ejercido en las modificaciones de los diseños durante la construcción de las obras,_x000a_-y  en la implementación eficiente de los comités de seguimiento y control semanal, y del debido registro de las visitas de Inspección &quot;In Situ&quot; en la ejecución de las obras entre la interventoría, el constructor o consultor y la supervisión de la DMB._x000a__x000a_La presente actividad, según el indicador presenta un avance del 0%. "/>
    <n v="0"/>
  </r>
  <r>
    <x v="5"/>
    <m/>
    <m/>
    <m/>
    <m/>
    <m/>
    <m/>
    <s v="Factores externos que limitan la ejecución del plazo contractual  para la entrega de productos o entregas misionales.  "/>
    <s v="Mayores tiempos requeridos en las entregas misionales  y valores adicionales en la ejecución de los productos y servicios programados a la comunidad."/>
    <m/>
    <m/>
    <m/>
    <m/>
    <m/>
    <m/>
    <s v="Socializar y Sensibilizar a los equipos de trabajo de la DMB y los contratistas de obra e interventoría en la implementación de la metodología para el registro de un &quot;Plan de inspección y control ejercido en las modificaciones de los diseños durante la construcción de las obras&quot;"/>
    <s v="Registros y/o actas de reunión con la socialización y sensibilización realizadas"/>
    <s v="Director de Mejoramiento de Barrios "/>
    <d v="2020-03-02T00:00:00"/>
    <d v="2020-12-31T00:00:00"/>
    <s v="Socialización y sensibilización efectuada"/>
    <m/>
    <n v="0"/>
  </r>
  <r>
    <x v="5"/>
    <m/>
    <m/>
    <m/>
    <m/>
    <m/>
    <m/>
    <s v="Incumplimiento de las obligaciones contractuales en calidad del producto y especificaciones técnicas, SST-MA y sociales.  "/>
    <s v=" - Productos No Conformes y/o Obras inconclusas._x000a_ - El no cumplimiento de las metas cuantificadas por cada vigencia."/>
    <m/>
    <m/>
    <m/>
    <m/>
    <m/>
    <m/>
    <s v="Socializar y sensibilizar al equipo de trabajo de la DMB y a los contratistas de obra e interventoría en la implementación eficiente de los comités de seguimiento y control semanal, y del debido registro de las visitas de Inspección &quot;In Situ&quot; en la ejecución de las obras entre la interventoría, el constructor y la supervisión de la DMB"/>
    <s v="Registros y/o actas de reunión con la socialización y sensibilización realizadas"/>
    <s v="Director de Mejoramiento de Barrios "/>
    <d v="2020-03-02T00:00:00"/>
    <d v="2020-12-31T00:00:00"/>
    <s v="Socialización y sensibilización efectuada"/>
    <m/>
    <n v="0"/>
  </r>
  <r>
    <x v="5"/>
    <s v="208-MB-Pr-02 Procedimiento de estudios de  previabilidad"/>
    <s v="Mejoramiento de Barrios "/>
    <s v="Director de Mejoramiento de Barrios "/>
    <s v="Afectación en la programación de las magnitudes de las metas en cada vigencia, con los recursos disponibles de Infraestructura en el Proyecto de Inversión 208 Mejoramiento de Barrios"/>
    <s v="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
    <s v="Estratégico "/>
    <s v="La obtención de las respuestas a las consultas realizadas a las partes interesadas fuera de los tiempos establecidos, que limitan el desarrollo de los estudios de previabilidad."/>
    <s v="Mayores tiempos requeridos en el desarrollo de los estudios de previabilidad, por cada una de las oportunidades de intervenciones de infraestructura en espacio público identificadas "/>
    <s v="Probable"/>
    <s v="Moderado"/>
    <s v="Alto"/>
    <s v="Moderado"/>
    <s v="Moderado"/>
    <s v="REDUCIR"/>
    <s v="Establecer e implementar que durante el desarrollo del procedimiento 208-MB-Pr-02 ESTUDIOS DE PREVIABILIDAD, se realicen de reuniones de seguimiento y control por parte de la Dirección de Mejoramiento de Barrios con una periodicidad quincenal"/>
    <s v="Actualización del Procedimiento 208-MB-Pr-02 ESTUDIOS DE PREVIABILIDAD, en la versión 7._x000a_"/>
    <s v="Director de Mejoramiento de Barrios "/>
    <d v="2020-02-10T00:00:00"/>
    <d v="2020-03-31T00:00:00"/>
    <s v="Procedimiento 208-MB-Pr-02 Estudios de Previabilidad actualizado y socializado"/>
    <s v="Frente al riesgo estratégico &quot;Afectación en la programación de las magnitudes de las metas en cada vigencia, con los recursos disponibles de Infraestructura en el Proyecto de Inversión 208 Mejoramiento de Barrios&quot;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_x000a__x000a_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_x000a__x000a_No obstante, al corte de cierre del presente seguimiento, se identifica un avance inicial en la actualización del procedimiento de &quot;Estudios de Previabilidad&quot; en la versión 7, y en la proyección inicial de un Instructivo &quot;Desarrollo de la comunicación, gestión y coordinación interinstitucional efectiva con las partes interesadas del sector&quot;, el cual se logrará publicar en la carpeta de calidad durante los mes de mayo y junio de 2020._x000a__x000a_La contingencia del &quot;riesgo de salud&quot;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_x000a__x000a_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
    <n v="0"/>
  </r>
  <r>
    <x v="5"/>
    <m/>
    <m/>
    <m/>
    <m/>
    <m/>
    <m/>
    <s v="La comunicación inefectiva en la coordinación interinstitucional, durante la planeación de las  de intervenciones de infraestructura en espacio público identificadas "/>
    <s v="Falencias en las articulaciones y gestiones interinstitucionales adelantadas con las partes interesadas del sector"/>
    <m/>
    <m/>
    <m/>
    <m/>
    <m/>
    <m/>
    <s v="Proyectar y publicar en el Sistema Integrado de Gestión - SIG, un instructivo definido como &quot;Desarrollo de la comunicación, gestión y coordinación interinstitucional efectiva con las partes interesadas del sector&quot;"/>
    <s v="Instructivo &quot;Desarrollo de la comunicación, gestión y coordinación interinstitucional efectiva con las partes interesadas del sector&quot; implementado._x000a__x000a_Registros y/o actas de reunión con la socialización y sensibilización realizadas"/>
    <s v="Director de Mejoramiento de Barrios "/>
    <d v="2020-02-10T00:00:00"/>
    <d v="2020-03-31T00:00:00"/>
    <s v="Un instructivo implementado, socializado y sensibilizado"/>
    <m/>
    <n v="0"/>
  </r>
  <r>
    <x v="5"/>
    <m/>
    <m/>
    <m/>
    <m/>
    <m/>
    <m/>
    <s v="La falta de definición de mecanismos de actuación con las partes interesadas del sector, en la obtención de la conveniencia legal, reglamentaria y normativa, de programar cada una de las intervenciones de infraestructura en espacio público identificadas   "/>
    <s v="La conveniencia no favorable legal, reglamentaria y normativa de programar las  intervenciones en espacio público identificadas, que presentan afectaciones con la posibilidad de corregir y actualizar "/>
    <m/>
    <m/>
    <m/>
    <m/>
    <m/>
    <m/>
    <s v="Solicitar a la cabeza del sector (SDHT), la convocatoria a las instancias de coordinación que permitan gestionar las necesidades de definición de mecanismos de actuación para lograr la priorización de las intervenciones en espacio público a escala barrial."/>
    <s v="Comunicado escrito dirigido a la SDHT"/>
    <s v="Director de Mejoramiento de Barrios "/>
    <d v="2020-05-31T00:00:00"/>
    <d v="2020-07-31T00:00:00"/>
    <s v="Una comunicación oficial dirigida a la SDHT"/>
    <s v="Esta actividad según el indicador formulado, presenta un avance para obtener el producto final. La Dirección de Mejoramiento de Barrios,  dirigió el comunicado con CORDIS No.2020EE3127 del día  11 de marzo 2020, con el asunto &quot;Solicitud priorización de la zona de intervención para continuar con la planeación de los recursos de inversión disponibles en 2020&quot;, a la Subdirección de Mejoramiento de Barrios de la Secretaría Distrital del Häbitat._x000a__x000a_Desde la última semana de marzo de 2020, se han desarrollado de manera conjunta entre la cabeza del sector y la entidad ejecutora, las instancias definidas como mesas estructurantes del &quot;Plan Terrazas&quot;, con el fin de obtener la documentación de la política a implementar."/>
    <n v="0.33"/>
  </r>
  <r>
    <x v="5"/>
    <s v="208-MB-Pr-05 Procedimiento Supervisión de Contratos"/>
    <s v="Mejoramiento de Barrios "/>
    <s v="Director de Mejoramiento de Barrios "/>
    <s v="Favorecimiento a terceros"/>
    <s v="Favorecimiento a contratistas de obra, interventoría y/o terceros por parte de los supervisores de la Caja de la Vivienda Popular mediante la sustentación indebida de  modificaciones contractuales solicitadas."/>
    <s v="Corrupción"/>
    <s v="Manipulación de la ejecución de los  proyectos de infraestructura suministrados externamente"/>
    <s v="Desvío de recursos del Distrito para aprovechamiento de intereses propios o de terceros involucrados en el favorecimiento"/>
    <s v="Improbable"/>
    <s v="Mayor"/>
    <s v="Alto"/>
    <s v="Fuerte "/>
    <s v="Alto"/>
    <s v="Compartir"/>
    <s v="Socializar y Sensibilizar a los equipos de trabajo de la DMB, en las actividades y formatos establecidos desde ejercer una supervisión eficiente sobre los productos y servicios que son suministrado de manera externa por contratistas de consultoría, obra e interventoría"/>
    <s v="Registros y/o actas de reunión con la socialización y sensibilización realizada"/>
    <s v="Director de Mejoramiento de Barrios "/>
    <d v="2020-03-03T00:00:00"/>
    <d v="2020-12-31T00:00:00"/>
    <s v="Socialización y sensibilización efectuada"/>
    <s v="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Actividades y formatos establecidos en el procedimiento de Supervisión de contratos y en el ejercicio de un supervisión eficiente,_x000a_-y  en la implementación del formato &quot;Informes de Supervisión&quot;  establecido desde la Dirección de Gestión Corporativa y CID, en el ejercicio del seguimiento y control contractual de los contratos vigentes.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_x000a__x000a_En las actividades formuladas por el riesgo de corrupción, se identifica un avance según el indicador del 0%."/>
    <n v="0"/>
  </r>
  <r>
    <x v="5"/>
    <m/>
    <m/>
    <m/>
    <m/>
    <m/>
    <m/>
    <s v="Emisión de falsos conceptos técnicos para favorecer indebidamente intereses de terceros."/>
    <s v="Sobrecostos generados en las obras por modificaciones contractuales  sustentadas de manera indebida."/>
    <m/>
    <m/>
    <m/>
    <m/>
    <m/>
    <m/>
    <s v="Socializar y Sensibilizar a los equipos de trabajo de la DMB en el debido registro del formato establecido desde el proceso de adquisición de bienes y servicios, referenciado como &quot; Supervisión de Contratos&quot; desde el seguimiento a la obligaciones y alcances contractuales de los contratos de obra, consultoría e interventoría"/>
    <s v="Registros y/o actas de reunión con la socialización y sensibilización realizada"/>
    <s v="Director de Mejoramiento de Barrios "/>
    <d v="2020-03-03T00:00:00"/>
    <d v="2020-03-30T00:00:00"/>
    <s v="Socialización y sensibilización efectuada"/>
    <m/>
    <n v="0"/>
  </r>
  <r>
    <x v="6"/>
    <s v="Titulación por mecanismo de cesión a título gratuito "/>
    <s v="Dirección de Urbanizaciones y Titulación"/>
    <s v="Director(a) de Urbanizaciones y Titulación"/>
    <s v="Demora en el trámite de titulación por reproceso de los componentes  social, técnico y jurídico y validación con FONVIVIENDA"/>
    <s v="Proyección tardía de las resoluciones para titular por reproceso en tramites desde la creación del expediente, debido a insuficiencia de los documentos necesarios para dar continuidad al proceso técnico y poder obtener el avalúo del predio"/>
    <s v="Operación"/>
    <s v="Falta de  revisión y análisis de la información suministrada en cada uno de los componentes en los avalúos,  visitas a los barrios por la parte social, viabilidades jurídicas "/>
    <s v="Reprocesos de la información,  Incumplimientos de las metas presupuestadas, revocatoria de actos administrativos que generan costos adicionales y pérdida de credibilidad."/>
    <s v="Casi Seguro"/>
    <s v="Menor"/>
    <s v="Alto"/>
    <s v="Fuerte"/>
    <s v="Bajo"/>
    <s v="EVITAR"/>
    <s v="Establecer una línea base de los tiempos  que los expedientes duran en cada componente y por funcionario para identificar criterios de oportunidad en el proceso. "/>
    <s v="Línea base de definición de criterios de oportunidad."/>
    <s v="DIRECTOR DE URBANIZACIONES Y TITULACION"/>
    <d v="2020-01-01T00:00:00"/>
    <d v="2020-12-31T00:00:00"/>
    <s v="Una línea base de oportunidad de expedientes  definida."/>
    <s v="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
    <n v="1"/>
  </r>
  <r>
    <x v="6"/>
    <m/>
    <m/>
    <m/>
    <m/>
    <m/>
    <m/>
    <s v="Para el inicio del proceso de titulación se requiere de documentación mínima por parte de los usuarios y esta no se cumple en su totalidad por los responsables. "/>
    <s v="Demora en la continuidad en el componente técnico"/>
    <m/>
    <m/>
    <m/>
    <m/>
    <m/>
    <m/>
    <s v="Definición de criterios de oportunidad para las acciones del proceso."/>
    <s v="Línea base de definición de criterios de oportunidad."/>
    <s v="DIRECTOR DE URBANIZACIONES Y TITULACION"/>
    <d v="2020-01-01T00:00:00"/>
    <d v="2020-12-31T00:00:00"/>
    <s v="Base de Criterios de oportunidad definidos."/>
    <s v="Para el periodo de enero a abril han sido titulados 103 predios, una vez revisados por cada uno de los componentes los criterios  para poder emitir la resoluciòn.y los tiempos contemplados en la lìnea base."/>
    <n v="0.33"/>
  </r>
  <r>
    <x v="6"/>
    <s v="Procedimiento estructuración proyectos de vivienda"/>
    <s v="Dirección de Urbanizaciones y Titulación"/>
    <s v="Director(a) de Urbanizaciones y Titulación"/>
    <s v="Incumplimiento al desarrollo de las acciones de mejora propuestas en el plan de mejoramiento  resultante de los hallazgos detectados por la Contraloría de Bogotá D.C. de Bogotá sobre Bienes Inmuebles"/>
    <s v="Ejecución extemporánea y/o inconsistente de las acciones diseñadas asociadas a los hallazgos detectados por la Contraloría de Bogotá D.C. a cargo de la Dirección de Urbanizaciones y Titulación."/>
    <s v="Operación"/>
    <s v="Desconocimiento o demora en los términos para el cierre de las acciones del Plan de Mejoramiento."/>
    <s v="Sanciones, multas o procesos disciplinarios, fiscales o penales, para el Representante Legal  y/o servidores públicos. Generación de nuevos hallazgos por parte del Ente de Control."/>
    <s v="Probable"/>
    <s v="Moderado"/>
    <s v="Alto"/>
    <s v="Fuerte"/>
    <s v="Bajo"/>
    <s v="Compartir"/>
    <s v="Desarrollo de mesas de trabajo bimestral con el equipo para hacer seguimiento a los compromisos establecidos en el Plan de Mejoramiento de  Contraloría de Bogotá D.C.  a cargo de la DUT."/>
    <s v="Acta de desarrollo de seis  mesas de trabajo"/>
    <s v="DIRECTOR DE URBANIZACIONES Y TITULACION"/>
    <d v="2020-01-01T00:00:00"/>
    <d v="2020-12-31T00:00:00"/>
    <s v="Mesas de trabajo para seguimiento al plan de mejoramiento desarrolladas / Seis mesas programadas"/>
    <s v="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
    <n v="0.33"/>
  </r>
  <r>
    <x v="6"/>
    <s v="Procedimiento estructuración proyectos de vivienda"/>
    <s v="Dirección de Urbanizaciones y Titulación"/>
    <s v="Director(a) de Urbanizaciones y Titulación"/>
    <s v="Dilatar el tramite de un expediente  para obtener beneficio propio en cualquier etapa y/o actividad del proceso de titulación"/>
    <s v="Demora voluntaria en la entrega de un expediente para posterior a esto solicitar alguna prebenda por la gestión relacionada con el mismo. "/>
    <s v="Corrupción"/>
    <s v="Ausencia de alarmas relacionadas con las demoras en las diferentes etapas del proceso de titulación"/>
    <s v="Demoras voluntarias de la gestión con los expedientes. "/>
    <s v="Probable"/>
    <s v="Catastrófico"/>
    <s v="Extremo"/>
    <s v="Fuerte"/>
    <s v="Extremo"/>
    <s v="REDUCIR"/>
    <s v="Establecer las causas de las demoras para evidenciar que estas se deben a situaciones normales del proceso o identificar intereses en las demoras evidenciadas a fin de establecer acciones que eviten el posible riego de corrupción. "/>
    <s v="Alertas que se reportan en la plataforma SIMA"/>
    <s v="DIRECTOR DE URBANIZACIONES Y TITULACION"/>
    <d v="2020-01-01T00:00:00"/>
    <d v="2020-12-31T00:00:00"/>
    <s v="Numero de alarmas por demoras analizadas / Alarmas por demoras totales."/>
    <s v="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
    <n v="0.33"/>
  </r>
  <r>
    <x v="7"/>
    <s v="Gestión del Servicio al Ciudadano"/>
    <s v="Dirección de Gestión Corporativa y CID"/>
    <s v="Director(a) de Gestión Corporativa y CID"/>
    <s v="Inadecuada orientación a la ciudadanía sobre los trámites y servicios que ofrece la entidad y la no utilización de un lenguaje claro e incluyente"/>
    <s v="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
    <s v="Operación"/>
    <s v="Información entregada por los programas misionales esta desactualizada, incompleta o es poco clara."/>
    <s v="Desinformación y desorientación el ciudadano sobre los tramites y servicios que ofrece la CVP."/>
    <s v="Casi Seguro"/>
    <s v="Insignificante"/>
    <s v="Alto"/>
    <s v="Moderado"/>
    <s v="Alto"/>
    <s v="Compartir"/>
    <s v="Actualizar el procedimiento de Gestión del Servicio al Ciudadano, en donde se incluya una actividad que establezca el procedimiento de solicitar a las dependencias o áreas de la CVP, el suministro de información actualizada de los tramites y servicios que han sido modificados."/>
    <s v="208-SC-Pr-06 GESTIÓN DEL SERVICIO AL CIUDADANO"/>
    <s v="Director de Gestión Corporativa y CID"/>
    <d v="2020-02-01T00:00:00"/>
    <d v="2020-06-30T00:00:00"/>
    <s v="Un procedimiento actualizado"/>
    <s v="_x000a_La actualización del procedimiento 208-SC-Pr-06 GESTION DE SERVICIO AL CIUDADANO, que incluya la actividad de solicitar a las áreas pertinentes, la información de modificación de trámites y servicios, se llevará a caboa mas tardar en el mes de Junio de 2020. _x000a__x000a_Con corte al primer cuatrimestre se tiene una ejecución del 0%"/>
    <n v="0"/>
  </r>
  <r>
    <x v="7"/>
    <m/>
    <m/>
    <m/>
    <m/>
    <m/>
    <m/>
    <s v="Desconocimiento o no aplicación del lenguaje claro e incluyente por parte del personal del proceso de Servicio al Ciudadano."/>
    <s v="Dificultad de los ciudadanos el ejercer el efectivo goce de sus derechos y acceso a la información clara y transparente, que imposibilita la realización efectiva y oportuna de sus tramites y servicios ante la CVP."/>
    <m/>
    <m/>
    <m/>
    <m/>
    <m/>
    <m/>
    <s v="Ejecutar una estrategia sobre Lenguaje Claro e Incluyente, impartido a los servidores públicos del proceso de Servicio al Ciudadano, en el cual se sensibilice, evalué y realice informe de los resultados de la misma."/>
    <s v="Quejas recibidas relacionadas con la no utilización de lenguaje claro e incluyente"/>
    <s v="Director de Gestión Corporativa y CID"/>
    <d v="2020-02-01T00:00:00"/>
    <d v="2020-12-31T00:00:00"/>
    <s v="Una estrategia frente al lenguaje claro e incluyente implementada"/>
    <s v="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_x000a__x000a_Con respecto al soporte de la actividad (Quejas recibidas relacionadas con la no utilización de lenguaje claro e incluyente), como lo recomendó la Oficina Asesora de Planeación, se validará este campo para el próximo corte. _x000a__x000a_Con corte al primer cuatrimestre se tiene una ejecución del 16,6%"/>
    <n v="0.16600000000000001"/>
  </r>
  <r>
    <x v="7"/>
    <s v="Gestión del Servicio al Ciudadano"/>
    <s v="Dirección de Gestión Corporativa y CID"/>
    <s v="Director(a) de Gestión Corporativa y CID"/>
    <s v="Cobros indebidos por la realización de  trámites y servicios ante la CVP por parte de contratistas o funcionarios que pertenecen a la entidad."/>
    <s v="Posibilidad de que funcionarios o contratistas realicen cobros indebidos para realizar trámites o acceder a un servicio ante la Caja de la Vivienda Popular a los ciudadanos o usuarios de la entidad. "/>
    <s v="Corrupción"/>
    <s v="El ciudadano desconoce que los trámites y servicios de la CVP son gratuitos y que no se requieren intermediarios"/>
    <s v="Entregar dineros a intermediarios para la realización de sus tramites y servicios ante la CVP"/>
    <s v="Posible"/>
    <s v="Mayor"/>
    <s v="Extremo"/>
    <s v="Moderado"/>
    <s v="Alto"/>
    <s v="REDUCIR"/>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n v="0"/>
  </r>
  <r>
    <x v="7"/>
    <m/>
    <m/>
    <m/>
    <m/>
    <m/>
    <m/>
    <s v="Los funcionarios o contratistas desconocen las consecuencias disciplinarias o legales que acarrean el cobro indebido a la ciudadanía"/>
    <s v="Acciones judiciales en contra de la entidad."/>
    <m/>
    <m/>
    <m/>
    <m/>
    <m/>
    <m/>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n v="0"/>
  </r>
  <r>
    <x v="8"/>
    <s v="208-SADM-Pr-15 ADMINISTRACIÓN Y CONTROL DE BIENES MUEBLES, CONSUMO E INTANGIBLES"/>
    <s v="Subdirección Administrativa"/>
    <s v="Subdirector(a) Administrativa"/>
    <s v="Pérdida por daño o hurto de los bienes de la entidad "/>
    <s v="La Custodia y movimiento de bienes sin las medidas de seguridad y/o conservación, sumada a la Ausencia de apropiación del uso y cuidado de los bienes por parte de los funcionarios y contratistas, causa pérdida de los bienes de la entidad por daño o hurto."/>
    <s v="Operación"/>
    <s v="Ausencia de apropiación del uso y cuidado de los bienes por parte de los funcionarios y contratistas"/>
    <s v="Detrimento patrimonial de recursos públicos"/>
    <s v="Posible"/>
    <s v="Menor"/>
    <s v="Moderado"/>
    <s v="Moderado"/>
    <s v="Moderado"/>
    <s v="ACEPTAR"/>
    <s v="Elaborar un Manual de uso, cuidado e información, sobre el procedimiento de los bienes asignados  a los funcionarios y/o contratistas de la CVP."/>
    <s v="Manual de uso de bienes muebles"/>
    <s v="SUBDIRECTOR ADMINISTRATIVO"/>
    <d v="2020-03-01T00:00:00"/>
    <d v="2020-05-31T00:00:00"/>
    <s v="Un Manual de uso de Bienes Muebles"/>
    <s v="Esta acción se vió  afectada debido al aislamiento preventivo obligatorio, se esta adelantando el documento borrador para crear el Manual de uso, se debe reprogramar la fecha de finalización para el 30 de Junio de 2020."/>
    <n v="0.33"/>
  </r>
  <r>
    <x v="8"/>
    <m/>
    <m/>
    <m/>
    <m/>
    <m/>
    <m/>
    <s v="Registro de movimientos de los elementos  sin la autorización requerida"/>
    <s v="Perdida o daño de los bienes inmuebles"/>
    <m/>
    <m/>
    <m/>
    <m/>
    <m/>
    <m/>
    <s v="Se identifique claramente los recursos asignados a cada funcionario y el estado actual de los mismos"/>
    <s v="Acta de Inspecciones aleatorias a las diferentes dependencias de la CVP,_x000a_Lista de chequeo"/>
    <s v="SUBDIRECTOR ADMINISTRATIVO"/>
    <d v="2020-02-01T00:00:00"/>
    <d v="2020-11-30T00:00:00"/>
    <s v="Actas de inspecciones aleatorias desarrolladas / Actas de 3 inspecciones aleatorias programadas"/>
    <s v="Esta acción esta en proceso y se vió afectada por el aislamiento obligatorio por el COVID-19, no se pudo realizar inspecciones."/>
    <n v="0.33"/>
  </r>
  <r>
    <x v="8"/>
    <s v="PROCESO ADQUISICIÓN DE BIENES Y SERVICIOS"/>
    <s v="Subdirección Administrativa"/>
    <s v="Subdirector(a) Administrativa"/>
    <s v="Orientación en las etapas contractuales direccionadas  para favorecer a un tercero"/>
    <s v="Realizar ofrecimiento/recepción de sobornos o beneficios de algún otro tipo para favorecer intereses particulares."/>
    <s v="Corrupción"/>
    <s v="Desconocimiento por parte de los funcionarios y contratistas de las normas y/o procedimientos adquisición de bienes y servicios que inciden en la realización de las funciones y actividades "/>
    <s v="Resultados nefastos del funcionamiento administrativo de la entidad"/>
    <s v="Posible"/>
    <s v="Catastrófico"/>
    <s v="Extremo"/>
    <s v="Fuerte "/>
    <s v="Extremo"/>
    <s v="REDUCIR"/>
    <s v="Realizar jornada de sensibilización a los funcionarios del proceso de contratación de la Subdirección Administrativa  y evaluar los resultados de aprendizaje "/>
    <s v="evaluaciones de jornadas de sensibilización "/>
    <s v="SUBDIRECTOR ADMINISTRATIVO"/>
    <d v="2020-03-01T00:00:00"/>
    <d v="2020-06-30T00:00:00"/>
    <s v="Una evaluación de jornadas de sensibilización desarrollada"/>
    <s v="Esta acción se vió afectada debido al aislamiento preventivo obligatorio, se debe revisar  y analizar la jornada de sensibilización virtual o presencial para cumplir con la fecha de finalización.  "/>
    <n v="0.33"/>
  </r>
  <r>
    <x v="9"/>
    <s v="208-PLA-Pr-20 ELAB, EJEC, CONTROL Y SEGUIM AL PAGI - PAA_x000a_208-SFIN-Pr-06 PROCEDIMIENTO OPERACIONES DE PRESUPUESTO V4_x000a_208-SFIN-Pr-07 - PROCEDIMIENTO GESTION DE PAGOS V3_x000a_208-PLA-Pr-23 PROCEDIMIENTO PAGO PASIVOS EXIGIBLES"/>
    <s v="Subdirección Financiera"/>
    <s v="Subdirector(a) Financiera"/>
    <s v="Baja ejecución del presupuesto institucional programado "/>
    <s v="Falencias en la ejecución de compromisos y giros de los recursos programados en la vigencia, afectando drásticamente en el cumplimiento de las metas y generando rezagos por encima de lo establecido por parte de la Secretaria de Hacienda Distrital."/>
    <s v="Financiero"/>
    <s v="Falta de seguimiento y control  del Plan Anual de Adquisiciones, por parte de los proyectos de inversión y gastos de funcionamiento "/>
    <s v="La no ejecución total del presupuesto"/>
    <s v="Probable"/>
    <s v="Moderado"/>
    <s v="Alto"/>
    <s v="Moderado"/>
    <s v="Moderado"/>
    <s v="Compartir"/>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s v="1 (un) sistema de alertas tempranas"/>
    <s v="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_x000a__x000a_Con corte al primer cuatrimestre se tiene una ejecución del 33%"/>
    <n v="0.33"/>
  </r>
  <r>
    <x v="9"/>
    <m/>
    <m/>
    <m/>
    <m/>
    <m/>
    <m/>
    <s v="Falta de gestión de pagos de los recursos de la vigencia y de las reservas presupuestales por parte de los ordenadores de gasto y supervisores, previo cumplimiento de las obligaciones contractuales por parte de los contratistas. "/>
    <s v="Reclamaciones por parte de los contratistas y proveedores por incumplimiento en los pagos._x000a_Castigos (reducciones) presupuestales, por constitución de reservas, sobrepasando el tope establecido por SHD._x000a_Fenecimiento de recursos generando pasivos exigibles."/>
    <m/>
    <m/>
    <m/>
    <m/>
    <m/>
    <m/>
    <s v="Obtener la información de ejecución, avance y probabilidad  presupuestal para una buena toma de decisiones."/>
    <s v="Un (1) Sistema de alertas tempranas"/>
    <s v="Subdirector(a) Financiero(a)"/>
    <d v="2020-01-01T00:00:00"/>
    <d v="2020-12-31T00:00:00"/>
    <m/>
    <m/>
    <n v="0.33"/>
  </r>
  <r>
    <x v="9"/>
    <m/>
    <m/>
    <m/>
    <m/>
    <m/>
    <m/>
    <s v="Falta de gestión en la depuración de pasivos exigibles, previo cumplimiento de las obligaciones contractuales por parte de los contratistas. "/>
    <s v="Perdida de competencia para la liquidación de los contratos_x000a_Hallazgos de tipo administrativo, disciplinario y/o fiscales por parte de los entes de control_x000a_Castigos (reducciones) presupuestales."/>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n v="0.33"/>
  </r>
  <r>
    <x v="9"/>
    <m/>
    <m/>
    <m/>
    <m/>
    <m/>
    <m/>
    <s v="La no ejecución del Plan Anual Mensualizado de Caja PAC de los recursos de vigencia y de reserva presupuestal."/>
    <s v="La no disposición de recursos cuando se requieran girar los pagos._x000a_Castigos presupuestales _x000a_Hallazgos de tipo administrativo, disciplinario y/o fiscales por parte de los entes de control"/>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n v="0.33"/>
  </r>
  <r>
    <x v="9"/>
    <s v="208-SFIN-Pr-10 RECONOCIMIENTO, MEDICIÓN POSTERIOR Y REVELACIÓN DE LOS HECHOS ECONÓMICOS"/>
    <s v="Subdirección Financiera"/>
    <s v="Subdirector(a) Financiera"/>
    <s v=" Emisión de Estados financieros sobre o subestimados"/>
    <s v=" Generación de información financiera sin las características fundamentales de relevancia y representación fiel establecidas en el Régimen de Contabilidad Pública"/>
    <s v="Financiero"/>
    <s v="Los procesos generadores de información financiera no remiten los reportes o información establecida en los procedimientos o lo hacen de manera no oportuna o de manera inexacta."/>
    <s v="La información disponible para los usuarios no refleja la realidad económica de la Entidad lo que puede influir en diferentes decisiones."/>
    <s v="Casi Seguro"/>
    <s v="Menor"/>
    <s v="Alto"/>
    <s v="Moderado"/>
    <s v="Bajo"/>
    <s v="Compartir"/>
    <s v="Revisar selectivamente de manera mensual los hechos económicos reconocidos en el sistema de información de gestión contable."/>
    <s v="Procedimiento 208-SFIN-Pr-10 RECONOCIMIENTO, MEDICIÓN POSTERIOR Y REVELACIÓN DE LOS HECHOS ECONÓMICOS actualizado "/>
    <s v="Contador(a) "/>
    <d v="2020-01-01T00:00:00"/>
    <d v="2020-12-31T00:00:00"/>
    <s v="1 (un) procedimiento actualizado"/>
    <s v="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se cuenta con una ejecución del 33% "/>
    <n v="0.33"/>
  </r>
  <r>
    <x v="9"/>
    <m/>
    <m/>
    <m/>
    <m/>
    <m/>
    <m/>
    <s v="Aplicación incorrecta de los principios de contabilidad"/>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r>
  <r>
    <x v="9"/>
    <m/>
    <m/>
    <m/>
    <m/>
    <m/>
    <m/>
    <s v="Aplicación inadecuada del criterio de clasificación del hecho económico establecido en el Marco Normativo para Entidades de Gobierno."/>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r>
  <r>
    <x v="9"/>
    <m/>
    <m/>
    <m/>
    <m/>
    <m/>
    <m/>
    <s v="Realización de cálculos errados o aplicación de criterios de medición posterior que no corresponden al Marco Normativo para Entidades de Gobierno."/>
    <s v="Generación de información errada y no confiable para la toma de decisiones."/>
    <m/>
    <m/>
    <m/>
    <m/>
    <m/>
    <m/>
    <m/>
    <m/>
    <m/>
    <m/>
    <m/>
    <m/>
    <m/>
    <m/>
  </r>
  <r>
    <x v="9"/>
    <s v="208 SFIN-Pr-11 OPERACIONES DE TESORERIA V3_x000a_208-SFIN-In-03 PROT. SEGURIDAD TESORERIA DE LA CVP"/>
    <s v="Subdirección Financiera"/>
    <s v="Subdirector(a) Financiera"/>
    <s v="Control inadecuado en los protocolos de seguridad de la Tesorería de la CVP"/>
    <s v="Probabilidad de fraude o practicas inadecuadas frente al acceso y custodia de títulos valores en la Caja Fuerte de la Entidad."/>
    <s v="Financiero"/>
    <s v="Falta de revisión y análisis de posibles actualizaciones al instructivo 208-SFIN-In-03 PROT. SEGURIDAD TESORERIA DE LA CVP"/>
    <s v="Realizar acciones inadecuadas con la probabilidad de cometer errores humanos y/o fraudes. "/>
    <s v="Probable"/>
    <s v="Moderado"/>
    <s v="Alto"/>
    <s v="Moderado"/>
    <s v="Moderado"/>
    <s v="Compartir"/>
    <s v="Realizar análisis, control y seguimiento a la aplicación del instructivo 208-SFIN-In-03 PROT. SEGURIDAD TESORERIA DE LA CVP, articulados con el procedimiento 208 SFIN-Pr-11 OPERACIONES DE TESORERIA V3 y la Directiva 003 de 2013"/>
    <s v="Instructivo 208-SFIN-In-03 PROT. SEGURIDAD TESORERIA DE LA CVP actualizado y articulado con la el procedimiento 208 SFIN-Pr-11 OPERACIONES DE TESORERIA V3 y la Directiva 003 de 2013"/>
    <s v="Subdirector(a) Financiero(a)"/>
    <d v="2020-01-01T00:00:00"/>
    <d v="2020-12-31T00:00:00"/>
    <s v="1 (un) instructivo actualizado"/>
    <s v="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_x000a__x000a_Con corte a 30 de abril de 2020 se cuenta con una ejecución del 20%"/>
    <n v="0.2"/>
  </r>
  <r>
    <x v="9"/>
    <m/>
    <m/>
    <m/>
    <m/>
    <m/>
    <m/>
    <s v="Aplicación incorrecta del instructivo 208-SFIN-In-03 PROT. SEGURIDAD TESORERIA DE LA CVP y del procedimiento 208 SFIN-Pr-11 OPERACIONES DE TESORERIA V3"/>
    <s v="Se realizan prácticas no documentadas en el instructivo y procedimiento bajo criterios personales "/>
    <m/>
    <m/>
    <m/>
    <m/>
    <m/>
    <m/>
    <m/>
    <m/>
    <m/>
    <m/>
    <m/>
    <m/>
    <m/>
    <m/>
  </r>
  <r>
    <x v="9"/>
    <m/>
    <m/>
    <m/>
    <m/>
    <m/>
    <m/>
    <s v="Desconocimiento de la Directiva 003 de 2013 "/>
    <s v="Probabilidad de perdida y/o extravío de los títulos valores afectando drásticamente las operaciones tesorales."/>
    <m/>
    <m/>
    <m/>
    <m/>
    <m/>
    <m/>
    <m/>
    <m/>
    <m/>
    <m/>
    <m/>
    <m/>
    <m/>
    <m/>
  </r>
  <r>
    <x v="9"/>
    <s v="208-SFIN-Pr-11 OPERACIONES DE TESORERÍA"/>
    <s v="Subdirección Financiera"/>
    <s v="Subdirector(a) Financiera"/>
    <s v="3. Identificación del Riesgo"/>
    <s v="Apertura y cierre de cuentas bancarias que no cuentan con los requisitos mínimos exigidos por la Secretaria de Hacienda Distrital para ser sujetos de cupo."/>
    <s v="Corrupción"/>
    <s v="Beneficiar a ciertas entidades financieras por medio de coimas o favores específicos."/>
    <s v="Apertura de cuentas que no se encuentran en ninguna zona de riesgo y limite de concentración"/>
    <s v="Rara vez"/>
    <s v="Mayor"/>
    <s v="Alto"/>
    <s v="Moderado"/>
    <s v="Alto"/>
    <s v="Compartir"/>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s v="1 (un) procedimiento creado_x000a__x000a_2 (dos) reportes"/>
    <s v="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_x000a__x000a_Con corte a 30 de abril de 2020 se cuenta con una ejecución del 33%"/>
    <n v="0.33"/>
  </r>
  <r>
    <x v="9"/>
    <m/>
    <m/>
    <m/>
    <m/>
    <m/>
    <m/>
    <s v="No se cuenta con un procedimiento donde establezca los criterios internos para la selección de la entidad bancaria, para apertura de cuentas. "/>
    <s v="Selección de la entidades bancarias sin un criterio corporativo."/>
    <m/>
    <m/>
    <m/>
    <m/>
    <m/>
    <m/>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m/>
    <m/>
    <n v="0.33"/>
  </r>
  <r>
    <x v="9"/>
    <m/>
    <m/>
    <m/>
    <m/>
    <m/>
    <m/>
    <s v="Desconocimiento de los reportes vigentes del ranking de cupos de inversión por parte de la Secretaria  de Hacienda Distrital"/>
    <s v="Apertura o cierre de cuentas sin analizar y verificar las zonas de riesgo y limites de concentración"/>
    <m/>
    <m/>
    <m/>
    <m/>
    <m/>
    <m/>
    <s v="Consultar dos (2) reportes del ranking de entidades financieras emitidos por la Secretaria de Hacienda Distrital  "/>
    <s v="Reporte vigente del ranking de cupos de inversión"/>
    <s v="Tesorero(a)"/>
    <d v="2020-01-01T00:00:00"/>
    <d v="2020-12-31T00:00:00"/>
    <m/>
    <m/>
    <n v="0.33"/>
  </r>
  <r>
    <x v="10"/>
    <s v="208-SADM-Pr-32 PRESERVACIÓN Y CONSERVACIÓN DOCUMENTAL"/>
    <s v="Subdirección Administrativa"/>
    <s v="Subdirector Administrativo_x000a_"/>
    <s v="Pérdida parcial o total de información  "/>
    <s v="Pérdida o alteración en los archivos de la entidad debido a la ocurrencia de desastres. "/>
    <s v="Operación"/>
    <s v="Fenómenos naturales o antropogénicos, tales como inundaciones, incendios, terremotos, asonadas, entre otros. "/>
    <s v="Pérdida de la memoria institucional. Imposibilidad de consulta de información"/>
    <s v="Probable "/>
    <s v="Moderado "/>
    <s v="Alto"/>
    <s v="Débil"/>
    <s v="Moderado "/>
    <s v="Compartir"/>
    <s v="Aplicación del Sistema Integrado de Conservación y su Programa de Emergencias y manejo de desastres "/>
    <s v="208-SADM-Ft-143 TABLERO DE CONTROL V1"/>
    <s v="SUBDIRECTOR ADMINISTRATIVO  GESTIÓN DOCUMENTAL "/>
    <d v="2020-02-01T00:00:00"/>
    <d v="2020-12-31T00:00:00"/>
    <s v="Sistema Integrado de Conservación implementado"/>
    <s v="Esta acción esta en proceso y se vió afectada por el  aislamiento preventivo obligatorio"/>
    <n v="0.33"/>
  </r>
  <r>
    <x v="10"/>
    <s v="208-SADM-Pr-31 ORGANIZACIÓN DOCUMENTAL"/>
    <s v="Subdirección Administrativa_x000a__x000a_"/>
    <s v="Subdirector Administrativo_x000a_"/>
    <s v="Incumplimiento de normativa de gestión documental "/>
    <s v="Inadecuada aplicación del proceso de gestión documental por parte de las dependencias que no tienen bajo su responsabilidad el proceso"/>
    <s v="Operación"/>
    <s v="Equipos de gestión documental que no implementan los procesos e instrumentos archivísticos dispuestos dentro del proceso de gestión documental "/>
    <s v="Dificultad en el acceso a la información _x000a_Hallazgos por archivos o expedientes que no cumplen con las disposiciones normativas externas e internas de organización documental  "/>
    <s v="Probable "/>
    <s v="Moderado "/>
    <s v="Alto"/>
    <s v="Fuerte "/>
    <s v="Moderado"/>
    <s v="EVITAR"/>
    <s v="Evaluar los resultados de aprendizaje logrado en los equipos de gestión documental de las dependencias en las jornadas semestrales de sensibilización en procesos de gestión documental "/>
    <s v="Evaluaciones de jornadas de sensibilización "/>
    <s v="SUBDIRECTOR ADMINISTRATIVO GESTIÓN DOCUMENTAL "/>
    <d v="2020-04-01T00:00:00"/>
    <d v="2020-12-31T00:00:00"/>
    <s v="% de comprensión por parte de los equipos de gestión documental , según evaluación de asistentes"/>
    <s v="Esta acción esta en proceso y se vió afectada por el aislamiento preventivo obligatorio"/>
    <n v="0.33"/>
  </r>
  <r>
    <x v="10"/>
    <s v="208-SADM-Pr-31 ORGANIZACIÓN DOCUMENTAL_x000a_208-SADM-Pr-19 CONSULTA DE DOCUMENTOS DE ARCHIVO_x000a_208-SADM-Pr-37 DISPOSICION FINAL DE DOCUMENTOS"/>
    <s v="Subdirección Administrativa_x000a__x000a_"/>
    <s v="Subdirector Administrativo_x000a_"/>
    <s v="Pérdida de documentos para favorecer intereses particulares"/>
    <s v="Acciones que conlleven la pérdida de documentos o expedientes con fines de lucro o beneficios recibidos de parte de terceros, a través de la mala aplicación u omisión de los instrumentos archivísticos y de control definidos por la Entidad.    "/>
    <s v="Corrupción "/>
    <s v="Intereses particulares para desaparecer o sustraer documentos específicos._x000a_"/>
    <s v="Indagaciones e investigaciones derivadas de la pérdida o fuga de información, finalizando con sanciones de tipo administrativo, penal y disciplinario por parte de los entes de control."/>
    <s v="Rara Vez "/>
    <s v="Catastrófico"/>
    <s v="Alto"/>
    <s v="Fuerte"/>
    <s v="Alto"/>
    <s v="Compartir"/>
    <s v="Expedición de Circular interna con lineamientos para la elaboración y actualización de los inventarios documentales en los archivos de gestión. "/>
    <s v="Circular interna "/>
    <s v="SUBDIRECTOR ADMINISTRATIVO GESTIÓN DOCUMENTAL "/>
    <d v="2020-02-01T00:00:00"/>
    <d v="2020-04-30T00:00:00"/>
    <s v="Una (1) Circular"/>
    <s v="Se realizó borrador del documento el cual se  debe verificar por la Subdirección , esta acción se  vió afectada por el  aislamiento preventivo obligatorio, se reprograma su fecha de finalización para el 30 de Junio de 2020."/>
    <n v="0.33"/>
  </r>
  <r>
    <x v="10"/>
    <m/>
    <m/>
    <m/>
    <m/>
    <m/>
    <m/>
    <s v="Desconocimiento frente a la responsabilidad del manejo documental por parte del personal de los archivos de gestión"/>
    <s v="Desorden en los archivos y pérdida de documentos "/>
    <m/>
    <m/>
    <m/>
    <m/>
    <m/>
    <m/>
    <s v="1 jornada de sensibilización  para el personal que labora en los archivos de gestión, con el fin de dar a conocer las implicaciones legales que conlleva el manejo documental la cual será evaluada para verificar la interiorización de los conocimientos. "/>
    <s v="Evaluaciones de la sensibilización "/>
    <s v="SUBDIRECTOR ADMINISTRATIVO  GESTIÓN DOCUMENTAL "/>
    <d v="2020-03-01T00:00:00"/>
    <d v="2020-12-31T00:00:00"/>
    <s v="Una (1) Jornada de sensibilización realizada"/>
    <s v="Esta acción esta en proceso y se vió afectada por el aislamiento preventivo obligatorio"/>
    <n v="0.33"/>
  </r>
  <r>
    <x v="11"/>
    <s v="208-SADM-Pr-27 CAPACITACIÓN DE SERVIDORES_x000a_208-SADM-Pr-22 SEGURIDAD Y SALUD OCUPACIONAL_x000a_208-SADM-Pr-01 BENEFICIOS A LOS EMPLEADOS_x000a_"/>
    <s v="Subdirección Administrativa_x000a__x000a_"/>
    <s v="Subdirector Administrativo_x000a_"/>
    <s v="Plan Estratégico de Talento Humano   no establecido  de conformidad con el Decreto 612 de 2018"/>
    <s v="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
    <s v="Estratégico "/>
    <s v="No realizar los diagnósticos  y anteproyecto del Plan Estratégico de Talento Humano con la debida antelación para cumplir con los tiempos establecidos."/>
    <s v="Retrasos en la ejecución de actividades del Plan Estratégico de Constitución de reservas presupuestales o pérdida de recursos."/>
    <s v="Posible"/>
    <s v="Menor"/>
    <s v="Moderado"/>
    <s v="Moderado"/>
    <s v="Moderado"/>
    <s v="REDUCIR"/>
    <s v="Programar dos mesas de trabajo con los lideres de los procesos ( Agosto y Noviembre), para la elaboración del anteproyecto de los diagnósticos e implementarlos en la formulación del Plan estratégico de talento Humano 2021"/>
    <s v="Formulación del anteproyecto para el PETH"/>
    <s v="SUBDIRECTOR ADMINISTRATIVO GESTIÓN TALENTO HUMANO"/>
    <d v="2020-08-01T00:00:00"/>
    <d v="2020-12-31T00:00:00"/>
    <s v="Un (1) plan de capacitación  con actividad incluida de seguimiento"/>
    <s v="Esta actividad inicia en el mes de Agosto de 2020."/>
    <n v="0"/>
  </r>
  <r>
    <x v="11"/>
    <m/>
    <m/>
    <m/>
    <m/>
    <m/>
    <m/>
    <s v="Debilidad en la socialización y divulgación del Plan Estratégico de Talento Humano"/>
    <s v="Percepción negativa por parte de los funcionarios frente a la gestión del talento humano de la Entidad"/>
    <m/>
    <m/>
    <m/>
    <m/>
    <m/>
    <m/>
    <m/>
    <m/>
    <m/>
    <m/>
    <m/>
    <m/>
    <m/>
    <n v="0"/>
  </r>
  <r>
    <x v="11"/>
    <s v="208-SADM-Pr-13 VINCULACIÓN Y DESVINCULACIÓN DE SERVIDORES PÚBLICOS"/>
    <s v="Subdirección Administrativa"/>
    <s v="Subdirector Administrativo_x000a_"/>
    <s v="Vinculación de personal sin el cumplimiento de los requisitos"/>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Errores u omisiones en la revisión de documentos aportados por la persona a vincular para respaldar cumplimiento de requisitos por parte del proceso de talento humano "/>
    <s v="Sanciones disciplinarias derivadas de la acción u omisión de las posesiones indebidas o sin el lleno de los requisitos."/>
    <s v="Improbable"/>
    <s v="Mayor"/>
    <s v="Alto"/>
    <s v="Moderado"/>
    <s v="Alto"/>
    <s v="Compartir"/>
    <s v="Realizar jornada de sensibilización a los funcionarios del proceso de talento humano y evaluar los resultados de aprendizaje "/>
    <s v="evaluaciones de jornadas de sensibilización "/>
    <s v="SUBDIRECTOR ADMINISTRATIVO GESTIÓN TALENTO HUMANO"/>
    <d v="2020-03-01T00:00:00"/>
    <d v="2020-06-30T00:00:00"/>
    <s v="Jornada de sensibilizaciones"/>
    <s v="Esta acción se vió  afectada debido al  aislamiento preventivo obligatorio, se debe revisar y analizar  jornada de sensibilización virtual o presencial para cumplir con la fecha de finalización.  "/>
    <n v="0"/>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Ausencia de documentos en el expediente contractual (persona jurídica) durante la ejecución de contratos celebrados por la Entidad."/>
    <s v="Debilidad en el cumplimiento de las herramientas de gestión que permitan monitorear las acciones del proceso, que conlleva a que los contratos y/o convenios suscritos por la entidad no cuenten con la documentación completa que se produce durante su ejecución."/>
    <s v="Operación"/>
    <s v="Los supervisores de contrato no remiten la documentación completa al expediente contractual."/>
    <s v="Investigaciones disciplinarias, fiscales y penales."/>
    <s v="Probable"/>
    <s v="Menor"/>
    <s v="Alto"/>
    <s v="Fuerte"/>
    <s v="Menor"/>
    <s v="EVITAR"/>
    <s v="Realizar una (1) socialización a los referentes de contratación sobre la documentación relacionada en el formato 208-DGC-FT-84 Acta radicación documentos pago a proveedores - persona jurídica."/>
    <s v="Lista de asistencia"/>
    <s v="Director de Gestión Corporativa y CID"/>
    <d v="2020-01-01T00:00:00"/>
    <d v="2020-08-31T00:00:00"/>
    <s v="una socialización efectuada"/>
    <s v="_x000a_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_x000a__x000a_Con corte al primer cuatrimestre se tiene una ejecución del 0%"/>
    <n v="0"/>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Elaborar estudios previos y pliegos de condiciones cuyos requisitos jurídicos y/o financieros y/o técnicos específicos pretendan direccionar la adjudicación del contrato a un oferente particular."/>
    <s v="Direccionar los requisitos establecidos en el documento de estudios previos y pliego de condiciones, o su equivalente, por parte del personal involucrado en la estructuración del proceso de selección con el fin de favorecer a un tercero. "/>
    <s v="Corrupción"/>
    <s v="Documentos elaborados de manera fraudulenta y/o sin acatar la normatividad vigente."/>
    <s v="Investigaciones disciplinarias, fiscales y penales."/>
    <s v="Improbable"/>
    <s v="Catastrófico"/>
    <s v="Extremo"/>
    <s v="Fuerte"/>
    <s v="Extremo"/>
    <s v="REDUCIR"/>
    <s v="Realizar una (1) socialización a los referentes de contratación sobre los formatos de estudio previo y/o pliego de condiciones."/>
    <s v="Lista de asistencia."/>
    <s v="Director de Gestión Corporativa y CID"/>
    <d v="2020-01-01T00:00:00"/>
    <d v="2020-08-31T00:00:00"/>
    <s v="una socialización efectuada"/>
    <s v="_x000a_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_x000a__x000a_Con corte al primer cuatrimestre se tiene una ejecución del 100%"/>
    <n v="1"/>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Que el proceso de selección se adelante con documentación faltante o errónea  con el propósito de favorecer a un tercero."/>
    <s v="Debilidad en la actividad de revisión de documentación para iniciar el proceso de selección."/>
    <s v="Corrupción"/>
    <s v="Falta de integridad del funcionario encargado del proceso."/>
    <s v="Investigaciones disciplinarias, fiscales y penales."/>
    <s v="Improbable"/>
    <s v="Catastrófico"/>
    <s v="Extremo"/>
    <s v="Fuerte"/>
    <s v="Extremo"/>
    <s v="REDUCIR"/>
    <s v="Realizar una (1) socialización a los referentes de contratación sobre las listas de chequeo por modalidad de contratación."/>
    <s v="Lista de asistencia."/>
    <s v="Director de Gestión Corporativa y CID"/>
    <d v="2020-01-01T00:00:00"/>
    <d v="2020-08-31T00:00:00"/>
    <s v="una socialización efectuada"/>
    <s v="_x000a_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_x000a__x000a_Con corte al primer cuatrimestre se tiene una ejecución del 100%"/>
    <n v="1"/>
  </r>
  <r>
    <x v="13"/>
    <s v="Soporte Técnico"/>
    <s v="Jefe Oficina TIC"/>
    <s v="Oficina TIC"/>
    <s v="Inoportunidad en las herramientas y/o elementos tecnológicos"/>
    <s v="Falla y/o falta de herramientas y/o elementos tecnológicos o indisponibilidad de los mismos, por factores internos o externos, que afecten el normal desarrollo de las labores diarias en la CVP"/>
    <s v="Operación"/>
    <s v="Deterioro o evento interno o externo de herramientas y/o elementos tecnológicos, que genera indisponibilidad total o parcial de los mismos."/>
    <s v="Pérdida de productividad o respuestas tardías a las necesidades de los grupos de interés"/>
    <s v="Probable"/>
    <s v="Moderado"/>
    <s v="Alto"/>
    <s v="Fuerte"/>
    <s v="Moderado"/>
    <s v="Compartir"/>
    <s v="Garantizar la suscripción de contratos de mantenimiento preventivo para mantener la disponibilidad de los elementos tecnológicos"/>
    <s v="Contratos de mantenimiento"/>
    <s v="Jefe Oficina TIC"/>
    <d v="2020-01-01T00:00:00"/>
    <d v="2020-12-31T00:00:00"/>
    <s v="Contratos de Mantenimiento ejecutados"/>
    <s v="Durante el cuatrimestral de la vigencia, se realizarón las siguientes actividades:_x000a_1. Mantenimiento preventivo de los telefonos bajo el CTO 734-2019_x000a_2. Mantenimiento preventivo de los equipos de computo propios marca DELL bajo el CTO 433-2018_x000a_3. Mantenimiento preventivo de los equipos de portatiles propios de la CVP bajo CTO 474-2018_x000a_4. Se adjunta los casos reportados en el mes de febrero 2020 entre el 1 al 25 del mes en mencion_x000a_5. Se adjunta el correo donde se relaciona los incidentes y solicitudes asignados al equipo de sistemas de informacion_x000a__x000a_Para el mes de marzo, se encontraba en ejecución el mantenimiento preventivo de los equipos de alquiler bajo el contrato: 5562019 por la empresa necsoft, pero fueron suspendidos por la alerta sanitaria._x000a__x000a_Los contratos se encuentran publicados en la carpeta de contratacion._x000a__x000a__x000a_Con corte al primer cuatrimestre se tiene una ejecución del 33%"/>
    <n v="0.33"/>
  </r>
  <r>
    <x v="13"/>
    <m/>
    <m/>
    <m/>
    <m/>
    <m/>
    <m/>
    <s v="Desconocimiento de los usuarios de la entidad frente al buen uso de herramientas y/o elementos tecnológicos de la entidad"/>
    <s v="Daños, en algunos casos irreparables, de las herramientas tecnológicas"/>
    <m/>
    <m/>
    <m/>
    <m/>
    <m/>
    <m/>
    <s v="Realizar un procedimiento de gestión de incidentes tecnológicos y requerimientos de soporte"/>
    <s v="Procedimiento"/>
    <s v="Jefe Oficina TIC"/>
    <d v="2020-02-01T00:00:00"/>
    <d v="2020-05-31T00:00:00"/>
    <s v="Procedimiento normalizado en el Sistema Integrado de Gestión "/>
    <s v="El procedimiento de gestión de incidentes y requerimientos se encuentra en proceso de elaboración, el flujograma de incidentes y requerimientos están desarrollados en un 70% en su contenido y estructura del mismo._x000a__x000a_El procedimiento de lo anterior se encuentra en la unidad de documentos del usuario responsable del procedimiento._x000a__x000a_Con corte al primer cuatrimestre se tiene una ejecución del 33%"/>
    <n v="0.33"/>
  </r>
  <r>
    <x v="13"/>
    <s v="Todos los procedimientos"/>
    <s v="Jefe Oficina TIC"/>
    <s v="Oficina TIC"/>
    <s v="Desactualización de  las herramientas de gestión de las tecnologías de la información y las comunicaciones"/>
    <s v="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_x000a_"/>
    <s v="Operación"/>
    <s v="Líderes de política de gobierno digital que actualizan permanentemente sus directrices."/>
    <s v="Falta de claridad en la forma en que se deben ejecutar las funciones de la Oficina TIC_x000a__x000a__x000a_"/>
    <s v="Casi Seguro"/>
    <s v="Moderado"/>
    <s v="Extremo"/>
    <s v="Moderado"/>
    <s v="Moderado"/>
    <s v="REDUCIR"/>
    <s v="_x000a_Se socializará al equipo de la Oficina TIC el proceso para la revisión del marco normativo en los documentos del proceso TIC que sean generados y/o actualizados por parte de los responsables de los servicios de TI._x000a_"/>
    <s v="Acta de socialización"/>
    <s v="Jefe Oficina TIC"/>
    <d v="2020-03-01T00:00:00"/>
    <d v="2020-12-31T00:00:00"/>
    <s v="Socialización realizada"/>
    <s v="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_x000a__x000a_El acta de lo anterior se encuentra archivada en el archivo de gestión de la Oficina TIC._x000a__x000a__x000a_Con corte al primer cuatrimestre se tiene una ejecución del 33%_x000a_"/>
    <n v="0.33"/>
  </r>
  <r>
    <x v="13"/>
    <m/>
    <m/>
    <m/>
    <m/>
    <m/>
    <m/>
    <s v="Falta de personal directo con la entidad, lo cual dificulta la continuidad de los procesos y el conocimiento adquirido."/>
    <s v="_x000a_Falta de seguimiento de los productos y servicios generados por la Oficina TIC a través de su proceso."/>
    <m/>
    <m/>
    <m/>
    <m/>
    <m/>
    <m/>
    <s v="_x000a_Se socializará al equipo de la Oficina TIC el proceso para la revisión del marco normativo en los documentos del proceso TIC que sean generados y/o actualizados por parte de los responsables de los servicios de TI._x000a_"/>
    <s v="Acta de socialización"/>
    <s v="Jefe Oficina TIC"/>
    <d v="2020-01-01T00:00:00"/>
    <d v="2020-12-31T00:00:00"/>
    <s v="Socialización realizada"/>
    <m/>
    <n v="0.33"/>
  </r>
  <r>
    <x v="13"/>
    <s v="Seguridad Informática"/>
    <s v="Oficina TIC"/>
    <s v="Jefe Oficina TIC"/>
    <s v="Salida no controlada de información y/o mal manejo de la misma a interés propios o de terceros"/>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sensible para beneficio propio y/o de terceros, por personal interno o intrusión de un externo a la entidad."/>
    <s v="Falta de credibilidad en la información generada por la entidad"/>
    <s v="Probable"/>
    <s v="Catastrófico"/>
    <s v="Extremo"/>
    <s v="Fuerte"/>
    <s v="Extremo"/>
    <s v="REDUCIR"/>
    <s v="Realizar estrategias de sensibilización trimestralmente que apoyen el conocimiento de los funcionarios y/o contratistas de la entidad con respecto al cuidado y buen manejo de la información._x000a_  "/>
    <s v="Piezas Informativas _x000a_Presentaciones_x000a_Listado de Asistencia"/>
    <s v="Jefe Oficina TIC"/>
    <d v="2020-02-01T00:00:00"/>
    <d v="2020-12-31T00:00:00"/>
    <s v="Sensibilizaciones Efectuadas"/>
    <s v="Durante el cuatrimestral de la vigencia, se enviaron correos electrónicos a la Oficina Asesora de Comunicaciones con recomendaciones en seguridad de la información para que fueran socializados en piezas informativas al interior de la entidad con los siguientes temas:_x000a_1. Robo de información del Ministerio de salud_x000a_2.  Pérdida de control y el acceso a la plataforma de mensajería de whassap_x000a_3. Aplicaciones para videoconferencias_x000a__x000a_Las piezas informativas de lo anterior se encuentran en el correo de comunicaciones._x000a__x000a_Con corte al primer cuatrimestre se tiene una ejecución del 33%"/>
    <n v="0.33"/>
  </r>
  <r>
    <x v="13"/>
    <m/>
    <m/>
    <m/>
    <m/>
    <m/>
    <m/>
    <m/>
    <s v="Posibles procesos judiciales en contra de la entidad"/>
    <m/>
    <m/>
    <m/>
    <m/>
    <m/>
    <m/>
    <s v="Implementar como mínimo tres (3) controles de seguridad en la infraestructura tecnológica que permitan la aplicabilidad de la política de seguridad de la información en la entidad_x000a_"/>
    <s v="Directorio Activo_x000a_Firewall_x000a_Equipos de Computo"/>
    <s v="Jefe Oficina TIC"/>
    <d v="2020-02-01T00:00:00"/>
    <d v="2020-12-31T00:00:00"/>
    <s v="Controles Implementados "/>
    <m/>
    <n v="0"/>
  </r>
  <r>
    <x v="13"/>
    <m/>
    <m/>
    <m/>
    <m/>
    <m/>
    <m/>
    <s v="Ataques de delincuentes cibernéticos "/>
    <s v="Investigaciones disciplinarias"/>
    <m/>
    <m/>
    <m/>
    <m/>
    <m/>
    <m/>
    <s v="Solicitar a la Dirección de Gestión Corporativa y CID la inclusión de una obligación de confidencialidad de la información en la minuta de todos los contratos."/>
    <s v="Memorando "/>
    <s v="Jefe Oficina TIC"/>
    <d v="2020-03-01T00:00:00"/>
    <d v="2020-04-30T00:00:00"/>
    <s v="Memorando "/>
    <m/>
    <n v="0"/>
  </r>
  <r>
    <x v="13"/>
    <m/>
    <m/>
    <m/>
    <m/>
    <m/>
    <m/>
    <m/>
    <s v="Uso de información sensible con fines maliciosos"/>
    <m/>
    <m/>
    <m/>
    <m/>
    <m/>
    <m/>
    <m/>
    <m/>
    <m/>
    <m/>
    <m/>
    <m/>
    <m/>
    <m/>
  </r>
  <r>
    <x v="14"/>
    <s v="Control interno Disciplinario"/>
    <s v="Dirección de Gestión Corporativa y CID"/>
    <s v="Director(a) de Gestión Corporativa y CID"/>
    <s v="Violación de la reserva legal"/>
    <s v="Conforme a lo consagrado en el artículo 95 de la Ley 734 de 2002:_x000a__x000a_Las actuaciones disciplinarias serán reservadas hasta cuando se formule el pliego de cargos/ auto de citación de audiencia o la providencia que ordene el archivo definitivo, sin perjuicio de los derechos de los sujetos procesales."/>
    <s v="Operación"/>
    <s v="Falta de integridad del funcionario encargado del proceso."/>
    <s v="Investigaciones disciplinarias, fiscales y penales."/>
    <s v="Posible"/>
    <s v="Insignificante"/>
    <s v="Bajo"/>
    <s v="Fuerte"/>
    <s v="Bajo"/>
    <s v="ACEPTAR"/>
    <s v="Realizar una (1) socialización a los profesionales sobre la violación de la reserva legal."/>
    <s v="Lista de asistencia."/>
    <s v="Director de Gestión Corporativa y CID"/>
    <d v="2020-01-01T00:00:00"/>
    <d v="2020-08-31T00:00:00"/>
    <s v="una socialización efectuada"/>
    <s v="_x000a_Durante el presente periodo no se realizo la socialización a  los profesionales sobre la violación de la reserva legal, por motivos de la actual situación de emergencia de salud pública generada por el virus COVID-19 a nivel nacional._x000a__x000a_Con corte al primer cuatrimestre se tiene una ejecución del 0%"/>
    <n v="0"/>
  </r>
  <r>
    <x v="14"/>
    <s v="Control interno Disciplinario"/>
    <s v="Dirección de Gestión Corporativa y CID"/>
    <s v="Director(a) de Gestión Corporativa y CID"/>
    <s v="Prescripción o  caducidad de la acción disciplinaria con la finalidad de favorecer a un tercero"/>
    <s v="Interferir en el impulso procesal, desconociendo los términos establecidos en cada etapa de las actuaciones disciplinarios; generando una dilación en las actuaciones procesales."/>
    <s v="Corrupción"/>
    <s v="Beneficiar a los sujetos procesales dentro de las actuaciones disciplinarias contrariando lo señalado en la ley."/>
    <s v="Prescripción de la acción disciplinaria. - Sanciones disciplinarias o penales por algún tipo de omisión. - Acciones legales por el acaecimiento de estas sanciones procesales."/>
    <s v="Rara vez"/>
    <s v="Mayor"/>
    <s v="Alto"/>
    <s v="Fuerte"/>
    <s v="Alto"/>
    <s v="Compartir"/>
    <s v="Actualizar el procedimiento 208-CID-Pr-01 Control Interno Disciplinario incluyendo como punto de control verificar el numero de procesos disciplinarios en curso y estado actual en el cual se encuentran."/>
    <s v="Procedimiento actualizado"/>
    <s v="Director de Gestión Corporativa y CID"/>
    <d v="2020-01-01T00:00:00"/>
    <d v="2020-08-31T00:00:00"/>
    <s v="Un procedimiento actualizado"/>
    <s v="Se realizo solicitud a la Oficina Asesora de Planeación la actualización del procedimiento 208-CID-Pr-01 Control Interno Disciplinario en el cual se incluyo la actividad:  verificar el número de procesos disciplinarios en curso y estado actual en el cual se encuentran._x000a__x000a_El documento se encuentra en revisión de acuerdo con las observaciones realizadas por la Oficicna Asesora de Planeación, una vez se subsanen, el documento proecedera a ser publicado y socializado en la carpeta de calidad y página web._x000a__x000a_Con corte al primer cuatrimestre se tiene una ejecución del 33%"/>
    <n v="0.33"/>
  </r>
  <r>
    <x v="15"/>
    <s v="Auditoría Interna y Visitas"/>
    <s v="Asesoría de Control Interno"/>
    <s v="Asesor(a) de Control Interno"/>
    <s v="Incumplimiento del Plan Anual Auditorías aprobado para la vigencia"/>
    <s v="Incumplimiento de las acciones planteadas incluidas en el Plan Anual de Auditorías."/>
    <s v="Operación"/>
    <s v="Insuficiencia de personal para atender la auditorías planeadas."/>
    <s v="Disminución en la eficacia del cumplimiento del plan y afectación en la calidad."/>
    <s v="Posible"/>
    <s v="Menor"/>
    <s v="Moderado"/>
    <s v="Fuerte"/>
    <s v="Bajo"/>
    <s v="ACEPTAR"/>
    <s v="Determinar las áreas que más reprocesos causan &quot;deficiencia en la calidad y trazabilidad de la información entregada a la Asesoría de Control Interno por parte de las demás dependencias&quot;, analizarlas desde una perspectiva de sistémica para proponer al proceso o a OAP mejoras en esa causa."/>
    <s v="Informe con análisis."/>
    <s v="Asesor de Control Interno"/>
    <d v="2020-02-03T00:00:00"/>
    <d v="2020-12-31T00:00:00"/>
    <s v="Un Documento de análisis de las &quot;deficiencia en la calidad y trazabilidad de la información entregada a la Asesoría de Control Interno por parte de las demás dependencias&quot;"/>
    <s v="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
    <n v="0.33"/>
  </r>
  <r>
    <x v="15"/>
    <m/>
    <m/>
    <m/>
    <m/>
    <m/>
    <m/>
    <s v="Profesionales idóneos para atender las necesidades del área."/>
    <s v="El no tener profesionales idóneos provoca retraso en el cumplimiento del plan de auditorías"/>
    <m/>
    <m/>
    <m/>
    <m/>
    <m/>
    <m/>
    <m/>
    <m/>
    <m/>
    <m/>
    <m/>
    <m/>
    <m/>
    <m/>
  </r>
  <r>
    <x v="15"/>
    <m/>
    <m/>
    <m/>
    <m/>
    <m/>
    <m/>
    <s v="Deficiencia en la calidad y trazabilidad de la información entregada a la Asesoría de Control Interno por parte de las demás dependencias"/>
    <s v="Reprocesos en la gestión de las auditorías."/>
    <m/>
    <m/>
    <m/>
    <m/>
    <m/>
    <m/>
    <m/>
    <m/>
    <m/>
    <m/>
    <m/>
    <m/>
    <m/>
    <m/>
  </r>
  <r>
    <x v="15"/>
    <m/>
    <m/>
    <m/>
    <m/>
    <m/>
    <m/>
    <s v="Documentación errada de hallazgos y conceptos de seguimiento tras revisión de herramientas de gestión de los procesos."/>
    <s v="Reprocesos en la gestión de las auditorías."/>
    <m/>
    <m/>
    <m/>
    <m/>
    <m/>
    <m/>
    <m/>
    <m/>
    <m/>
    <m/>
    <m/>
    <m/>
    <m/>
    <m/>
  </r>
  <r>
    <x v="15"/>
    <s v="Auditoría Interna y Visitas"/>
    <s v="Asesoría de Control Interno"/>
    <s v="Asesor(a) de Control Interno"/>
    <s v="Coerción para no mostrar o cambiar resultados de las auditorías realizadas."/>
    <s v="Algunos resultados de las auditorías pueden ser coercionados desde altos cargos de la CVP o externos para se omitan, cambien o modifiquen."/>
    <s v="Corrupción"/>
    <s v="Dádivas a auditores para ocultar, omitir o modificar información de los informes de auditorías."/>
    <s v="Resultados de las auditorías omitidos, cambiados o modificados."/>
    <s v="Rara vez"/>
    <s v="Mayor"/>
    <s v="Alto"/>
    <s v="Fuerte"/>
    <s v="Alto"/>
    <s v="Compartir"/>
    <s v="Sensibilizar a las diferentes áreas de la CVP sobre el control que se implementará en caso de evidenciarse coerción para ocultar, omitir o modificar información de los informes de auditorías."/>
    <s v="Listado de asistencia y presentación"/>
    <s v="Asesor de Control Interno"/>
    <d v="2020-02-03T00:00:00"/>
    <d v="2020-11-30T00:00:00"/>
    <s v="Total de áreas Sensibilizadas / Total de áreas de la CVP"/>
    <s v="Al 30 de Abril 2020 no se han realizado sensibilizaciones."/>
    <n v="0"/>
  </r>
  <r>
    <x v="15"/>
    <m/>
    <m/>
    <m/>
    <m/>
    <m/>
    <m/>
    <s v="Presiones externas para ocultar, omitir o modificar información de los informes de auditorías."/>
    <s v="Resultados de las auditorías omitidos, cambiados o modificados."/>
    <m/>
    <m/>
    <m/>
    <m/>
    <m/>
    <m/>
    <m/>
    <m/>
    <m/>
    <m/>
    <m/>
    <m/>
    <m/>
    <m/>
  </r>
</pivotCacheRecords>
</file>

<file path=xl/pivotCache/pivotCacheRecords2.xml><?xml version="1.0" encoding="utf-8"?>
<pivotCacheRecords xmlns="http://schemas.openxmlformats.org/spreadsheetml/2006/main" xmlns:r="http://schemas.openxmlformats.org/officeDocument/2006/relationships" count="91">
  <r>
    <x v="0"/>
    <s v="208-PLA-Pr-01 FORM, SEGUI. PROYECTOS DE INVERSIÓN_x000a_208-PLA-Pr-16 FORMULACIÓN Y SEGUIMIENTO INDICADORES"/>
    <s v="Oficina Asesora de Planeación "/>
    <s v="Jefe Oficina Asesora de Planeación"/>
    <s v="Errores en el diligenciamiento de la información reportada en el FUSS (Formato Único de Seguimiento Sectorial) al momento de realizar el informe consolidado"/>
    <s v="Elaboración de un reporte inconsistente en cifras y datos en cada uno de los componentes del FUSS (Formato Único de Seguimiento Sectorial) Consolidado"/>
    <s v="Operación"/>
    <s v="Fallas humanas en el registro y/o revisión de la información suministrada por las áreas reportantes de la Entidad, en el FUSS. "/>
    <s v="Pérdida de credibilidad y confianza en la información elaborada debido a inconsistencias en el reporte."/>
    <s v="Probable"/>
    <s v="Menor"/>
    <s v="Alto "/>
    <s v="Fuerte"/>
    <s v="Bajo"/>
    <s v="EVITAR"/>
    <s v="Informar mensualmente a los Gerentes y Responsables de Proyectos los plazos establecidos para la entrega oportuna de la Información"/>
    <s v="Correo electrónico"/>
    <s v="Oficina Asesora de Planeación"/>
    <d v="2020-02-01T00:00:00"/>
    <d v="2020-12-31T00:00:00"/>
    <s v="11 Correos electrónicos"/>
    <s v="Acorde a la actividad, la Oficina Asesora de Planeación, ha enviado mensualmente correos institucionales a los Gerentes de cada Poryecto, con copia a los enlaces de cada uno de los Proyectos de inversión, con Asunto denominado &quot;Formatos Únicos de Seguimiento Sectorial - FUSS&quot;,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_x000a__x000a_Por tanto esta actividad a la fecha tiene un avance del 33% (3/11)."/>
    <n v="1"/>
    <n v="1"/>
    <s v="Se evidencian los 11 correos informando sobre los plazos establecidos para la entrega oportuna de la información a los Gerentes de cada Proyecto, con copia a cada uno de los enlaces. Asunto denominado &quot;Formatos Únicos de Seguimiento Sectorial - FUSS&quot;. "/>
    <x v="0"/>
  </r>
  <r>
    <x v="0"/>
    <m/>
    <m/>
    <m/>
    <m/>
    <m/>
    <m/>
    <s v="  Incumplimiento en los tiempos de entrega, por parte de las áreas reportantes, lo cual dificulta una oportuna y correcta revisión de datos, información y consolidación."/>
    <s v="Reprocesos de información."/>
    <m/>
    <m/>
    <m/>
    <m/>
    <m/>
    <m/>
    <s v="Validar la integridad de la información reportada por cada proyecto en el informe FUSS- Formato Único de Seguimiento Sectorial y consolidar el informe de manera consistente, acorde a lo reportado por los Gerentes y Responsables de Proyectos"/>
    <s v="Informe FUSS- Formato Único de Seguimiento Sectorial,  efectivamente consolidado y reportado"/>
    <s v="Oficina Asesora de Planeación"/>
    <d v="2020-02-01T00:00:00"/>
    <d v="2020-12-31T00:00:00"/>
    <s v="11 Informes "/>
    <s v="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_x000a__x000a_Avance del 33,33% (4/12) "/>
    <n v="1"/>
    <n v="1"/>
    <s v="Se evidenciaron los 11 correos enviando los informes en los Formatos Únicos de Seguimiento Sectorial - FUSS&quot; consolidados a la Secretaría Distrital de Hacienda."/>
    <x v="0"/>
  </r>
  <r>
    <x v="0"/>
    <s v="208-PLA-Pr-08 ADMINISTRACIÓN DEL RIESGO_x000a_208-PLA-Pr-25  GESTION DEL CAMBIO"/>
    <s v="Oficina Asesora de Planeación "/>
    <s v="Jefe Oficina Asesora de Planeación"/>
    <s v="Pérdida de trazabilidad de la documentación de los procesos, en el Sistema Integrado de Gestión "/>
    <s v="En el momento de atender solicitudes de las áreas, frente a búsqueda de documentos obsoletos, se dificulta la ubicación de la información de vigencias anteriores. "/>
    <s v="Operación"/>
    <s v="Desconocimiento de los documentos que norman el manejo de los contenidos del Sistema Integrado de Gestión "/>
    <s v="Reprocesos de las actividades en la Administración de la Información del Sistema Integrado de Gestión  "/>
    <s v="Posible"/>
    <s v="Menor"/>
    <s v="Moderado"/>
    <s v="Fuerte"/>
    <s v="Bajo"/>
    <s v="ACEPTAR"/>
    <s v="Ajustar la Norma Fundamental, estableciendo un punto de control relacionado con la revisión periódica anual de la Vigencia de los instrumentos de Cada Proceso, por parte de los Responsables._x000a_"/>
    <s v="Norma Fundamental actualizada "/>
    <s v="Oficina Asesora de Planeación_x000a_Equipo SIG "/>
    <d v="2020-05-01T00:00:00"/>
    <d v="2020-08-31T00:00:00"/>
    <s v="Norma Fundamental actualizada "/>
    <s v="N.A."/>
    <n v="1"/>
    <n v="1"/>
    <s v="Se evidenció el listado maestro de documentos con la norma fundamental actualizada, y el documento actualizado en lo correspondiente a las responsabilidades de los líderes de los procesos frente a la revisión de la documentación del le sistema de gestión de calidad de cada proceso."/>
    <x v="0"/>
  </r>
  <r>
    <x v="0"/>
    <m/>
    <m/>
    <m/>
    <m/>
    <m/>
    <m/>
    <s v="Fallas humanas de quien crea, modifica o elimina los documentos del SIG. "/>
    <s v=" Reprocesos de las actividades en la Administración de la Información del Sistema Integrado de Gestión "/>
    <m/>
    <m/>
    <m/>
    <m/>
    <m/>
    <m/>
    <s v="Informar mediante memorando a los Responsables de Proceso - Enlace, sobre los lineamientos establecidos para la documentación del Sistema Integrado de Gestión y su ruta de consulta. "/>
    <s v="Memorando "/>
    <s v="Oficina Asesora de Planeación_x000a_Equipo SIG "/>
    <d v="2020-05-01T00:00:00"/>
    <d v="2020-08-31T00:00:00"/>
    <s v=" Un (1) Memorando "/>
    <s v="N.A."/>
    <n v="1"/>
    <n v="1"/>
    <s v="Se evidencia memorando 2020IE7194 del 13/08/2020 con asunto: Lineamientos establecidos para las Herramientas de Gestión y para la Documentación del Sistema Integrado de Gestión, dirigido a los líderes de los procesos."/>
    <x v="0"/>
  </r>
  <r>
    <x v="0"/>
    <m/>
    <m/>
    <m/>
    <m/>
    <m/>
    <m/>
    <s v=" No se han guardado correctamente los back-up de los profesionales encargados de la información del Sistema Integrado de Gestión, para los años anteriores a 2014. "/>
    <s v="Imposibilidad de responder algunas solicitudes de documentación obsoleta anterior al 2014. "/>
    <m/>
    <m/>
    <m/>
    <m/>
    <m/>
    <m/>
    <s v="Mantener el Listado Maestro de Documentos debidamente actualizado, acorde a los requerimientos de las áreas para crear, modificar o eliminar documentos del Sistema Inegrado de Gestión. "/>
    <s v="Listado Maestro actualizado oportunamente "/>
    <s v="Jefe Oficina Asesora de Planeación_x000a_Equipo SIG "/>
    <d v="2020-01-01T00:00:00"/>
    <d v="2020-12-31T00:00:00"/>
    <s v="Listado Maestro "/>
    <s v="Actualización permanente del Listado Maestro de Documentos de la entidad._x000a__x000a_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_x000a__x000a_Acorde a las solicitudes de las áreas de la entidad, se eliminan documentos de la carpeta de Calidad. _x000a__x000a_Porcentaje de Avance: 33%_x000a__x000a_\\10.216.160.201\calidad"/>
    <n v="1"/>
    <n v="1"/>
    <s v="Se realizó verificación aleatoria de la solicitud y publicación de documentos: • 208-GA-ft-90 • 208-TIC-pr-35 • 208-SADM-pr-35 • 208-PLA-ft-11 • 208-PLA-pr-20 • 208-SADM-ft-71 • 208-DJ-ft-53 • 208-MB-mn-02 • 208-REAS-In-06 • 208-Tit-Pr-05 • 208-PLA-Ft-110 • 208-SFIN-In-19 • 208-SFIN-Ft-88 •  208-PLA-Ft-94 • 208-GA-ft-132 • 208-SADM-ft-59. _x000a__x000a_Se recomienda estandarizar la forma de recepción de solicitudes de creación, modificación y/o eliminación de documentos. Debido a que se están atendiendo las solicitudes por ORFEO y por correo electrónico; se sugiere que la forma de realizar estas solicitudes sean únicamente por de ORFEO por cuanto se va teniendo la trazabilidad de la solicitud. "/>
    <x v="0"/>
  </r>
  <r>
    <x v="0"/>
    <s v="208-PLA-Pr-17 IDENTIFICACIÓN ASPECTOS Y VALORACIÓN IMPACTOS AM_x000a_208-PLA-Pr-11  GESTIÓN DE RESIDUOS SÓLIDOS_x000a_208-PLA-Pr-18 MANEJO DE RESPEL DE LA CVP_x000a_208-PLA-Pr-09  MEJORA COND AMBIENTALES INTERNAS_x000a_208-PLA-Pr-12  GESTION ENERGETICA_x000a_208-PLA-Pr-26 GESTIÓN DE RESIDUOS TECNOLÓGICOS"/>
    <s v="Oficina Asesora de Planeación "/>
    <s v="Jefe Oficina Asesora de Planeación"/>
    <s v="Ejecución incompleta  de las actividades planteadas en el Plan de Acción  de la política de Gestión Ambiental de la entidad"/>
    <s v="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
    <s v="Cumplimiento "/>
    <s v="Desconocimiento de la importancia de la gestión ambiental en el desarrollo de todas las actividades de la entidad"/>
    <s v="Escasa participación de las dependencias en las actividades de carácter ambiental "/>
    <s v="Posible"/>
    <s v="Menor"/>
    <s v="Moderado"/>
    <s v="Fuerte"/>
    <s v="Bajo"/>
    <s v="ACEPTAR"/>
    <s v="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_x000a__x000a__x000a_"/>
    <s v="Listados de asistencia_x000a_Presentaciones"/>
    <s v="Jefe  Oficina Asesora de Planeación_x000a_Gestor Ambiental o Referente Ambiental"/>
    <d v="2020-03-01T00:00:00"/>
    <d v="2020-12-31T00:00:00"/>
    <s v="1 Sensibilización semestral "/>
    <s v="Se realizó una jornada de sensibilización  con el tema &quot;Inducción-Reinducción PIGA (Política y 5 programas base)&quot;, la cual se convocó mediante memorando interno y correo electrónico masivo a todos los funcionarios. Esta sensibilización fue efectuada el 28 de febrero, por disponiblidad del auditorio, pese a que la fecha de inicio de la actividad de contgrol es 1 de marzo._x000a__x000a_Desde la Oficina Asesora de Planeación se desarrollará una nueva jornada de sensibilización para reforzar en los trabajadores y contratistas de la entidad el conocimiento y las obligaciones del PIGA._x000a__x000a_Porcentualmente, para el presente corte, la actividad registra un avance del 50%. "/>
    <n v="1"/>
    <n v="1"/>
    <s v="Se realizó la primera jornada de sensibilización con el tema &quot;Inducción-Reinducción PIGA (Política y 5 programas base)&quot;, la cual se convocó mediante memorando interno y correo electrónico masivo a todos los funcionarios. Esta sensibilización fue efectuada el 28/02/2020, por disponibilidad del auditorio, pese a que la fecha de inicio de la actividad de la actividad fue del 1/03/2020._x000a__x000a_La segunda jornada de sensibilización fue sobre: Plan Institucional de Gestión Ambiental, en la cual se expusieron los cinco programas que lo conforman: Uso Eficiente del Agua, Uso Eficiente de la Energía, Gestión Integral de Residuos, Consumo Sostenible e Implementación de Prácticas Sostenibles y las distintas formas en que los colaboradores de la entidad podemos y debemos aportar al logro de los objetivos de gestión ambiental del Distrito Capital. Esta sensibilización fue efectuada el 30/11/2020. _x000a__x000a_Es de señalar que aunque la convocatoria se realizó masivamente, la asistencia a la segunda sensibilización fue de 10 personas. Es necesario que se realice otro tipo de convocatoria para hacer más atractivo la sensibilización y que las personas se interesen por asistir, adaptándose a la metodología virtual y que realmente los funcionarios y contratistas interioricen el tema."/>
    <x v="0"/>
  </r>
  <r>
    <x v="0"/>
    <m/>
    <m/>
    <m/>
    <m/>
    <m/>
    <m/>
    <s v="Programación de actividades que requieren de recursos financieros,  los cuales no han sido asignados presupuestalmente"/>
    <s v="Retrasos o no ejecución de actividades del plan de acción de la política de Gestión Ambiental de la entidad por falta de recursos financieros, conllevando incumpliento en la resolución 242 - 2014 - Secretaría Distrital de Ambiente"/>
    <m/>
    <m/>
    <m/>
    <m/>
    <m/>
    <m/>
    <s v="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
    <s v="Anteproyecto de Presupuesto 2021 del respectivo proyecto de inversión (Formato 208-PLA- Ft-22) en el que se evidencie la inclusión de las actividades del PIGA que requieren financiación. "/>
    <s v="Jefe Oficina Asesora de Planeación_x000a_Gestor Ambiental o Referente Ambiental"/>
    <d v="2020-06-01T00:00:00"/>
    <d v="2020-10-31T00:00:00"/>
    <s v="Propuesta estructurada de Plan de Acción con los recursos financieros requeridos"/>
    <s v="No Aplica para el presente corte."/>
    <n v="1"/>
    <n v="1"/>
    <s v="Se evidenció el Anteproyecto para la ejecución del Plan de Acción PIGA con los recursos financieros requeridos para el 2021"/>
    <x v="0"/>
  </r>
  <r>
    <x v="0"/>
    <s v="Formulación, reformulación y/o actualización y seguimiento a los proyectos de inversión_x000a_Formulación y seguimiento de indicadores"/>
    <s v=" Oficina Asesora de Planeación "/>
    <s v="Jefe Oficina Asesora de Planeación"/>
    <s v="Expedición de concepto de viabilidad sin el debido soporte idóneo de solicitud firmado por el ordenador del gasto. "/>
    <s v="Elaborar un concepto de viabilidad sin la firma del ordenador del gasto a sabiendas que este puede ignorar la solicitud."/>
    <s v="Corrupción "/>
    <s v="Interés en adelantar el tramite de solicitud de un CDP"/>
    <s v="Que se adelante un proceso de contratación sin el consentimiento del ordenador del gasto. "/>
    <s v="Improbable"/>
    <s v="Mayor"/>
    <s v="Alto "/>
    <s v="Fuerte"/>
    <s v="Alto"/>
    <s v="Compartir"/>
    <s v="Realizar 1 sensibilización sobre la ética de los servidores públicos, a los enlaces de Proyectos"/>
    <s v="Listado de asistencia y presentaciones"/>
    <s v="_x000a_Jefe  Oficina Asesora de Planeación_x000a_Enlaces Proyectos_x000a__x000a_"/>
    <d v="2020-02-01T00:00:00"/>
    <d v="2020-07-31T00:00:00"/>
    <s v="Una (1) Sensibilización efectuada"/>
    <s v="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_x000a__x000a_para el presente corte, la actividad registra un avance del 25%. "/>
    <n v="1"/>
    <n v="1"/>
    <s v="Las reuniones se realizaron con cada uno de los enlaces de los proyectos de inversión, no se hizo presentación ni se tiene el listado de asistencia, pero se reflejan las actas de reunión con los enlaces de mejoramiento de vivienda 15 de julio 2020, mejoramiento de barrios 15 de julio 2020, urbanización y titulación 16 de julio 2020, dirección corporativa 16 de julio 2020 y reasentamientos 08 de julio 2020, las actas cuentan con el respectivo registro de asistentes, debidamente firmado, así como la descripción del desarrollo de la reunión.  "/>
    <x v="0"/>
  </r>
  <r>
    <x v="1"/>
    <s v="Procedimiento administración y gestión de contenidos en web e intranet."/>
    <s v="Oficina Asesora de Comunicaciones "/>
    <s v="Jefe Oficina Asesora de Comunicaciones "/>
    <s v="Demora en la respuesta a los requerimientos de las áreas que originan la información para publicación.   "/>
    <s v="No publicar en la Página Web de la entidad toda la información que por normatividad se debe hacer y todas las acciones y encuentros de participación ciudadana realizadas con nuestros beneficiarios son una obligación que nos permite mejorar la interacción. "/>
    <s v="Estratégico"/>
    <s v="_x000a_Entrega de información fuera de las fechas establecidas para publicación."/>
    <s v=" _x000a_Hallazgos por parte de los entes de control internos y externos"/>
    <s v="Posible"/>
    <s v="Menor"/>
    <s v="Moderado"/>
    <s v="Débil"/>
    <s v="Moderado"/>
    <s v="EVITAR"/>
    <s v="Realizar una pieza grafica y/o audivisual que permita describir el procediemiento, los tiempos para las solicitudes y responsables para la solicitud de publicaciones "/>
    <s v="Pieza grafica y/o audiovisual socializada"/>
    <s v="Jefe Oficina Asesora de Comunicaciones "/>
    <d v="2020-01-31T00:00:00"/>
    <d v="2020-12-31T00:00:00"/>
    <s v="Pieza grafica y/o audivisual elaborada/Pieza grafica y/o audivisual socializada"/>
    <s v="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
    <n v="1"/>
    <n v="1"/>
    <s v="Se evidencia pieza gráfica referente a la Resolución 4316 del 01 de octubre 2020 por  la cual se adopta el esquema de publicación de la información para página web – código 08-COM.-Ft-20 enviado de manera masiva el 02 de octubre 2020  por correo electrónico a funcionarios y contratistas con cuentas activas, adicionalmente se observa la resolución 4316 de 2020 adjunta a dicho correo."/>
    <x v="0"/>
  </r>
  <r>
    <x v="1"/>
    <m/>
    <m/>
    <m/>
    <m/>
    <m/>
    <m/>
    <s v="Falta de cronograma con fechas límite de entrega para publicaciones por parte de las áreas que la producen."/>
    <s v="Incumplimiento de lo establecido en la ley cuando ello establece tiempos para publicar."/>
    <m/>
    <m/>
    <m/>
    <m/>
    <m/>
    <m/>
    <s v="Diseñar un cronograma que contenga tiempos de publicación, fechas y responsables para el cumplimiento de requisitos legales relacionado con publicaciones."/>
    <s v="Cronograma "/>
    <s v="Jefe Oficina Asesora de Comunicaciones "/>
    <d v="2020-01-31T00:00:00"/>
    <s v="31/12/202"/>
    <s v="Cronograma proyectado / cronograma elaborado"/>
    <m/>
    <n v="1"/>
    <n v="1"/>
    <s v="Se cumple la actividad, se revisó la Resolución No. 4316 del 01/10/2020 en el cual se adopta el esquema de publicación, adicionalmente se revisó la matriz de esquema de publicación, publicadas en la página web. En dicho esquema se encuentra la FECHA DE GENERACIÓN DE LA INFORMACIÓN - FRECUENCIA DE ACTUALIZACIÓN - RESPONSABLE DE PUBLICAR LA INFORMACIÓN y FECHA ACTUALIZACIÓN EN OAC (DD/MM/AAAA)."/>
    <x v="0"/>
  </r>
  <r>
    <x v="1"/>
    <s v="Community manager administrador de redes sociales y/o medios digitales"/>
    <s v="Oficina Asesora de Comunicaciones "/>
    <s v="Jefe Oficina Asesora de Comunicaciones "/>
    <s v="Omitir o retardar voluntariamente la publicación  de información."/>
    <s v="Este riesgo está asociado a la no publicación de las solicitudes de las diferentes áreas para un beneficio especifico o el retraso en la entrega de la información pública. "/>
    <s v="Corrupción "/>
    <s v="Baja cohesión institucional y compromiso para la entrega de información pública"/>
    <s v="Incumplimiento en la aplicación de la ley 1712 de 2014 que llevaría a sanciones legales. "/>
    <s v="Rara vez"/>
    <s v="Moderado"/>
    <s v="Alto "/>
    <s v="Fuerte"/>
    <s v="Moderado"/>
    <s v="EVITAR"/>
    <s v="Diseñar un cronograma que contenga tiempos de publicación, fechas y responsables para el cumplimiento de requisitos legales relacionado con publicaciones."/>
    <s v="Cronograma "/>
    <s v="Jefe Oficina Asesora de Comunicación"/>
    <d v="2020-01-22T00:00:00"/>
    <d v="2020-12-31T00:00:00"/>
    <s v="Cronograma proyectado / cronograma elaborado"/>
    <s v="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
    <n v="1"/>
    <n v="1"/>
    <s v="Se cumple la actividad, se revisó la Resolución No. 4316 del 01/10/2020 en el cual se adopta el esquema de publicación, adicionalmente se revisó la matriz de esquema de publicación, publicadas en la página web. En dicho esquema se encuentra la FECHA DE GENERACIÓN DE LA INFORMACIÓN - FRECUENCIA DE ACTUALIZACIÓN - RESPONSABLE DE PUBLICAR LA INFORMACIÓN y FECHA ACTUALIZACIÓN EN OAC (DD/MM/AAAA). _x000a__x000a_Sin embargo, se recomienda que si la idea es subsanar que se omita o retarde voluntariamente la publicación  de información; se incluya adicionalmente en el esquema el medio en el cual se realizará la publicación (Facebook, Twitter, etc...), de modo que se obligue a publicar la información y se garantice que dicha información le llegue al ciudadano de forma proactiva."/>
    <x v="0"/>
  </r>
  <r>
    <x v="1"/>
    <m/>
    <m/>
    <m/>
    <m/>
    <m/>
    <m/>
    <s v="Baja disposición para la publicación de información sobre contratación, talento humano y gestión de bienes y servicios"/>
    <s v="Baja disposición para la publicación de información sobre contratación, talento humano y gestión de bienes y servicios"/>
    <m/>
    <m/>
    <m/>
    <m/>
    <m/>
    <m/>
    <m/>
    <m/>
    <m/>
    <m/>
    <m/>
    <m/>
    <m/>
    <m/>
    <m/>
    <m/>
    <x v="1"/>
  </r>
  <r>
    <x v="2"/>
    <s v="208-DJ-Pr-15 GESTIÓN DE REQUERIMIENTOS DE REVISIÓN DE_x000a_LEGALIDAD DE ACTOS ADMINISTRATIVOS, CONCEPTOS_x000a_Y PRONUNCIAMIENTOS JURÍDICOS"/>
    <s v="Dirección Jurídica"/>
    <s v="Director Jurídico"/>
    <s v="Emitir conceptos errados por desconocimiento normativo o presentar duplicidad en conceptos ya emitidos."/>
    <s v="Debido al constante cambio normativo, se puede presentar desactualización en la normatividad vigente por parte de los profesionales adscritos a la Dirección. _x000a_O_x000a_Por falta de verificación de los Conceptos que han sido emitidos por esta Dirección, se pueden presentar Conceptos con duplicidad.  _x000a_       "/>
    <s v="Operación "/>
    <s v="Desconocimiento de la normatividad vigente."/>
    <s v="Aplicación inadecuada de la normatividad vigente, que puede generar perdida de Procesos Judiciales o  sanciones."/>
    <s v="Improbable"/>
    <s v="Menor"/>
    <s v="Bajo"/>
    <s v="Moderado"/>
    <s v="Bajo"/>
    <s v="ACEPTAR "/>
    <s v="Dado el nivel residual del riesgo este se asume."/>
    <s v="No aplica"/>
    <s v="Director Jurídico - Apoyo a la Supervisión"/>
    <s v="N/A"/>
    <s v="N/A"/>
    <s v="No aplica"/>
    <s v="Riesgos Asumido _x000a__x000a_N.A."/>
    <s v="N/A"/>
    <s v="N/A"/>
    <s v="Cuando el riesgo residual se califica de una manera diferente a &quot;bajo&quot;, entonces debe dársele tratamiento, por lo que debe ser revisada la ficha del riesgo y corregir la información que se encuentre errada. Lo anterior con el acompañamiento de la Oficina Asesora de Planeación"/>
    <x v="2"/>
  </r>
  <r>
    <x v="2"/>
    <m/>
    <m/>
    <m/>
    <m/>
    <m/>
    <m/>
    <s v="Cambios normativos no identificados"/>
    <s v="Incumplimiento en la normatividad vigente."/>
    <m/>
    <m/>
    <m/>
    <m/>
    <m/>
    <m/>
    <s v="Dado el nivel residual del riesgo este se asume."/>
    <s v="No aplica"/>
    <s v="Director Jurídico "/>
    <s v="N/A"/>
    <s v="N/A"/>
    <s v="No aplica"/>
    <m/>
    <s v="N/A"/>
    <s v="N/A"/>
    <s v="Cuando el riesgo residual se califica de una manera diferente a &quot;bajo&quot;, entonces debe dársele tratamiento, por lo que debe ser revisada la ficha del riesgo y corregir la información que se encuentre errada. Lo anterior con el acompañamiento de la Oficina Asesora de Planeación"/>
    <x v="2"/>
  </r>
  <r>
    <x v="2"/>
    <m/>
    <m/>
    <m/>
    <m/>
    <m/>
    <m/>
    <s v="Manejo inadecuado de la información publicada en la carpeta de conceptos de calidad."/>
    <s v="Emitir Conceptos con duplicidad y/o Conceptos fuera de la normatividad vigente."/>
    <m/>
    <m/>
    <m/>
    <m/>
    <m/>
    <m/>
    <s v="Dado el nivel residual del riesgo este se asume."/>
    <s v="No aplica"/>
    <s v="Director Jurídico - Apoyo a la Supervisión"/>
    <s v="N/A"/>
    <s v="N/A"/>
    <s v="No aplica"/>
    <m/>
    <s v="N/A"/>
    <s v="N/A"/>
    <s v="Cuando el riesgo residual se califica de una manera diferente a &quot;bajo&quot;, entonces debe dársele tratamiento, por lo que debe ser revisada la ficha del riesgo y corregir la información que se encuentre errada. Lo anterior con el acompañamiento de la Oficina Asesora de Planeación"/>
    <x v="2"/>
  </r>
  <r>
    <x v="2"/>
    <s v="208-DJ-Pr-07 - REGISTRO Y APODERAMIENTO DE PROCESOS JUDICIALES"/>
    <s v="Dirección Jurídica"/>
    <s v="Director Jurídico"/>
    <s v="Procesos Judiciales sin Apoderado a cargo, y/o sin seguimiento."/>
    <s v="Debido a la rotación que se presenta de Abogados Apoderados, los Procesos Jurídicos pueden quedar desprotegidos ante cualquier actuación que se presente, por falta de seguimiento._x000a_"/>
    <s v="Operación"/>
    <s v="Rotación de los Abogados Apoderados."/>
    <s v="Perdida de Procesos Judiciales por falta de seguimiento o incumplimiento a requerimientos de juzgados."/>
    <s v="Posible"/>
    <s v="Menor"/>
    <s v="Moderado"/>
    <s v="Moderado"/>
    <s v="Moderado"/>
    <s v="EVITAR"/>
    <s v="Diseñar protocolo de entrenamiento al cargo."/>
    <s v="Protocolo de entrenamiento diseñado y publicado."/>
    <s v="Director Jurídico - Apoyo a la Supervisión"/>
    <d v="2020-02-03T00:00:00"/>
    <d v="2020-05-29T00:00:00"/>
    <s v="1  Formato - Protocolo Entrenamiento "/>
    <s v="La actividad con corte a 30 de abril 2020, se encuentra en elaboración  del  Formato Protocolo de Entrenamiento, en el mes de mayo se oficializara y publicara de acuerdo al procedimiento para tal fin, en este orden la actividad se cumplirá con la fecha estipulada para su ejecución._x000a__x000a_Para este corte se cuenta con un avance del 25%"/>
    <n v="1"/>
    <n v="1"/>
    <s v="Se observa el formato del &quot;Protocolo de inducción y entrenamiento puesto de trabajo&quot;  cod. 208 DJ Ft 53 del 15/10/2020 en la carpeta de calidad. Se evidencia en el acta del 27/11/2020 sobre la socialización al equipo de trabajo de dicho formato, numeral 2.2 Desarrollo de la reunión - INDUCCIÓN Y ENTRENAMIENTO A ABOGADOS. Firmada debidamente por los participantes de la reunión."/>
    <x v="3"/>
  </r>
  <r>
    <x v="2"/>
    <m/>
    <m/>
    <m/>
    <m/>
    <m/>
    <m/>
    <s v="Falta de seguimiento y control de los Procesos asignados."/>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n v="1"/>
    <n v="1"/>
    <s v="Seguimiento periodo evaluado:_x000a_Se observaron las 4 actas restantes sobre las reuniones de seguimiento a los contratos, los días 17/09/2020, 27/10/2020, 24/11/2020 y 22/12/2020, debidamente firmados por los asistentes. _x000a__x000a_Seguimiento general: _x000a_Se observaron las actas mensuales firmadas por los respectivos asistentes en las cuales se realizan seguimiento a cada uno de los procesos asignados, tomando de base el SIPROJ, de las siguientes fechas: _x000a_1. 26/02/2020_x000a_2. 05/03/2020_x000a_3. 14/04/2020_x000a_4. 15/05/2020_x000a_5. 05/06/2020_x000a_6. 13/07/2020_x000a_7. 20/08/2020_x000a_8. 17/09/2020_x000a_9.  27/10/2020_x000a_10. 24/11/2020_x000a_11. 22/12/2020"/>
    <x v="0"/>
  </r>
  <r>
    <x v="2"/>
    <m/>
    <m/>
    <m/>
    <m/>
    <m/>
    <m/>
    <s v="Desactualización de SIPROJ - WEB."/>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n v="1"/>
    <n v="1"/>
    <s v="Seguimiento periodo evaluado:_x000a_Se observaron las 4 actas restantes sobre las reuniones de seguimiento a los contratos, los días 17/09/2020, 27/10/2020, 24/11/2020 y 22/12/2020, debidamente firmados por los asistentes. _x000a__x000a_Seguimiento general: _x000a_Se observaron las actas mensuales firmadas por los respectivos asistentes en las cuales se realizan seguimiento a cada uno de los procesos asignados, tomando de base el SIPROJ, de las siguientes fechas: _x000a_1. 26/02/2020_x000a_2. 05/03/2020_x000a_3. 14/04/2020_x000a_4. 15/05/2020_x000a_5. 05/06/2020_x000a_6. 13/07/2020_x000a_7. 20/08/2020_x000a_8. 17/09/2020_x000a_9.  27/10/2020_x000a_10. 24/11/2020_x000a_11. 22/12/2020"/>
    <x v="0"/>
  </r>
  <r>
    <x v="2"/>
    <s v="Acuerdo 01 de 2018 Por el cual se adopta el Comité de Conciliaciones de la CVP. (Capitulo ll Articulo. 10). "/>
    <s v="Dirección Jurídica"/>
    <s v="Director Jurídico"/>
    <s v="Incumplir la periodicidad en que el Comité de Conciliaciones se debe reunir."/>
    <s v="Teniendo en cuenta el Establece el artículo 2.2.4.3.1.2.4. del Decreto 1069 de 2015 y así como el Articulo 10 del capitulo ll del Acuerdo 010 de 2018 de la CVP. El Comité de Conciliación debera reunirse dos veces al mes de manera ordinaria y extraordinaria las veces que lo amerite."/>
    <s v="Cumplimiento "/>
    <s v="Desconocimiento normativo"/>
    <s v="Incumplimiento en la ejecución de las reuniones obligatorias del Comité de Conciliación."/>
    <s v="Posible"/>
    <s v="Menor"/>
    <s v="Moderado"/>
    <s v="Débil"/>
    <s v="Moderado"/>
    <s v="EVITAR "/>
    <s v="Diseñar protocolo de entrenamiento al cargo, teniendo en cuenta el Secretario del Comité de Conciliaciones."/>
    <s v="Protocolo de entrenamiento diseñado y publicado."/>
    <s v="Director Jurídico"/>
    <d v="2020-02-03T00:00:00"/>
    <d v="2020-05-29T00:00:00"/>
    <s v="1  Formato - Protocolo Entrenamiento "/>
    <s v="La actividad con corte a 30 de abril 2020 se encuentra en elaboración del Formato Protocolo de Entrenamiento, en el cual se tendrá en cuenta las actividades del Secretario del Comité de Conciliaciones._x000a_En el mes de mayo se oficializará y publicará de acuerdo con el procedimiento para tal fin, en este orden la actividad se cumplirá con la fecha estipulada para su ejecución._x000a__x000a_Para este corte se cuenta con un avance del 25%"/>
    <n v="1"/>
    <n v="1"/>
    <s v="Se observa el formato del &quot;Protocolo de inducción y entrenamiento puesto de trabajo&quot;  cod. 208 DJ Ft 53 del 15/10/2020 en la carpeta de calidad. Se evidencia en el acta del 27/11/2020 sobre la socialización al equipo de trabajo de dicho formato, numeral 2.2 Desarrollo de la reunión - INDUCCIÓN Y ENTRENAMIENTO A ABOGADOS. Firmada debidamente por los participantes de la reunión."/>
    <x v="0"/>
  </r>
  <r>
    <x v="2"/>
    <m/>
    <m/>
    <m/>
    <m/>
    <m/>
    <m/>
    <s v="Cuando se cambia el Secretario del Comité, no se realiza inducción a puesto de trabajo."/>
    <s v="Incumplimiento en la ejecución de las reuniones obligatorias del Comité de Conciliación."/>
    <m/>
    <m/>
    <m/>
    <m/>
    <m/>
    <m/>
    <s v="Diseñar protocolo de entrenamiento al cargo, teniendo en cuenta el Secretario del Comité de Conciliaciones."/>
    <s v="Protocolo de entrenamiento diseñado y publicado."/>
    <s v="Director Jurídico"/>
    <d v="2020-02-03T00:00:00"/>
    <d v="2020-05-29T00:00:00"/>
    <s v="1  Formato - Protocolo Entrenamiento "/>
    <m/>
    <n v="1"/>
    <n v="1"/>
    <s v="Se observa el formato del &quot;Protocolo de inducción y entrenamiento puesto de trabajo&quot;  cod. 208 DJ Ft 53 del 15/10/2020 en la carpeta de calidad. Se evidencia en el acta de Noviembre la socialización al equipo de trabajo de dicho formato (en la cual se incluyó la parte de la participación de los comités de conciliación)."/>
    <x v="0"/>
  </r>
  <r>
    <x v="2"/>
    <s v="208-DJ-Pr-08 SEGUIMIENTO A PROCESOS JUDICIALES"/>
    <s v="Dirección Jurídica "/>
    <s v="Director Jurídico"/>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Presencia de Soborno o Cohecho por parte de un tercero."/>
    <s v="1. Pérdida, daño, perjuicio, o detrimento patrimonial para la entidad._x000a_2. Afectación del buen nombre y reconocimiento de la entidad."/>
    <s v="Rara vez"/>
    <s v="Catastrófico"/>
    <s v="Alto"/>
    <s v="Moderado"/>
    <s v="Alto"/>
    <s v="COMPARTIR "/>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n v="1"/>
    <n v="1"/>
    <s v="Seguimiento periodo evaluado:_x000a_Se observaron las 4 actas restantes sobre las reuniones de seguimiento a los contratos, los días 17/09/2020, 27/10/2020, 24/11/2020 y 22/12/2020, debidamente firmados por los asistentes. _x000a__x000a_Seguimiento general: _x000a_Se observaron las actas mensuales firmadas por los respectivos asistentes en las cuales se realizan seguimiento a cada uno de los procesos asignados, tomando de base el SIPROJ, de las siguientes fechas: _x000a_1. 26/02/2020_x000a_2. 05/03/2020_x000a_3. 14/04/2020_x000a_4. 15/05/2020_x000a_5. 05/06/2020_x000a_6. 13/07/2020_x000a_7. 20/08/2020_x000a_8. 17/09/2020_x000a_9.  27/10/2020_x000a_10. 24/11/2020_x000a_11. 22/12/2020"/>
    <x v="0"/>
  </r>
  <r>
    <x v="2"/>
    <m/>
    <m/>
    <m/>
    <m/>
    <m/>
    <m/>
    <s v="Manipulación de Informes."/>
    <s v="1. Mala toma de decisiones._x000a_2. Pérdida de credibilidad."/>
    <m/>
    <m/>
    <m/>
    <m/>
    <m/>
    <m/>
    <s v="El apoyo a la Supervisión realiza reuniones mensuales con el Abogado Apoderado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n v="1"/>
    <n v="1"/>
    <s v="Seguimiento periodo evaluado:_x000a_Se observaron las 4 actas restantes sobre las reuniones de seguimiento a los contratos, los días 17/09/2020, 27/10/2020, 24/11/2020 y 22/12/2020, debidamente firmados por los asistentes. _x000a__x000a_Seguimiento general: _x000a_Se observaron las actas mensuales firmadas por los respectivos asistentes en las cuales se realizan seguimiento a cada uno de los procesos asignados, tomando de base el SIPROJ, de las siguientes fechas: _x000a_1. 26/02/2020_x000a_2. 05/03/2020_x000a_3. 14/04/2020_x000a_4. 15/05/2020_x000a_5. 05/06/2020_x000a_6. 13/07/2020_x000a_7. 20/08/2020_x000a_8. 17/09/2020_x000a_9.  27/10/2020_x000a_10. 24/11/2020_x000a_11. 22/12/2020"/>
    <x v="0"/>
  </r>
  <r>
    <x v="3"/>
    <s v="Procedimiento Reubicación Definitiva"/>
    <s v="Dirección de Reasentamientos Humanos"/>
    <s v="Director(a) de Reasentamientos Humanos"/>
    <s v="Inapropiado manejo de los archivos físicos de la Dirección de Reasentamientos"/>
    <s v="Malas practicas en el manejo de los expedientes"/>
    <s v="Operación"/>
    <s v="Sustracción indebida y/o alteración de documentos de los expedientes por desconocimiento de los procedimientos de la dirección"/>
    <s v="Perdida de la información y trazabilidad en los procesos._x000a_Afectación en la toma de decisiones."/>
    <s v="Casi Seguro"/>
    <s v="Menor"/>
    <s v="Alto"/>
    <s v="Fuerte"/>
    <s v="Bajo"/>
    <s v="Compartir"/>
    <s v="Actualizar cinco procedimientos del proceso de Reasentamientos Humanos estableciendo claramente los responsables y puntos de control para el correcto uso de los expedientes. "/>
    <s v="Cinco Procedimientos del proceso de la Dirección de Reasentamientos Humanos actualizados y socializados"/>
    <s v="Director de Reasentamientos"/>
    <d v="2020-02-01T00:00:00"/>
    <d v="2020-12-31T00:00:00"/>
    <s v="(# de procedimientos actualizados / 5 procedimientos)*100"/>
    <s v="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_x000a_Avance: 6%"/>
    <n v="1"/>
    <n v="1"/>
    <s v="1. Se evidenció la modificación del Procedimiento de Reubicación Definitiva 208-REAS-Pr-05 y el correo del 19 de junio de 2020 socializando la modificación del procedimiento._x000a__x000a_2. Se evidenció la modificación del Procedimiento de Relocalización Transitoria 208-REAS-Pr-06, y el correo el 26 de agosto de 2020 socializando la modificación del procedimiento._x000a__x000a_3. Se evidenció la modificación del Procedimiento de Adquisición de Predios 208-REAS-Pr-04 y el correo el 26 de agosto de 2020 socializando la modificación del procedimiento._x000a__x000a_4.  Se evidenció la modificación del Procedimiento de Selección de Vivienda 208-REAS-Pr-08 y el correo el 05  de octubre del 2020 socializando la modificación del procedimiento._x000a__x000a_5. Se evidenció la modificación del Procedimiento de Cuentas de Ahorro Programado  208-REAS-Pr-03 y el correo el 29  de octubre del 2020 socializando la modificación del procedimiento."/>
    <x v="0"/>
  </r>
  <r>
    <x v="3"/>
    <m/>
    <m/>
    <m/>
    <m/>
    <m/>
    <m/>
    <s v=" Falta de transferencia oportuna de los documentos generados para la actualización del expediente."/>
    <s v="Perdida de la información y trazabilidad en los procesos._x000a_Afectación en la toma de decisiones que recae en la misionalidad del proceso._x000a_"/>
    <m/>
    <m/>
    <m/>
    <m/>
    <m/>
    <m/>
    <s v="Equipo del proceso &quot;Reasentamientos Humanos&quot; socializado."/>
    <s v="Listado de asistencia, registro fotográfico y presentación de socialización."/>
    <s v="Director de Reasentamientos"/>
    <d v="2020-02-01T00:00:00"/>
    <d v="2020-12-31T00:00:00"/>
    <s v="(Socializaciones realizadas / 1 socialización programada)*100"/>
    <s v="Todavía no se registran avances en esta acción._x000a__x000a_Avance: 0%"/>
    <n v="1"/>
    <n v="1"/>
    <s v="Se evidenció la socialización a los equipos de trabajo de la Dirección de los procedimientos modificados._x000a_El 03 de septiembre grupos 1, 3, 5, 8, 9 y 10._x000a_El 07 de septiembre grupo 2._x000a_El 10 de septiembre grupo 7._x000a_El 14 de septiembre grupo 4._x000a_El 25 de septiembre grupo 6 y transversal._x000a_El 11 de diciembre toda la Dirección"/>
    <x v="0"/>
  </r>
  <r>
    <x v="3"/>
    <s v="Procedimiento Reubicación Definitiva"/>
    <s v="Dirección de Reasentamientos Humanos"/>
    <s v="Director(a) de Reasentamientos Humanos"/>
    <s v="Inconsistencia en la información presentada en el Sistema de Información Geográfica."/>
    <s v="Reporte erróneo y a destiempo de la información de las familias del programa"/>
    <s v="Operación"/>
    <s v="Desconocimiento de los procedimientos de la Dirección "/>
    <s v="Perdida de la información y trazabilidad en los procesos._x000a_Afectación en la toma de decisiones._x000a_"/>
    <s v="Casi Seguro"/>
    <s v="Menor"/>
    <s v="Alto"/>
    <s v="Fuerte"/>
    <s v="Bajo"/>
    <s v="Compartir"/>
    <s v="Verificar mensualmente la información de 5 expedientes activos aperturados desde el 01 de enero de 2018, contrastada contra el sistema de información geográfica para su actualización en los casos que aplique."/>
    <s v="Evidencias de la Información del expediente actualizada en el GIS"/>
    <s v="Director de Reasentamientos"/>
    <d v="2020-02-01T00:00:00"/>
    <d v="2020-12-31T00:00:00"/>
    <s v="( # expedientes verificados / 55 expedientes programados ) *100"/>
    <s v="Se realizó la revisión de 15 expedientes los cuales se encuentran actualizados en el GIS_x000a_2018-CP19-16530, 2018-CP19-16728, 2018-CP19-16330, 2018-CP19-16429, 2018-CP19-16878, 2018-CP19-16282, 2018-CP19-16501, 2018-CP19-16499, 2018-CP19-16485, 2018-CP19-16404, 2018-CP19-16383, 2018-CP19-16322, 2018-CP19-16318, 2018-CP19-16327, 2018-CP19-16556. Se evidencia el informe generado del GIS._x000a__x000a_Avance 27%"/>
    <n v="1"/>
    <n v="1"/>
    <s v="Se evidenció la revisión de 55 expedientes los cuales se encuentran actualizados en el GIS_x000a_2018-CP19-16530, 2018-CP19-16728, 2018-CP19-16330, 2018-CP19-16429, 2018-CP19-16878, 2018-CP19-16282, 2018-CP19-16501, 2018-CP19-16499, 2018-CP19-16485, 2018-CP19-16404, 2018-CP19-16383, 2018-CP19-16322, 2018-CP19-16318, 2018-CP19-16327, 2018-CP19-16556,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2018-CP19-16776, 2018-CP19-16471, 2018-CP19-16398, 2018-CP19-16436, 2018-CP19-16834, 2018-CP19-16401, 2018-CP19-16317, 2018-CP19-16514, 2018-CP19-16498, 2018-CP19-16671, 2018-CP19-16340, 2018-CP19-16567, 2018-CP19-16381, 2018-CP19-16643, 2018-CP19-16748, 2018-CP19-16686, 2018-CP19-16744, 2018-CP19-16708, 2018-CP19-16558, 2018-CP19-16287 y el informe generado del GIS."/>
    <x v="0"/>
  </r>
  <r>
    <x v="3"/>
    <m/>
    <m/>
    <m/>
    <m/>
    <m/>
    <m/>
    <m/>
    <m/>
    <m/>
    <m/>
    <m/>
    <m/>
    <m/>
    <m/>
    <s v="Optimizar instructivo 208-REAS-In-06 INSTRUCTIVO DE CARGUE Y ACTUALIZ DE INF DE LOS PROCESOS REAS EN GIS Vr1 Estableciendo puntos de control para su aplicación efectiva"/>
    <s v="Instructivo modificado"/>
    <s v="Director de Reasentamientos"/>
    <d v="2020-06-01T00:00:00"/>
    <d v="2020-12-31T00:00:00"/>
    <s v="Un instructivo modificado"/>
    <s v="No se ha realizado la modificación del instructivo. _x000a__x000a_La Acción inicia en junio de 2020."/>
    <n v="1"/>
    <n v="1"/>
    <s v="Se evidenció reunión equipos de trabajo 22-09 Inst GIS, MEMORANDO 2020IE8126 SOLICITUD MODIFICACIÓN INSTRUCTIVO, 208-REAS-In-06 INSTRUCTIVO DE CARGUE Y ACTUALIZ DE INF DE LOS PROCESOS REAS EN GIS V2 y de correo socialización, el instructivo se encuentra debidamente actualizado en el listado maestro de documentos. "/>
    <x v="0"/>
  </r>
  <r>
    <x v="3"/>
    <m/>
    <m/>
    <m/>
    <m/>
    <m/>
    <m/>
    <s v="Alta rotación de personal que no facilita el adecuado manejo de la herramienta disponible por curva de aprendizaje."/>
    <s v="Inoportunidad en la actualización del Sistema de Información Geográfica."/>
    <m/>
    <m/>
    <m/>
    <m/>
    <m/>
    <m/>
    <s v="Dos mesas de trabajo en las que se aborde el diseño de un esquema de entrenamiento para el desarrollo efectivo de las obligaciones de los contratistas y funcionarios de la Dirección."/>
    <s v="Dos actas de mesa de trabajo"/>
    <s v="Director de Reasentamientos"/>
    <d v="2020-02-01T00:00:00"/>
    <d v="2020-12-31T00:00:00"/>
    <s v="(# de mesas de trabajo desarrolladas/ 2 mesas de trabajo programadas)*100"/>
    <s v="Dadas las circunstancias laborales que actualmente se presentan en Colombia, no se han podido realizado mesas de trabajo. _x000a__x000a_Avance: 0%"/>
    <n v="1"/>
    <n v="1"/>
    <s v="Se evidenció un Registro de reunión de 23 de junio 2020, en la cual se realiza una mesa de trabajo con la Dirección de Gestión Corporativa (contratos) y Talento Humano para determinar un esquema de entrenamiento para el desarrollo efectivo de las obligaciones de los contratistas y funcionarios._x000a_Igualmente hay una serie de correos electrónicos en las fechas 24, 25 y 26 de junio 2020 en los cuales inicialmente se propone incluir una cláusula en los contratos, finalmente concluyen que no podría ser una cláusula por cuanto tendría efectos para toda la entidad y se propone entonces una obligación general así: El contratista deberá atender sus obligaciones acorde a los sistemas de información dispuestos para cada programa misional de la entidad, actualizando la información y generando los productos para tal fin desde las herramientas tecnológicas que se le indique ó El contratista deberá mantener actualizados los sistemas de información que estén previstos para el cumplimiento de sus obligaciones."/>
    <x v="0"/>
  </r>
  <r>
    <x v="3"/>
    <s v="Procedimiento Reubicación Definitiva"/>
    <s v="Dirección de Reasentamientos Humanos"/>
    <s v="Director(a) de Reasentamientos Humanos"/>
    <s v="Retraso en la aplicación efectiva de los programas de la Dirección de Reasentamientos."/>
    <s v="Persistencia en la situación de los beneficiarios que origina la vinculación al programa de reasentamientos en periodos superiores a 3 años."/>
    <s v="Operación"/>
    <s v="Falta de corresponsabilidad de los hogares en cuanto al cumplimiento de los requisitos legales previstos para su reubicación y búsqueda de su alternativa habitacional definitiva."/>
    <s v="Imposibilidad para acceder a una solución habitacional definitiva."/>
    <s v="Casi Seguro"/>
    <s v="Menor"/>
    <s v="Alto"/>
    <s v="Fuerte"/>
    <s v="Bajo"/>
    <s v="Compartir"/>
    <s v="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
    <s v="Reporte de los procesos consultados en el GIS y en caso de que se requiera requerimientos."/>
    <s v="Director de Reasentamientos"/>
    <d v="2020-02-01T00:00:00"/>
    <d v="2020-12-31T00:00:00"/>
    <s v="( # procesos verificados / 55 procesos programados ) *100"/>
    <s v="Se realizó la verificación de 15 expedientes de los cuales todos tienen selección de vivienda._x000a_2017-Q03-14938,  2017-04-14930, 2017-04-14932, 2017-Q23-14943, 2017-19-14969, 2017-19-14967, 2017-19-14965, 2017-19-14963, 2017-Q09-14972, 2017-19-14959, 2017-19-14968, 2017-19-14964, 2017-19-14952, 2017-19-14958, 2017-19-14955._x000a_Se anexa base de selección de vivienda e imágenes del GIS._x000a__x000a_Avance: 27%"/>
    <n v="1"/>
    <n v="1"/>
    <s v="Se evidenció la verificación de 55 expedientes de los cuales todos tienen selección de vivienda._x000a_2017-Q03-14938,  2017-04-14930, 2017-04-14932, 2017-Q23-14943, 2017-19-14969, 2017-19-14967, 2017-19-14965, 2017-19-14963, 2017-Q09-14972, 2017-19-14959, 2017-19-14968, 2017-19-14964, 2017-19-14952, 2017-19-14958, 2017-19-14955, 2017-19-14977, 2017-08-14935, 2017-Q09-14970, 2017-08-14926, 2017-19-15043, 2017-08-14925, 2017-04-14981, 2017-04-14980, 2017-19-14978, 2017-Q20-15040, 2017-19-14954, 2017-08-14946, 2017-19-14985, 2017-08-14927, 2017-19-14989, 2017-19-14997, 2017-19-14995, 2017-19-14966, 2017-19-14990, 2017-08-14949, 2017-08-14939, 2017-04-14983, 2017-Q23-15008, 2017-04-14992, 2017-19-14991, 2017-19-14967, 2017-Q03-14938, 2017-04-14930, 2017-04-14932, 2017-Q23-14943, 2017-02-15003, 2017-04-14971, 2017-04-14984, 2017-04-14982, 2017-02-15004, 2017-19-14963, 2017-Q09-14972, 2017-19-14959, 2017-19-14968, 2017-19-14964._x000a_Se anexa base de selección de vivienda e imágenes del GIS."/>
    <x v="0"/>
  </r>
  <r>
    <x v="3"/>
    <s v="Procedimiento relocalización transitoria"/>
    <s v="Dirección de Reasentamientos Humanos"/>
    <s v="Director(a) de Reasentamientos Humanos"/>
    <s v="Dar y/o recibir retribución alguna considerando que los tramites al interior de la entidad son gratuitos"/>
    <s v="Aceptar y/o proponer algún tipo de retribución, a cambio de la gestión de un trámite específico al interior de la entidad."/>
    <s v="Corrupción"/>
    <s v="Desconocimiento de los beneficiarios de la gratuidad de los procesos."/>
    <s v="Pagar por lo que es gratuito"/>
    <s v="Rara vez"/>
    <s v="Mayor"/>
    <s v="Alto"/>
    <s v="Fuerte"/>
    <s v="Alto"/>
    <s v="Compartir"/>
    <s v="Mediante la inclusión de un párrafo visible en los formatos de la dirección, donde se señale la gratuidad de los trámites y servicios prestados por la CVP e indicando los canales de denuncia."/>
    <s v="Modificación y socialización de los formatos con la inclusión de la información "/>
    <s v="Director de Reasentamientos"/>
    <d v="2020-02-01T00:00:00"/>
    <d v="2020-12-31T00:00:00"/>
    <s v="Formatos modificados"/>
    <s v="Todavía no se registran avances en esta acción ._x000a__x000a_Avance: 0%"/>
    <n v="1"/>
    <n v="1"/>
    <s v="Se evidenció el documento 208-REAS-Ft-06 Ayuda de memoria modificado y actualizado con un texto al final del formato que dice “LOS TRÁMITES Y SERVICIOS PRESTADOS POR LA CVP SON GRATUITOS”, se evidencia memorando 2020IE7337 de fecha  24-08-2020 en el cual la Directora Técnica de Reasentamientos hace la solicitud del cambio del formato a la Jefe Oficina Asesora de Planeación y se evidencia la presentación de la socialización del formato con el Grupo social el 28 de agosto 2020. _x000a__x000a_Una vez revisado el Listado maestro de documentos se refleja que el nombre del formato está como &quot;ÁREA SOCIAL FORMATO AYUDA DE MEMORIA&quot;- fila 542 y el formato original quedó como &quot;FORMATO AYUDA DE MEMORIA&quot;."/>
    <x v="0"/>
  </r>
  <r>
    <x v="4"/>
    <s v="Estructuración de Proyectos Subsidio Distrital Mejoramiento de Vivienda_x000a__x000a_"/>
    <s v="Dirección de Mejoramiento de Vivienda_x000a__x000a_"/>
    <s v="Director de Mejoramiento de Vivienda_x000a__x000a_"/>
    <s v="Reproceso en la estructuración de subsidios de mejoramiento de vivienda"/>
    <s v="Presentar un hogar estructurado ante la SDHT, que no cumpla la normatividad establecida para la postulación al subsidio de mejoramiento de vivienda"/>
    <s v="Operación"/>
    <s v="Sistemas de información externos desactualizados."/>
    <s v="Devoluciones de proyectos estructurados por parte de la SDHT"/>
    <s v="Improbable"/>
    <s v="Insignificante"/>
    <s v="Bajo"/>
    <s v="Fuerte "/>
    <s v="Bajo"/>
    <s v="ACEPTAR"/>
    <s v="Ajustar el procedimiento 208-MV-Pr-06 ESTRUCTURACIÓN PROYECTOS SUBSIDIO DISTRITAL MV, donde se incluya una actividad que defina la solicitud de las bases de datos actualizadas a las diferentes entidades que suministran información para el desarrollo del proceso."/>
    <s v="Procedimiento 208-MV-Pr-06 ajustado"/>
    <s v="Director de Mejoramiento de Vivienda"/>
    <d v="2020-01-01T00:00:00"/>
    <d v="2020-12-31T00:00:00"/>
    <s v="Un Procedimiento ajustado y socializado"/>
    <s v="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_x000a__x000a_Para el presente corte, la actividad registra un avance del 50%. "/>
    <s v="No se pondera"/>
    <m/>
    <s v="El 25/02/2020 se actualizó y publicó el procedimiento “ESTRUCTURACIÓN DE PROYECTOS SUBSIDIO DISTRITAL MEJORAMIENTO DE VIVIENDA”  208-MV-Pr-06  Versión 6, como se observa en la carpeta de CALIDAD. Puntualmente, en el punto 8 en la actividad 2 “Envío de oficios a las diferentes entidades, de las que se requiere información para el desarrollo del proceso, solicitando las bases de datos actualizadas para realizar los cruces de información”, pese a esto el indicador que mide el riesgo menciona &quot;procedimiento actualizado y socializado&quot; y no se evidenció la socialización._x000a__x000a_Sin embargo, como la Dirección de Mejoramiento de Vivienda se encuentra en reestructuración general, no es procedente realizar dicha socialización, por lo que para este seguimiento no se ponderará el porcentaje de avance de esta actividad._x000a__x000a_Se recomienda que en la reestructuración de la Dirección, se realicen estas actividades con cada uno de los documentos actualizados."/>
    <x v="1"/>
  </r>
  <r>
    <x v="4"/>
    <m/>
    <m/>
    <m/>
    <m/>
    <m/>
    <m/>
    <s v="Desconocimiento de los procedimientos y lineamientos normativos para ejecutar los procesos de la Dirección."/>
    <s v="Reprocesos internos"/>
    <m/>
    <m/>
    <m/>
    <m/>
    <m/>
    <m/>
    <s v="Envío de oficios a las diferentes entidades distritales, de las que se requiere información para el desarrollo del proceso, solicitando las bases de datos actualizadas para realizar los cruces de información"/>
    <s v="Oficios enviados"/>
    <s v="Director de Mejoramiento de Vivienda"/>
    <d v="2020-01-01T00:00:00"/>
    <d v="2020-12-31T00:00:00"/>
    <s v="Oficios Enviados "/>
    <s v="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
    <s v="No se pondera"/>
    <m/>
    <s v="Debido a que a la fecha se está ejecutando la fase de aprestamiento para el proceso de asistencia técnica, en el marco de las metas definidas en el Plan de Desarrollo Distrital 2020-2024, la priorización de los territorios para la vigencia 2020, se encuentra en etapa de estructuración lo cual se ejecuta en coordinación con la Secretaria Distrital del Hábitat, para la asignación de los subsidios de mejoramiento de vivienda en la modalidad de habitabilidad, no se ha presentado la necesidad técnica del envío de los oficios solicitando las bases de datos a las diferentes entidades, para el cruce de información requerido para determinar la viabilidad técnica, jurídica y financiera de las viviendas y las condiciones socioeconómicas de los hogares._x000a__x000a_Sin embargo, como la Dirección de Mejoramiento de Vivienda se encuentra en reestructuración general, no es procedente realizar dicha socialización, por lo que para este seguimiento no se ponderará el porcentaje de avance de esta actividad."/>
    <x v="1"/>
  </r>
  <r>
    <x v="4"/>
    <s v="Estructuración de Proyectos Subsidio Distrital Mejoramiento de Vivienda_x000a_"/>
    <s v="Dirección de Mejoramiento de Vivienda_x000a__x000a_"/>
    <s v="Director de Mejoramiento de Vivienda_x000a__x000a_"/>
    <s v="Realizar cobros a los beneficiarios por los servicios prestados"/>
    <s v="Que los funcionarios realicen cobros de dinero a beneficiarios, con el fin de favorecerlos durante el proceso de estructuración del subsidio"/>
    <s v="Corrupción "/>
    <s v="Intereses de terceros, contratistas y/o funcionarios en realizar cobros por el servicio prestado a la comunidad"/>
    <s v="Investigaciones por entes de control."/>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Anticorrupción socializadas"/>
    <s v="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
    <n v="1"/>
    <n v="1"/>
    <s v="Se evidencian los listados de asistencia, la presentación y la convocatoria de las jornadas de sensibilización llevadas a cabo los  días 27 de octubre de 2020, 03 de diciembre de 2020 y  22 de diciembre de 2020  a todo el grupo de la DMV, brindando lineamientos para socializarle a la comunidad la gratuidad de los servicios que presta la CVP, en el marco de la  implementación del proyecto piloto del Plan Terrazas._x000a__x000a_Así mismo el día 29 de octubre se realizó una campaña vía correo electrónico sobre la gratuidad de los servicios que ofrece la Caja de la Vivienda Popular."/>
    <x v="0"/>
  </r>
  <r>
    <x v="4"/>
    <m/>
    <m/>
    <m/>
    <m/>
    <m/>
    <m/>
    <s v="Desconocimiento de la gratuidad de los servicios prestados por la Dirección, por parte de la comunidad"/>
    <s v="Reclamos o denuncias por parte de la ciudadanía."/>
    <m/>
    <m/>
    <m/>
    <m/>
    <m/>
    <m/>
    <m/>
    <m/>
    <m/>
    <m/>
    <m/>
    <m/>
    <m/>
    <m/>
    <m/>
    <m/>
    <x v="1"/>
  </r>
  <r>
    <x v="4"/>
    <s v="Asistencia técnica para la obtención de licencias de construcción y/o actos de reconocimiento"/>
    <s v="Director de Mejoramiento de Vivienda"/>
    <s v="Dirección de Mejoramiento de Vivienda"/>
    <s v="Cobro por adelantar el proceso de asistencia técnica para el tramite de licencias de construcción y/o actos de reconocimiento ante curadurías urbanas."/>
    <s v="Que los funcionarios realicen cobros a los beneficiarios, por la inclusión del predio en el proceso de asistencia técnica para el tramite de la licencia de construcción y/o acto de reconocimiento"/>
    <s v="Corrupción"/>
    <s v="Intereses de terceros, contratistas y/o funcionarios por percibir recursos escudados en el servicio gratuito que presta la entidad."/>
    <s v="Investigaciones por entes de control._x000a_"/>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de prevención de la corrupción realizadas / 3 campañas programadas"/>
    <s v="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
    <n v="1"/>
    <n v="1"/>
    <s v="Se evidencian los listados de asistencia, la presentación y la convocatoria de las jornadas de sensibilización llevadas a cabo los  días 27 de octubre de 2020, 03 de diciembre de 2020 y  22 de diciembre de 2020  a todo el grupo de la DMV, brindando lineamientos para socializarle a la comunidad la gratuidad de los servicios que presta la CVP, en el marco de la  implementación del proyecto piloto del Plan Terrazas._x000a__x000a_Así mismo el día 29 de octubre se realizó una campaña vía correo electrónico sobre la gratuidad de los servicios que ofrece la Caja de la Vivienda Popular."/>
    <x v="0"/>
  </r>
  <r>
    <x v="4"/>
    <m/>
    <m/>
    <m/>
    <m/>
    <m/>
    <m/>
    <s v="Desconocimiento de la gratuidad de los servicios prestados por la Dirección, por parte de la comunidad."/>
    <s v="Reclamos o denuncias por parte de la ciudadanía."/>
    <m/>
    <m/>
    <m/>
    <m/>
    <m/>
    <m/>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m/>
    <m/>
    <m/>
    <m/>
    <m/>
    <n v="1"/>
    <n v="1"/>
    <s v="Se evidencian los listados de asistencia, la presentación y la convocatoria de las jornadas de sensibilización llevadas a cabo los  días 27 de octubre de 2020, 03 de diciembre de 2020 y  22 de diciembre de 2020  a todo el grupo de la DMV, brindando lineamientos para socializarle a la comunidad la gratuidad de los servicios que presta la CVP, en el marco de la  implementación del proyecto piloto del Plan Terrazas._x000a__x000a_Así mismo el día 29 de octubre se realizó una campaña vía correo electrónico sobre la gratuidad de los servicios que ofrece la Caja de la Vivienda Popular."/>
    <x v="0"/>
  </r>
  <r>
    <x v="5"/>
    <s v="208-MB-Pr-02 Procedimiento de estudios de  previabilidad"/>
    <s v="Mejoramiento de Barrios "/>
    <s v="Director de Mejoramiento de Barrios "/>
    <s v="Baja ejecución presupuestal de los recursos del Proyecto de Inversión 208 Mejoramiento de Barrios"/>
    <s v="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
    <s v="Financiero"/>
    <s v="Baja eficiencia en el giro de los recursos  por el tipo de gasto Infraestructura, conformados en  reservas presupuestales, que se constituyen en saldos de pasivos exigibles"/>
    <s v="Castigo del  presupuesto asignado por cada vigencia en el Proyecto de Inversión 208."/>
    <s v="Probable"/>
    <s v="Moderado"/>
    <s v="Alto"/>
    <s v="Moderado"/>
    <s v="Moderado"/>
    <s v="Compartir"/>
    <s v="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 v="Procedimiento 208-MB-Pr-05 SUPERVISIÓN DE CONTRATOS en la versión 8_x000a__x000a_Registros de Reunión con la socialización y sensibilización "/>
    <s v="Director de Mejoramiento de Barrios "/>
    <d v="2020-01-01T00:00:00"/>
    <d v="2020-12-31T00:00:00"/>
    <s v="Procedimiento 208-MB-Pr-05 SUPERVISIÓN DE CONTRATOS actualizado, socializado y sensibilizado "/>
    <s v="_x000a_A continuación se registran las siguientes observacones:  Se logrará iniciar el desarrollo de la presente actividad,  una vez se encuentre conformado el equipo de trabajo de la Dirección de Mejoramiento de Barrios en la administración actual._x000a__x000a_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_x000a__x000a_La presente actividad, según el indicador presenta un avance del 0%. _x000a_"/>
    <n v="1"/>
    <n v="1"/>
    <s v="El procedimiento fue actualizado el 22/11/2020 Cod. 208-MB-Pr-05. Se incluyeron las actividades 20 y 36  referentes a &quot;Realizar el seguimiento y control a la ejecución y giro de las reservas presupuestales, así como de los pasivos exigibles, hasta ejercer un punto de control en la ejecución del presupuesto.&quot; _x000a_Se evidenció el acta del 22/12/2020 sobre la socialización del procedimiento, con sus respectivas firmas y la presentación al equipo de la DMB."/>
    <x v="0"/>
  </r>
  <r>
    <x v="5"/>
    <s v="208-MB-Pr-05 Procedimiento Supervisión de Contratos"/>
    <s v="Mejoramiento de Barrios "/>
    <s v="Director de Mejoramiento de Barrios "/>
    <s v="Afectaciones en los tiempos establecidos y en la calidad de los productos y servicios suministrados externamente "/>
    <s v="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
    <s v="Operación"/>
    <s v="Retrasos por causas  imputables  al contratista en la ejecución del plazo contractual  para la entrega de productos o entregas misionales. _x000a_"/>
    <s v="Procesos administrativos sancionatorios por presuntos incumplimientos en los productos y servicios programados a beneficiar una población objetivo"/>
    <s v="Casi Seguro"/>
    <s v="Moderado"/>
    <s v="Extremo"/>
    <s v="Moderado"/>
    <s v="Alto"/>
    <s v="REDUCIR"/>
    <s v="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
    <s v="Registros y/o actas de reunión con la socialización y sensibilización realizadas"/>
    <s v="Director de Mejoramiento de Barrios "/>
    <d v="2020-03-02T00:00:00"/>
    <d v="2020-12-31T00:00:00"/>
    <s v="Socialización y sensibilización efectuada"/>
    <s v="Las presentes actividades se encuentran enfocadas a la importancia de socializar y sensibilizar con el equipo de trabajo de la DMB y con los contratistas de consultoría, obra e interventoría el procedimiento de &quot;supervisión de contratos&quot;._x000a__x000a_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la implementación de los puntos de control durante la supervisión de productos y servicios que son suministrados de manera externa,_x000a_-la implementación de la metodología para el registro de un &quot;Plan de inspección y control ejercido en las modificaciones de los diseños durante la construcción de las obras,_x000a_-y  en la implementación eficiente de los comités de seguimiento y control semanal, y del debido registro de las visitas de Inspección &quot;In Situ&quot; en la ejecución de las obras entre la interventoría, el constructor o consultor y la supervisión de la DMB._x000a__x000a_La presente actividad, según el indicador presenta un avance del 0%. "/>
    <n v="1"/>
    <n v="1"/>
    <s v="Se evidenció la socialización y sensibilización de las actividades, deberes y formatos cuando se ejerce la Supervisión a los contratos suscritos en la DMB, mediante acta realizada el 03/12/2020, incluyendo presentación, presentación, convocatoria y concurso para verificar la apropiación de lo socializado. 2,2 Desarrollo de la reunión - 4. Procesos sancionatorios por presuntos incumplimientos"/>
    <x v="0"/>
  </r>
  <r>
    <x v="5"/>
    <m/>
    <m/>
    <m/>
    <m/>
    <m/>
    <m/>
    <s v="Incumplimiento de las obligaciones contractuales en calidad del producto y especificaciones técnicas, SST-MA y sociales.  "/>
    <s v=" - Productos No Conformes y/o Obras inconclusas._x000a_ - El no cumplimiento de las metas cuantificadas por cada vigencia."/>
    <m/>
    <m/>
    <m/>
    <m/>
    <m/>
    <m/>
    <s v="Socializar y sensibilizar al equipo de trabajo de la DMB y a los contratistas de obra e interventoría en la implementación eficiente de los comités de seguimiento y control semanal, y del debido registro de las visitas de Inspección &quot;In Situ&quot; en la ejecución de las obras entre la interventoría, el constructor y la supervisión de la DMB"/>
    <s v="Registros y/o actas de reunión con la socialización y sensibilización realizadas"/>
    <s v="Director de Mejoramiento de Barrios "/>
    <d v="2020-03-02T00:00:00"/>
    <d v="2020-12-31T00:00:00"/>
    <s v="Socialización y sensibilización efectuada"/>
    <m/>
    <n v="1"/>
    <n v="1"/>
    <s v="Se evidenció la socialización y sensibilización de las actividades, deberes y formatos cuando se ejerce la Supervisión a los contratos suscritos en la DMB, mediante acta realizada el 03/12/2020, incluyendo presentación, presentación, convocatoria y concurso para verificar la apropiación de lo socializado. 2,2 Desarrollo de la reunión - 3. Comités de seguimiento y control y registro de las visitas de Inspección &quot;In Situ&quot;"/>
    <x v="0"/>
  </r>
  <r>
    <x v="5"/>
    <s v="208-MB-Pr-02 Procedimiento de estudios de  previabilidad"/>
    <s v="Mejoramiento de Barrios "/>
    <s v="Director de Mejoramiento de Barrios "/>
    <s v="Afectación en la programación de las magnitudes de las metas en cada vigencia, con los recursos disponibles de Infraestructura en el Proyecto de Inversión 208 Mejoramiento de Barrios"/>
    <s v="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
    <s v="Estratégico "/>
    <s v="La obtención de las respuestas a las consultas realizadas a las partes interesadas fuera de los tiempos establecidos, que limitan el desarrollo de los estudios de previabilidad."/>
    <s v="Mayores tiempos requeridos en el desarrollo de los estudios de previabilidad, por cada una de las oportunidades de intervenciones de infraestructura en espacio público identificadas "/>
    <s v="Probable"/>
    <s v="Moderado"/>
    <s v="Alto"/>
    <s v="Moderado"/>
    <s v="Moderado"/>
    <s v="REDUCIR"/>
    <s v="Establecer e implementar que durante el desarrollo del procedimiento 208-MB-Pr-02 ESTUDIOS DE PREVIABILIDAD, se realicen de reuniones de seguimiento y control por parte de la Dirección de Mejoramiento de Barrios con una periodicidad quincenal"/>
    <s v="Actualización del Procedimiento 208-MB-Pr-02 ESTUDIOS DE PREVIABILIDAD, en la versión 7._x000a_"/>
    <s v="Director de Mejoramiento de Barrios "/>
    <d v="2020-02-10T00:00:00"/>
    <d v="2020-03-31T00:00:00"/>
    <s v="Procedimiento 208-MB-Pr-02 Estudios de Previabilidad actualizado y socializado"/>
    <s v="Frente al riesgo estratégico &quot;Afectación en la programación de las magnitudes de las metas en cada vigencia, con los recursos disponibles de Infraestructura en el Proyecto de Inversión 208 Mejoramiento de Barrios&quot;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_x000a__x000a_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_x000a__x000a_No obstante, al corte de cierre del presente seguimiento, se identifica un avance inicial en la actualización del procedimiento de &quot;Estudios de Previabilidad&quot; en la versión 7, y en la proyección inicial de un Instructivo &quot;Desarrollo de la comunicación, gestión y coordinación interinstitucional efectiva con las partes interesadas del sector&quot;, el cual se logrará publicar en la carpeta de calidad durante los mes de mayo y junio de 2020._x000a__x000a_La contingencia del &quot;riesgo de salud&quot;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_x000a__x000a_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
    <n v="1"/>
    <n v="1"/>
    <s v="El procedimiento fue actualizado el 22/11/2020 Cod. 208-MB-Pr-02. Se incluyó la actividad 1 referente a: &quot;Efectuar reunión para revisar temas administrativos, jurídicos, técnicos, social, SST-MA, las cuales tendrán una periodicidad quincenal&quot;._x000a__x000a_Se evidenció el acta del 22/12/2020 sobre la socialización del procedimiento, con sus respectivas firmas y la presentación al equipo de la DMB."/>
    <x v="3"/>
  </r>
  <r>
    <x v="5"/>
    <s v="208-MB-Pr-05 Procedimiento Supervisión de Contratos"/>
    <s v="Mejoramiento de Barrios "/>
    <s v="Director de Mejoramiento de Barrios "/>
    <s v="Favorecimiento a terceros"/>
    <s v="Favorecimiento a contratistas de obra, interventoría y/o terceros por parte de los supervisores de la Caja de la Vivienda Popular mediante la sustentación indebida de  modificaciones contractuales solicitadas."/>
    <s v="Corrupción"/>
    <s v="Manipulación de la ejecución de los  proyectos de infraestructura suministrados externamente"/>
    <s v="Desvío de recursos del Distrito para aprovechamiento de intereses propios o de terceros involucrados en el favorecimiento"/>
    <s v="Improbable"/>
    <s v="Mayor"/>
    <s v="Alto"/>
    <s v="Fuerte "/>
    <s v="Alto"/>
    <s v="Compartir"/>
    <s v="Socializar y Sensibilizar a los equipos de trabajo de la DMB, en las actividades y formatos establecidos desde ejercer una supervisión eficiente sobre los productos y servicios que son suministrado de manera externa por contratistas de consultoría, obra e interventoría"/>
    <s v="Registros y/o actas de reunión con la socialización y sensibilización realizada"/>
    <s v="Director de Mejoramiento de Barrios "/>
    <d v="2020-03-03T00:00:00"/>
    <d v="2020-12-31T00:00:00"/>
    <s v="Socialización y sensibilización efectuada"/>
    <s v="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Actividades y formatos establecidos en el procedimiento de Supervisión de contratos y en el ejercicio de un supervisión eficiente,_x000a_-y  en la implementación del formato &quot;Informes de Supervisión&quot;  establecido desde la Dirección de Gestión Corporativa y CID, en el ejercicio del seguimiento y control contractual de los contratos vigentes.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_x000a__x000a_En las actividades formuladas por el riesgo de corrupción, se identifica un avance según el indicador del 0%."/>
    <n v="1"/>
    <n v="1"/>
    <s v="Se evidenció la socialización y sensibilización de las actividades, deberes y formatos cuando se ejerce la Supervisión a los contratos suscritos en la DMB, mediante acta realizada el 03/12/2020, incluyendo presentación, presentación, convocatoria y concurso para verificar la apropiación de lo socializado. 2,2 Desarrollo de la reunión - 1. Actividades y formatos"/>
    <x v="0"/>
  </r>
  <r>
    <x v="6"/>
    <s v="Titulación por mecanismo de cesión a título gratuito "/>
    <s v="Dirección de Urbanizaciones y Titulación"/>
    <s v="Director(a) de Urbanizaciones y Titulación"/>
    <s v="Demora en el trámite de titulación por reproceso de los componentes  social, técnico y jurídico y validación con FONVIVIENDA"/>
    <s v="Proyección tardía de las resoluciones para titular por reproceso en tramites desde la creación del expediente, debido a insuficiencia de los documentos necesarios para dar continuidad al proceso técnico y poder obtener el avalúo del predio"/>
    <s v="Operación"/>
    <s v="Falta de  revisión y análisis de la información suministrada en cada uno de los componentes en los avalúos,  visitas a los barrios por la parte social, viabilidades jurídicas "/>
    <s v="Reprocesos de la información,  Incumplimientos de las metas presupuestadas, revocatoria de actos administrativos que generan costos adicionales y pérdida de credibilidad."/>
    <s v="Casi Seguro"/>
    <s v="Menor"/>
    <s v="Alto"/>
    <s v="Fuerte"/>
    <s v="Bajo"/>
    <s v="EVITAR"/>
    <s v="Establecer una línea base de los tiempos  que los expedientes duran en cada componente y por funcionario para identificar criterios de oportunidad en el proceso. "/>
    <s v="Línea base de definición de criterios de oportunidad."/>
    <s v="DIRECTOR DE URBANIZACIONES Y TITULACION"/>
    <d v="2020-01-01T00:00:00"/>
    <d v="2020-12-31T00:00:00"/>
    <s v="Una línea base de oportunidad de expedientes  definida."/>
    <s v="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
    <n v="1"/>
    <n v="1"/>
    <s v="Es importante señalar que en la plataforma SIMA se establecen los controles en los componentes (etapas de cada componente:  fonvivienda, social, técnica y jurídica). Una vez se culmina una etapa, se puede continuar con la siguiente etapa. Para la culminación de cada etapa, se estableció un tiempo máximo de dos semanas tal como se establece en el programador ACCESS diseñado para el reparto de los expedientes y el control de cada uno. _x000a__x000a_Aunque las evidencias mostradas no corresponden a la actividad planteada ni al indicador (Una línea base de oportunidad de expedientes  definida), se puede observar que se tienen controlados los tiempos por cada etapa de los componentes. Por ello se da cumplimiento a la actividad.  _x000a__x000a_Es necesario que para el planteamiento de las actividades a desarrollar en el PAAC 2021 se formulen de tal forma que su evidencia sea clara tanto para el que la va a desarrollar como para el que va a verificar el cumplimiento. "/>
    <x v="0"/>
  </r>
  <r>
    <x v="6"/>
    <m/>
    <m/>
    <m/>
    <m/>
    <m/>
    <m/>
    <s v="Para el inicio del proceso de titulación se requiere de documentación mínima por parte de los usuarios y esta no se cumple en su totalidad por los responsables. "/>
    <s v="Demora en la continuidad en el componente técnico"/>
    <m/>
    <m/>
    <m/>
    <m/>
    <m/>
    <m/>
    <s v="Definición de criterios de oportunidad para las acciones del proceso."/>
    <s v="Línea base de definición de criterios de oportunidad."/>
    <s v="DIRECTOR DE URBANIZACIONES Y TITULACION"/>
    <d v="2020-01-01T00:00:00"/>
    <d v="2020-12-31T00:00:00"/>
    <s v="Base de Criterios de oportunidad definidos."/>
    <s v="Para el periodo de enero a abril han sido titulados 103 predios, una vez revisados por cada uno de los componentes los criterios  para poder emitir la resoluciòn.y los tiempos contemplados en la lìnea base."/>
    <n v="1"/>
    <n v="1"/>
    <s v="Es importante señalar que en la plataforma SIMA se establecen los controles en los componentes (etapas de cada componente:  fonvivienda, social, técnica y jurídica). Una vez se culmina una etapa, se puede continuar con la siguiente etapa. Para la culminación de cada etapa, se estableció un tiempo máximo de dos semanas tal como se establece en el programador ACCESS diseñado para el reparto de los expedientes y el control de cada uno. _x000a__x000a__x000a_Aunque las evidencias mostradas no corresponden a la actividad planteada ni al indicador (Base de Criterios de oportunidad definidos), se puede observar que se tienen controlados los tiempos por cada etapa de los componentes. Por ello se da cumplimiento a la actividad.  _x000a__x000a_Es necesario que para el planteamiento de las actividades a desarrollar en el PAAC 2021 se formulen de tal forma que su evidencia sea clara tanto para el que la va a desarrollar como para el que va a verificar el cumplimiento. "/>
    <x v="0"/>
  </r>
  <r>
    <x v="6"/>
    <s v="Procedimiento estructuración proyectos de vivienda"/>
    <s v="Dirección de Urbanizaciones y Titulación"/>
    <s v="Director(a) de Urbanizaciones y Titulación"/>
    <s v="Incumplimiento al desarrollo de las acciones de mejora propuestas en el plan de mejoramiento  resultante de los hallazgos detectados por la Contraloría de Bogotá D.C. de Bogotá sobre Bienes Inmuebles"/>
    <s v="Ejecución extemporánea y/o inconsistente de las acciones diseñadas asociadas a los hallazgos detectados por la Contraloría de Bogotá D.C. a cargo de la Dirección de Urbanizaciones y Titulación."/>
    <s v="Operación"/>
    <s v="Desconocimiento o demora en los términos para el cierre de las acciones del Plan de Mejoramiento."/>
    <s v="Sanciones, multas o procesos disciplinarios, fiscales o penales, para el Representante Legal  y/o servidores públicos. Generación de nuevos hallazgos por parte del Ente de Control."/>
    <s v="Probable"/>
    <s v="Moderado"/>
    <s v="Alto"/>
    <s v="Fuerte"/>
    <s v="Bajo"/>
    <s v="Compartir"/>
    <s v="Desarrollo de mesas de trabajo bimestral con el equipo para hacer seguimiento a los compromisos establecidos en el Plan de Mejoramiento de  Contraloría de Bogotá D.C.  a cargo de la DUT."/>
    <s v="Acta de desarrollo de seis  mesas de trabajo"/>
    <s v="DIRECTOR DE URBANIZACIONES Y TITULACION"/>
    <d v="2020-01-01T00:00:00"/>
    <d v="2020-12-31T00:00:00"/>
    <s v="Mesas de trabajo para seguimiento al plan de mejoramiento desarrolladas / Seis mesas programadas"/>
    <s v="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
    <n v="1"/>
    <n v="1"/>
    <s v="Se evidencian las actas y el registro de las siguientes reuniones:_x000a_• 16/01/2020_x000a_• 25/03/2020_x000a_• 13/05/2020_x000a_• 07/09/2020_x000a_• 11/09/2020_x000a_• 29/09/2020_x000a_En los cuales se observa seguimiento al Plan de Mejoramiento Institucional a cargo de la Dirección de Urbanizaciones y Titulación."/>
    <x v="0"/>
  </r>
  <r>
    <x v="6"/>
    <s v="Procedimiento estructuración proyectos de vivienda"/>
    <s v="Dirección de Urbanizaciones y Titulación"/>
    <s v="Director(a) de Urbanizaciones y Titulación"/>
    <s v="Dilatar el tramite de un expediente  para obtener beneficio propio en cualquier etapa y/o actividad del proceso de titulación"/>
    <s v="Demora voluntaria en la entrega de un expediente para posterior a esto solicitar alguna prebenda por la gestión relacionada con el mismo. "/>
    <s v="Corrupción"/>
    <s v="Ausencia de alarmas relacionadas con las demoras en las diferentes etapas del proceso de titulación"/>
    <s v="Demoras voluntarias de la gestión con los expedientes. "/>
    <s v="Probable"/>
    <s v="Catastrófico"/>
    <s v="Extremo"/>
    <s v="Fuerte"/>
    <s v="Extremo"/>
    <s v="REDUCIR"/>
    <s v="Establecer las causas de las demoras para evidenciar que estas se deben a situaciones normales del proceso o identificar intereses en las demoras evidenciadas a fin de establecer acciones que eviten el posible riego de corrupción. "/>
    <s v="Alertas que se reportan en la plataforma SIMA"/>
    <s v="DIRECTOR DE URBANIZACIONES Y TITULACION"/>
    <d v="2020-01-01T00:00:00"/>
    <d v="2020-12-31T00:00:00"/>
    <s v="Numero de alarmas por demoras analizadas / Alarmas por demoras totales."/>
    <s v="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
    <n v="1"/>
    <n v="1"/>
    <s v="Se evidencian las alertas de las demoras en cada uno de las etapas de los componentes por número de chip y responsable realizado por el  programador ACCESS. Este control se realiza diariamente y se comprueba la gestión de las demoras mediante el aplicativo SIMA."/>
    <x v="0"/>
  </r>
  <r>
    <x v="7"/>
    <s v="Gestión del Servicio al Ciudadano"/>
    <s v="Dirección de Gestión Corporativa y CID"/>
    <s v="Director(a) de Gestión Corporativa y CID"/>
    <s v="Inadecuada orientación a la ciudadanía sobre los trámites y servicios que ofrece la entidad y la no utilización de un lenguaje claro e incluyente"/>
    <s v="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
    <s v="Operación"/>
    <s v="Información entregada por los programas misionales esta desactualizada, incompleta o es poco clara."/>
    <s v="Desinformación y desorientación el ciudadano sobre los tramites y servicios que ofrece la CVP."/>
    <s v="Casi Seguro"/>
    <s v="Insignificante"/>
    <s v="Alto"/>
    <s v="Moderado"/>
    <s v="Alto"/>
    <s v="Compartir"/>
    <s v="Actualizar el procedimiento de Gestión del Servicio al Ciudadano, en donde se incluya una actividad que establezca el procedimiento de solicitar a las dependencias o áreas de la CVP, el suministro de información actualizada de los tramites y servicios que han sido modificados."/>
    <s v="208-SC-Pr-06 GESTIÓN DEL SERVICIO AL CIUDADANO"/>
    <s v="Director de Gestión Corporativa y CID"/>
    <d v="2020-02-01T00:00:00"/>
    <d v="2020-06-30T00:00:00"/>
    <s v="Un procedimiento actualizado"/>
    <s v="_x000a_La actualización del procedimiento 208-SC-Pr-06 GESTION DE SERVICIO AL CIUDADANO, que incluya la actividad de solicitar a las áreas pertinentes, la información de modificación de trámites y servicios, se llevará a caboa mas tardar en el mes de Junio de 2020. _x000a__x000a_Con corte al primer cuatrimestre se tiene una ejecución del 0%"/>
    <n v="1"/>
    <n v="1"/>
    <s v="Se evidencia el procedimiento 208-SC-Pr-06 GESTIÓN DEL SERVICIO AL CIUDADANO Versión: 13 Vigente desde el 25 de junio 2020 el cual fue actualizado; sin embargo, al corroborarlo en el Listado maestro de documentos el nombre del procedimiento no coincide ya que se encuentra como PROCEDIMIENTO DE SERVICIO AL CIUDADANO y no con el nombre oficial del documento, se corrobora en la página web de la entidad y se encuentra debidamente cargado en la versión 13."/>
    <x v="0"/>
  </r>
  <r>
    <x v="7"/>
    <m/>
    <m/>
    <m/>
    <m/>
    <m/>
    <m/>
    <s v="Desconocimiento o no aplicación del lenguaje claro e incluyente por parte del personal del proceso de Servicio al Ciudadano."/>
    <s v="Dificultad de los ciudadanos el ejercer el efectivo goce de sus derechos y acceso a la información clara y transparente, que imposibilita la realización efectiva y oportuna de sus tramites y servicios ante la CVP."/>
    <m/>
    <m/>
    <m/>
    <m/>
    <m/>
    <m/>
    <s v="Ejecutar una estrategia sobre Lenguaje Claro e Incluyente, impartido a los servidores públicos del proceso de Servicio al Ciudadano, en el cual se sensibilice, evalué y realice informe de los resultados de la misma."/>
    <s v="Estrategia de lenguaje claro e incluyente implementada"/>
    <s v="Director de Gestión Corporativa y CID"/>
    <d v="2020-02-01T00:00:00"/>
    <d v="2020-12-31T00:00:00"/>
    <s v="Una estrategia frente al lenguaje claro e incluyente implementada"/>
    <s v="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_x000a__x000a_Con respecto al soporte de la actividad (Quejas recibidas relacionadas con la no utilización de lenguaje claro e incluyente), como lo recomendó la Oficina Asesora de Planeación, se validará este campo para el próximo corte. _x000a__x000a_Con corte al primer cuatrimestre se tiene una ejecución del 16,6%"/>
    <n v="1"/>
    <n v="1"/>
    <s v="Se realizaron sensibilizaciones y dos talleres de apropiación del conocimiento y con el fin de establecer la estrategia de Lenguaje Claro al personal del proceso de Servicio al Ciudadano:_x000a__x000a_Sensibilizaciones_x000a_•29/04/2020 _x000a_• 05/06/2020_x000a_• 24/07/2020_x000a_• 30/10/2020_x000a_• 22/12/2020_x000a__x000a_Talleres:_x000a_• 03/08/2020_x000a_• 23/12/2020_x000a__x000a_Informe final del Lenguaje Claro el 28/12/2020"/>
    <x v="0"/>
  </r>
  <r>
    <x v="7"/>
    <s v="Gestión del Servicio al Ciudadano"/>
    <s v="Dirección de Gestión Corporativa y CID"/>
    <s v="Director(a) de Gestión Corporativa y CID"/>
    <s v="Cobros indebidos por la realización de  trámites y servicios ante la CVP por parte de contratistas o funcionarios que pertenecen a la entidad."/>
    <s v="Posibilidad de que funcionarios o contratistas realicen cobros indebidos para realizar trámites o acceder a un servicio ante la Caja de la Vivienda Popular a los ciudadanos o usuarios de la entidad. "/>
    <s v="Corrupción"/>
    <s v="El ciudadano desconoce que los trámites y servicios de la CVP son gratuitos y que no se requieren intermediarios"/>
    <s v="Entregar dineros a intermediarios para la realización de sus tramites y servicios ante la CVP"/>
    <s v="Posible"/>
    <s v="Mayor"/>
    <s v="Extremo"/>
    <s v="Moderado"/>
    <s v="Alto"/>
    <s v="REDUCIR"/>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n v="1"/>
    <n v="1"/>
    <s v="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
    <x v="0"/>
  </r>
  <r>
    <x v="7"/>
    <m/>
    <m/>
    <m/>
    <m/>
    <m/>
    <m/>
    <s v="Los funcionarios o contratistas desconocen las consecuencias disciplinarias o legales que acarrean el cobro indebido a la ciudadanía"/>
    <s v="Acciones judiciales en contra de la entidad."/>
    <m/>
    <m/>
    <m/>
    <m/>
    <m/>
    <m/>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n v="1"/>
    <n v="1"/>
    <s v="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
    <x v="0"/>
  </r>
  <r>
    <x v="8"/>
    <s v="208-SADM-Pr-15 ADMINISTRACIÓN Y CONTROL DE BIENES MUEBLES, CONSUMO E INTANGIBLES"/>
    <s v="Subdirección Administrativa"/>
    <s v="Subdirector(a) Administrativa"/>
    <s v="Pérdida por daño o hurto de los bienes de la entidad "/>
    <s v="La Custodia y movimiento de bienes sin las medidas de seguridad y/o conservación, sumada a la Ausencia de apropiación del uso y cuidado de los bienes por parte de los funcionarios y contratistas, causa pérdida de los bienes de la entidad por daño o hurto."/>
    <s v="Operación"/>
    <s v="Ausencia de apropiación del uso y cuidado de los bienes por parte de los funcionarios y contratistas"/>
    <s v="Detrimento patrimonial de recursos públicos"/>
    <s v="Posible"/>
    <s v="Menor"/>
    <s v="Moderado"/>
    <s v="Moderado"/>
    <s v="Moderado"/>
    <s v="ACEPTAR"/>
    <s v="Elaborar un Manual de uso, cuidado e información, sobre el procedimiento de los bienes asignados  a los funcionarios y/o contratistas de la CVP."/>
    <s v="Manual de uso de bienes muebles"/>
    <s v="SUBDIRECTOR ADMINISTRATIVO"/>
    <d v="2020-03-01T00:00:00"/>
    <d v="2020-07-30T00:00:00"/>
    <s v="Un Manual de uso de Bienes Muebles"/>
    <s v="Esta acción se vió  afectada debido al aislamiento preventivo obligatorio, se esta adelantando el documento borrador para crear el Manual de uso, se debe reprogramar la fecha de finalización para el 30 de Junio de 2020."/>
    <n v="1"/>
    <n v="1"/>
    <s v="Se evidencia el documento 208-SADM-Mn-10 “MANUAL DE USO, CUIDADO E INFORMACION DE LOS BIENES MUEBLES” versión: 1, vigente desde el 05 de agosto 2020, el cual corresponde a lo establecido en el Listado maestro de documentos de la entidad, el cual tiene como propósito establecer un instrumento administrativo que permita brindar herramientas para garantizar el control, seguimiento y adecuado uso por parte de los funcionarios y contratistas que tienen bienes a su cargo en cada una de las dependencias de la Caja de la Vivienda Popular."/>
    <x v="0"/>
  </r>
  <r>
    <x v="8"/>
    <m/>
    <m/>
    <m/>
    <m/>
    <m/>
    <m/>
    <s v="Registro de movimientos de los elementos  sin la autorización requerida"/>
    <s v="Perdida o daño de los bienes inmuebles"/>
    <m/>
    <m/>
    <m/>
    <m/>
    <m/>
    <m/>
    <s v="Se identifique claramente los recursos asignados a cada funcionario y el estado actual de los mismos"/>
    <s v="Acta de Inspecciones aleatorias a las diferentes dependencias de la CVP,_x000a_Lista de chequeo"/>
    <s v="SUBDIRECTOR ADMINISTRATIVO"/>
    <d v="2020-02-01T00:00:00"/>
    <d v="2020-11-30T00:00:00"/>
    <s v="Actas de inspecciones aleatorias desarrolladas / Actas de 3 inspecciones aleatorias programadas"/>
    <s v="Esta acción esta en proceso y se vió afectada por el aislamiento obligatorio por el COVID-19, no se pudo realizar inspecciones."/>
    <n v="1"/>
    <n v="1"/>
    <s v="Se evidencia acta de reunión del 09 de septiembre 2020, así mismo los anexos 1 y 2 correspondientes al inventario de control interno, acta de reunión del 17 de septiembre 2020 y los anexos 1 y 2 del inventario de la oficina TIC, acta de reunión del 03 de septiembre 2020 y los anexos 1 y 2 del inventario de la subdirección administrativa. Fórmula: 3/3=100%"/>
    <x v="0"/>
  </r>
  <r>
    <x v="8"/>
    <s v="PROCESO ADQUISICIÓN DE BIENES Y SERVICIOS"/>
    <s v="Subdirección Administrativa"/>
    <s v="Subdirector(a) Administrativa"/>
    <s v="Orientación en las etapas contractuales direccionadas para favorecer a un tercero"/>
    <s v="Realizar ofrecimiento/recepción de sobornos o beneficios de algún otro tipo para favorecer intereses particulares."/>
    <s v="Corrupción"/>
    <s v="Desconocimiento por parte de los funcionarios y contratistas de las normas y/o procedimientos adquisición de bienes y servicios que inciden en la realización de las funciones y actividades "/>
    <s v="Resultados nefastos del funcionamiento administrativo de la entidad"/>
    <s v="Posible"/>
    <s v="Catastrófico"/>
    <s v="Extremo"/>
    <s v="Fuerte "/>
    <s v="Extremo"/>
    <s v="REDUCIR"/>
    <s v="Realizar jornada de sensibilización a los funcionarios del proceso de contratación de la Subdirección Administrativa  y evaluar los resultados de aprendizaje "/>
    <s v="evaluaciones de jornadas de sensibilización "/>
    <s v="SUBDIRECTOR ADMINISTRATIVO"/>
    <d v="2020-03-01T00:00:00"/>
    <d v="2020-07-30T00:00:00"/>
    <s v="Una evaluación de jornadas de sensibilización desarrollada"/>
    <s v="Esta acción se vió afectada debido al aislamiento preventivo obligatorio, se debe revisar  y analizar la jornada de sensibilización virtual o presencial para cumplir con la fecha de finalización.  "/>
    <n v="1"/>
    <n v="1"/>
    <s v="Se evidencia la invitación a la Jornada de sensibilización virtual normas y/o procedimientos adquisición de bienes y servicios la cual se llevaría a cabo el 10 de julio de 2020 y se refleja la evaluación de dicha jornada."/>
    <x v="0"/>
  </r>
  <r>
    <x v="9"/>
    <s v="208-PLA-Pr-20 ELAB, EJEC, CONTROL Y SEGUIM AL PAGI - PAA_x000a_208-SFIN-Pr-06 PROCEDIMIENTO OPERACIONES DE PRESUPUESTO V4_x000a_208-SFIN-Pr-07 - PROCEDIMIENTO GESTION DE PAGOS V3_x000a_208-PLA-Pr-23 PROCEDIMIENTO PAGO PASIVOS EXIGIBLES"/>
    <s v="Subdirección Financiera"/>
    <s v="Subdirector(a) Financiera"/>
    <s v="Baja ejecución del presupuesto institucional programado "/>
    <s v="Falencias en la ejecución de compromisos y giros de los recursos programados en la vigencia, afectando drásticamente en el cumplimiento de las metas y generando rezagos por encima de lo establecido por parte de la Secretaria de Hacienda Distrital."/>
    <s v="Financiero"/>
    <s v="Falta de seguimiento y control  del Plan Anual de Adquisiciones, por parte de los proyectos de inversión y gastos de funcionamiento "/>
    <s v="La no ejecución total del presupuesto"/>
    <s v="Probable"/>
    <s v="Moderado"/>
    <s v="Alto"/>
    <s v="Moderado"/>
    <s v="Moderado"/>
    <s v="Compartir"/>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s v="1 (un) sistema de alertas tempranas"/>
    <s v="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_x000a__x000a_Con corte al primer cuatrimestre se tiene una ejecución del 33%"/>
    <n v="1"/>
    <n v="1"/>
    <s v="&quot;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 los ordenadores de gasto y Administrativa. _x000a__x000a_Adicional, se realizaron las mesas de seguimiento de reservas y pasivos con las direcciones de proyectos, con las programaciones y ejecuciones de cada uno de los proyectos de inversión y los gastos de funcionamiento. "/>
    <x v="0"/>
  </r>
  <r>
    <x v="9"/>
    <m/>
    <m/>
    <m/>
    <m/>
    <m/>
    <m/>
    <s v="Falta de gestión de pagos de los recursos de la vigencia y de las reservas presupuestales por parte de los ordenadores de gasto y supervisores, previo cumplimiento de las obligaciones contractuales por parte de los contratistas. "/>
    <s v="Reclamaciones por parte de los contratistas y proveedores por incumplimiento en los pagos._x000a_Castigos (reducciones) presupuestales, por constitución de reservas, sobrepasando el tope establecido por SHD._x000a_Fenecimiento de recursos generando pasivos exigibles."/>
    <m/>
    <m/>
    <m/>
    <m/>
    <m/>
    <m/>
    <s v="Obtener la información de ejecución, avance y probabilidad  presupuestal para una buena toma de decisiones."/>
    <s v="Un (1) Sistema de alertas tempranas"/>
    <s v="Subdirector(a) Financiero(a)"/>
    <d v="2020-01-01T00:00:00"/>
    <d v="2020-12-31T00:00:00"/>
    <m/>
    <m/>
    <n v="1"/>
    <n v="1"/>
    <s v="&quot;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 los ordenadores de gasto y Administrativa. _x000a__x000a_Adicional, se realizaron las mesas de seguimiento de reservas y pasivos con las direcciones de proyectos, con las programaciones y ejecuciones de cada uno de los proyectos de inversión y los gastos de funcionamiento. "/>
    <x v="0"/>
  </r>
  <r>
    <x v="9"/>
    <m/>
    <m/>
    <m/>
    <m/>
    <m/>
    <m/>
    <s v="Falta de gestión en la depuración de pasivos exigibles, previo cumplimiento de las obligaciones contractuales por parte de los contratistas. "/>
    <s v="Perdida de competencia para la liquidación de los contratos_x000a_Hallazgos de tipo administrativo, disciplinario y/o fiscales por parte de los entes de control_x000a_Castigos (reducciones) presupuestales."/>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n v="1"/>
    <n v="1"/>
    <s v="&quot;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 los ordenadores de gasto y Administrativa. _x000a__x000a_Adicional, se realizaron las mesas de seguimiento de reservas y pasivos con las direcciones de proyectos, con las programaciones y ejecuciones de cada uno de los proyectos de inversión y los gastos de funcionamiento. "/>
    <x v="0"/>
  </r>
  <r>
    <x v="9"/>
    <m/>
    <m/>
    <m/>
    <m/>
    <m/>
    <m/>
    <s v="La no ejecución del Plan Anual Mensualizado de Caja PAC de los recursos de vigencia y de reserva presupuestal."/>
    <s v="La no disposición de recursos cuando se requieran girar los pagos._x000a_Castigos presupuestales _x000a_Hallazgos de tipo administrativo, disciplinario y/o fiscales por parte de los entes de control"/>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n v="1"/>
    <n v="1"/>
    <s v="&quot;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 los ordenadores de gasto y Administrativa. _x000a__x000a_Adicional, se realizaron las mesas de seguimiento de reservas y pasivos con las direcciones de proyectos, con las programaciones y ejecuciones de cada uno de los proyectos de inversión y los gastos de funcionamiento. "/>
    <x v="0"/>
  </r>
  <r>
    <x v="9"/>
    <s v="208-SFIN-Pr-10 RECONOCIMIENTO, MEDICIÓN POSTERIOR Y REVELACIÓN DE LOS HECHOS ECONÓMICOS"/>
    <s v="Subdirección Financiera"/>
    <s v="Subdirector(a) Financiera"/>
    <s v=" Emisión de Estados financieros sobre o subestimados"/>
    <s v=" Generación de información financiera sin las características fundamentales de relevancia y representación fiel establecidas en el Régimen de Contabilidad Pública"/>
    <s v="Financiero"/>
    <s v="Los procesos generadores de información financiera no remiten los reportes o información establecida en los procedimientos o lo hacen de manera no oportuna o de manera inexacta."/>
    <s v="La información disponible para los usuarios no refleja la realidad económica de la Entidad lo que puede influir en diferentes decisiones."/>
    <s v="Casi Seguro"/>
    <s v="Menor"/>
    <s v="Alto"/>
    <s v="Moderado"/>
    <s v="Bajo"/>
    <s v="Compartir"/>
    <s v="Revisar selectivamente de manera mensual los hechos económicos reconocidos en el sistema de información de gestión contable."/>
    <s v="Procedimiento 208-SFIN-Pr-10 RECONOCIMIENTO, MEDICIÓN POSTERIOR Y REVELACIÓN DE LOS HECHOS ECONÓMICOS actualizado "/>
    <s v="Contador(a) "/>
    <d v="2020-01-01T00:00:00"/>
    <d v="2020-12-31T00:00:00"/>
    <s v="1 (un) procedimiento actualizado"/>
    <s v="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se cuenta con una ejecución del 33% "/>
    <n v="1"/>
    <n v="1"/>
    <s v="Se evidencia el 208-SFIN-Pr-10 “PROCEDIMIENTO PARA EL RECONOCIMIENTO, MEDICIÓN POSTERIOR Y REVELACIÓN DE LOS HECHOS ECONÓMICOS” versión: 4, vigente desde el 05 de agosto 2020, el procedimiento se encuentra actualizado en el Listado maestro de documentos sin embargo lo registran solo como “RECONOCIMIENTO, MEDICIÓN POSTERIOR Y REVELACIÓN DE LOS HECHOS ECONÓMICOS”, el nombre del documento debe ser exacto en el listado maestro, se recomienda revisarlo con la Oficina Asesora de Planeación. También se evidencia el procedimiento actualizado en la página web de la Caja de Vivienda Popular. "/>
    <x v="0"/>
  </r>
  <r>
    <x v="9"/>
    <m/>
    <m/>
    <m/>
    <m/>
    <m/>
    <m/>
    <s v="Aplicación incorrecta de los principios de contabilidad"/>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m/>
    <m/>
    <x v="1"/>
  </r>
  <r>
    <x v="9"/>
    <m/>
    <m/>
    <m/>
    <m/>
    <m/>
    <m/>
    <s v="Aplicación inadecuada del criterio de clasificación del hecho económico establecido en el Marco Normativo para Entidades de Gobierno."/>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m/>
    <m/>
    <x v="1"/>
  </r>
  <r>
    <x v="9"/>
    <m/>
    <m/>
    <m/>
    <m/>
    <m/>
    <m/>
    <s v="Realización de cálculos errados o aplicación de criterios de medición posterior que no corresponden al Marco Normativo para Entidades de Gobierno."/>
    <s v="Generación de información errada y no confiable para la toma de decisiones."/>
    <m/>
    <m/>
    <m/>
    <m/>
    <m/>
    <m/>
    <m/>
    <m/>
    <m/>
    <m/>
    <m/>
    <m/>
    <m/>
    <m/>
    <m/>
    <m/>
    <x v="1"/>
  </r>
  <r>
    <x v="9"/>
    <s v="208 SFIN-Pr-11 OPERACIONES DE TESORERIA V3_x000a_208-SFIN-In-03 PROT. SEGURIDAD TESORERIA DE LA CVP"/>
    <s v="Subdirección Financiera"/>
    <s v="Subdirector(a) Financiera"/>
    <s v="Control inadecuado en los protocolos de seguridad de la Tesorería de la CVP"/>
    <s v="Probabilidad de fraude o practicas inadecuadas frente al acceso y custodia de títulos valores en la Caja Fuerte de la Entidad."/>
    <s v="Financiero"/>
    <s v="Falta de revisión y análisis de posibles actualizaciones al instructivo 208-SFIN-In-03 PROT. SEGURIDAD TESORERIA DE LA CVP"/>
    <s v="Realizar acciones inadecuadas con la probabilidad de cometer errores humanos y/o fraudes. "/>
    <s v="Probable"/>
    <s v="Moderado"/>
    <s v="Alto"/>
    <s v="Moderado"/>
    <s v="Moderado"/>
    <s v="Compartir"/>
    <s v="Realizar análisis, control y seguimiento a la aplicación del instructivo 208-SFIN-In-03 PROT. SEGURIDAD TESORERIA DE LA CVP, articulados con el procedimiento 208 SFIN-Pr-11 OPERACIONES DE TESORERIA V3 y la Directiva 003 de 2013"/>
    <s v="Instructivo 208-SFIN-In-03 PROT. SEGURIDAD TESORERIA DE LA CVP actualizado y articulado con la el procedimiento 208 SFIN-Pr-11 OPERACIONES DE TESORERIA V3 y la Directiva 003 de 2013"/>
    <s v="Subdirector(a) Financiero(a)"/>
    <d v="2020-01-01T00:00:00"/>
    <d v="2020-12-31T00:00:00"/>
    <s v="1 (un) instructivo actualizado"/>
    <s v="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_x000a__x000a_Con corte a 30 de abril de 2020 se cuenta con una ejecución del 20%"/>
    <n v="1"/>
    <n v="1"/>
    <s v="Se evidencia el 208-SFIN-In-03 “PROTOCOLO DE SEGURIDAD DE LA TESORERIA DE LA C.V.P.” versión: 2, vigente desde: 02 de julio 2020, el cual se encuentra debidamente actualizado en el Listado maestro de documentos. "/>
    <x v="0"/>
  </r>
  <r>
    <x v="9"/>
    <m/>
    <m/>
    <m/>
    <m/>
    <m/>
    <m/>
    <s v="Aplicación incorrecta del instructivo 208-SFIN-In-03 PROT. SEGURIDAD TESORERIA DE LA CVP y del procedimiento 208 SFIN-Pr-11 OPERACIONES DE TESORERIA V3"/>
    <s v="Se realizan prácticas no documentadas en el instructivo y procedimiento bajo criterios personales "/>
    <m/>
    <m/>
    <m/>
    <m/>
    <m/>
    <m/>
    <m/>
    <m/>
    <m/>
    <m/>
    <m/>
    <m/>
    <m/>
    <m/>
    <m/>
    <m/>
    <x v="1"/>
  </r>
  <r>
    <x v="9"/>
    <m/>
    <m/>
    <m/>
    <m/>
    <m/>
    <m/>
    <s v="Desconocimiento de la Directiva 003 de 2013 "/>
    <s v="Probabilidad de perdida y/o extravío de los títulos valores afectando drásticamente las operaciones tesorales."/>
    <m/>
    <m/>
    <m/>
    <m/>
    <m/>
    <m/>
    <m/>
    <m/>
    <m/>
    <m/>
    <m/>
    <m/>
    <m/>
    <m/>
    <m/>
    <m/>
    <x v="1"/>
  </r>
  <r>
    <x v="9"/>
    <s v="208-SFIN-Pr-11 OPERACIONES DE TESORERÍA"/>
    <s v="Subdirección Financiera"/>
    <s v="Subdirector(a) Financiera"/>
    <s v="Utilización de cuentas bancarias que no estén avaladas por la Secretaria Distrital de Hacienda"/>
    <s v="Apertura y cierre de cuentas bancarias que no cuentan con los requisitos mínimos exigidos por la Secretaria de Hacienda Distrital para ser sujetos de cupo."/>
    <s v="Corrupción"/>
    <s v="Beneficiar a ciertas entidades financieras por medio de coimas o favores específicos."/>
    <s v="Apertura de cuentas que no se encuentran en ninguna zona de riesgo y limite de concentración"/>
    <s v="Rara vez"/>
    <s v="Mayor"/>
    <s v="Alto"/>
    <s v="Moderado"/>
    <s v="Alto"/>
    <s v="Compartir"/>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s v="1 (un) procedimiento creado_x000a__x000a_2 (dos) reportes"/>
    <s v="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_x000a__x000a_Con corte a 30 de abril de 2020 se cuenta con una ejecución del 33%"/>
    <n v="1"/>
    <n v="1"/>
    <s v="Se creó el procedimiento 208-SFIN-Pr-15 APERTURA CONTROL SEGUIMIENTO Y CIERRE DE CUENTAS BANCARIAS el día 04/12/2020 con los siguientes formatos asociados: _x000a_*208-SFIN-Ft-89 ANALISIS COTIZACIONES ENTIDADES FINANCIERAS_x000a_*Formato Externo CB0115 INFORME SOBRE RECURSOS DE TESORERÍA_x000a_*Formato Externo REPORTE DE INVERSIONES RESOL. 315-17_x000a_*Formato Externo SOLICITUD INFORMACION CIRC. DDT 5-2018_x000a__x000a_La socialización del procedimiento se realizó en el marco del Comité de seguimiento financiero._x000a__x000a_Se evidencian dos (2) reportes del ranking de entidades financieras emitidos por la Secretaria de Hacienda Distrital, uno correspondiente a diciembre 2019 (generado en el mes de marzo) y el otro de abril 2020."/>
    <x v="0"/>
  </r>
  <r>
    <x v="9"/>
    <m/>
    <m/>
    <m/>
    <m/>
    <m/>
    <m/>
    <s v="No se cuenta con un procedimiento donde establezca los criterios internos para la selección de la entidad bancaria, para apertura de cuentas. "/>
    <s v="Selección de la entidades bancarias sin un criterio corporativo."/>
    <m/>
    <m/>
    <m/>
    <m/>
    <m/>
    <m/>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m/>
    <m/>
    <n v="1"/>
    <n v="1"/>
    <s v="Se creó el procedimiento 208-SFIN-Pr-15 APERTURA CONTROL SEGUIMIENTO Y CIERRE DE CUENTAS BANCARIAS el día 04/12/2020 con los siguientes formatos asociados: _x000a_*208-SFIN-Ft-89 ANALISIS COTIZACIONES ENTIDADES FINANCIERAS_x000a_*Formato Externo CB0115 INFORME SOBRE RECURSOS DE TESORERÍA_x000a_*Formato Externo REPORTE DE INVERSIONES RESOL. 315-17_x000a_*Formato Externo SOLICITUD INFORMACION CIRC. DDT 5-2018_x000a__x000a_La socialización del procedimiento se realizó en el marco del Comité de seguimiento financiero._x000a__x000a_Se evidencian dos (2) reportes del ranking de entidades financieras emitidos por la Secretaria de Hacienda Distrital, uno correspondiente a diciembre 2019 (generado en el mes de marzo) y el otro de abril 2020."/>
    <x v="0"/>
  </r>
  <r>
    <x v="9"/>
    <m/>
    <m/>
    <m/>
    <m/>
    <m/>
    <m/>
    <s v="Desconocimiento de los reportes vigentes del ranking de cupos de inversión por parte de la Secretaria  de Hacienda Distrital"/>
    <s v="Apertura o cierre de cuentas sin analizar y verificar las zonas de riesgo y limites de concentración"/>
    <m/>
    <m/>
    <m/>
    <m/>
    <m/>
    <m/>
    <s v="Consultar dos (2) reportes del ranking de entidades financieras emitidos por la Secretaria de Hacienda Distrital  "/>
    <s v="Reporte vigente del ranking de cupos de inversión"/>
    <s v="Tesorero(a)"/>
    <d v="2020-01-01T00:00:00"/>
    <d v="2020-12-31T00:00:00"/>
    <m/>
    <m/>
    <n v="1"/>
    <n v="1"/>
    <s v="Se creó el procedimiento 208-SFIN-Pr-15 APERTURA CONTROL SEGUIMIENTO Y CIERRE DE CUENTAS BANCARIAS el día 04/12/2020 con los siguientes formatos asociados: _x000a_*208-SFIN-Ft-89 ANALISIS COTIZACIONES ENTIDADES FINANCIERAS_x000a_*Formato Externo CB0115 INFORME SOBRE RECURSOS DE TESORERÍA_x000a_*Formato Externo REPORTE DE INVERSIONES RESOL. 315-17_x000a_*Formato Externo SOLICITUD INFORMACION CIRC. DDT 5-2018_x000a__x000a_La socialización del procedimiento se realizó en el marco del Comité de seguimiento financiero._x000a__x000a_Se evidencian dos (2) reportes del ranking de entidades financieras emitidos por la Secretaria de Hacienda Distrital, uno correspondiente a diciembre 2019 (generado en el mes de marzo) y el otro de abril 2020."/>
    <x v="0"/>
  </r>
  <r>
    <x v="10"/>
    <s v="208-SADM-Pr-32 PRESERVACIÓN Y CONSERVACIÓN DOCUMENTAL"/>
    <s v="Subdirección Administrativa"/>
    <s v="Subdirector Administrativo_x000a_"/>
    <s v="Pérdida parcial o total de información  "/>
    <s v="Pérdida o alteración en los archivos de la entidad debido a la ocurrencia de desastres. "/>
    <s v="Operación"/>
    <s v="Fenómenos naturales o antropogénicos, tales como inundaciones, incendios, terremotos, asonadas, entre otros. "/>
    <s v="Pérdida de la memoria institucional. Imposibilidad de consulta de información"/>
    <s v="Probable "/>
    <s v="Moderado "/>
    <s v="Alto"/>
    <s v="Débil"/>
    <s v="Moderado "/>
    <s v="Compartir"/>
    <s v="Aplicación del Sistema Integrado de Conservación y su Programa de Emergencias y manejo de desastres "/>
    <s v="208-SADM-Ft-143 TABLERO DE CONTROL V1"/>
    <s v="SUBDIRECTOR ADMINISTRATIVO  GESTIÓN DOCUMENTAL "/>
    <d v="2020-02-01T00:00:00"/>
    <d v="2020-12-31T00:00:00"/>
    <s v="Sistema Integrado de Conservación implementado"/>
    <s v="Esta acción esta en proceso y se vió afectada por el  aislamiento preventivo obligatorio"/>
    <n v="0.86"/>
    <n v="1"/>
    <s v="La ejecución del Sistema Integrado de Conservación implementado se estableció por medio del  Tablero de control del Sistema Integrado de Conservación. Se tomaron algunas actividades para verificar el cumplimiento de lo establecido y se encontraron los soportes. Sin embargo, no se cumplió con lo planeado para la vigencia 2020."/>
    <x v="0"/>
  </r>
  <r>
    <x v="10"/>
    <s v="208-SADM-Pr-31 ORGANIZACIÓN DOCUMENTAL"/>
    <s v="Subdirección Administrativa_x000a__x000a_"/>
    <s v="Subdirector Administrativo_x000a_"/>
    <s v="Incumplimiento de normativa de gestión documental "/>
    <s v="Inadecuada aplicación del proceso de gestión documental por parte de las dependencias que no tienen bajo su responsabilidad el proceso"/>
    <s v="Operación"/>
    <s v="Equipos de gestión documental que no implementan los procesos e instrumentos archivísticos dispuestos dentro del proceso de gestión documental "/>
    <s v="Dificultad en el acceso a la información _x000a_Hallazgos por archivos o expedientes que no cumplen con las disposiciones normativas externas e internas de organización documental  "/>
    <s v="Probable "/>
    <s v="Moderado "/>
    <s v="Alto"/>
    <s v="Fuerte "/>
    <s v="Moderado"/>
    <s v="EVITAR"/>
    <s v="Evaluar los resultados de aprendizaje logrado en los equipos de gestión documental de las dependencias en las jornadas semestrales de sensibilización en procesos de gestión documental "/>
    <s v="Evaluaciones de jornadas de sensibilización "/>
    <s v="SUBDIRECTOR ADMINISTRATIVO GESTIÓN DOCUMENTAL "/>
    <d v="2020-04-01T00:00:00"/>
    <d v="2020-12-31T00:00:00"/>
    <s v="% de comprensión por parte de los equipos de gestión documental , según evaluación de asistentes"/>
    <s v="Esta acción esta en proceso y se vió afectada por el aislamiento preventivo obligatorio"/>
    <n v="0.9"/>
    <n v="1"/>
    <s v="Se evidencia la presentación de la jornada de sensibilización virtual del 27 de mayo 2020, así mismo se observa el video de la sensibilización y las evaluaciones realizadas a los asistentes. _x000a__x000a_Para la segunda jornada de sensibilización se planeó capacitaciones sobre el uso del aplicativo ORFEO. se cuenta con 300 personas asistentes a dichas jornadas. Sin embargo, el uso del aplicativo no infiere en la apropiación del conocimiento en las personas sensibilizadas referente al Incumplimiento de normativa de gestión documental del riesgo planteado._x000a__x000a_Por otro lado, no se observa una evaluación a las personas capacitadas que infieran en un estimado de la comprensión de los temas._x000a__x000a_sin embargo, no se desconoce la labor hecha en las capacitaciones realizadas._x000a__x000a_"/>
    <x v="0"/>
  </r>
  <r>
    <x v="10"/>
    <s v="208-SADM-Pr-31 ORGANIZACIÓN DOCUMENTAL_x000a_208-SADM-Pr-19 CONSULTA DE DOCUMENTOS DE ARCHIVO_x000a_208-SADM-Pr-37 DISPOSICION FINAL DE DOCUMENTOS"/>
    <s v="Subdirección Administrativa_x000a__x000a_"/>
    <s v="Subdirector Administrativo_x000a_"/>
    <s v="Pérdida de documentos para favorecer intereses particulares"/>
    <s v="Acciones que conlleven la pérdida de documentos o expedientes con fines de lucro o beneficios recibidos de parte de terceros, a través de la mala aplicación u omisión de los instrumentos archivísticos y de control definidos por la Entidad.    "/>
    <s v="Corrupción "/>
    <s v="Intereses particulares para desaparecer o sustraer documentos específicos._x000a_"/>
    <s v="Indagaciones e investigaciones derivadas de la pérdida o fuga de información, finalizando con sanciones de tipo administrativo, penal y disciplinario por parte de los entes de control."/>
    <s v="Rara Vez "/>
    <s v="Catastrófico"/>
    <s v="Alto"/>
    <s v="Fuerte"/>
    <s v="Alto"/>
    <s v="Compartir"/>
    <s v="Expedición de Circular interna con lineamientos para la elaboración y actualización de los inventarios documentales en los archivos de gestión. "/>
    <s v="Circular interna "/>
    <s v="SUBDIRECTOR ADMINISTRATIVO GESTIÓN DOCUMENTAL "/>
    <d v="2020-02-01T00:00:00"/>
    <d v="2020-06-30T00:00:00"/>
    <s v="Una (1) Circular"/>
    <s v="Se realizó borrador del documento el cual se  debe verificar por la Subdirección , esta acción se  vió afectada por el  aislamiento preventivo obligatorio, se reprograma su fecha de finalización para el 30 de Junio de 2020."/>
    <n v="1"/>
    <n v="1"/>
    <s v="Se evidencia la Circular No. 14 de 2020 el 19 de junio Recordatorios Gestión Documental y recomendaciones manejo de inventarios documentales y expedientes."/>
    <x v="0"/>
  </r>
  <r>
    <x v="10"/>
    <m/>
    <m/>
    <m/>
    <m/>
    <m/>
    <m/>
    <s v="Desconocimiento frente a la responsabilidad del manejo documental por parte del personal de los archivos de gestión"/>
    <s v="Desorden en los archivos y pérdida de documentos "/>
    <m/>
    <m/>
    <m/>
    <m/>
    <m/>
    <m/>
    <s v="1 jornada de sensibilización  para el personal que labora en los archivos de gestión, con el fin de dar a conocer las implicaciones legales que conlleva el manejo documental la cual será evaluada para verificar la interiorización de los conocimientos. "/>
    <s v="Evaluaciones de la sensibilización "/>
    <s v="SUBDIRECTOR ADMINISTRATIVO  GESTIÓN DOCUMENTAL "/>
    <d v="2020-03-01T00:00:00"/>
    <d v="2020-12-31T00:00:00"/>
    <s v="Una (1) Jornada de sensibilización realizada"/>
    <s v="Esta acción esta en proceso y se vió afectada por el aislamiento preventivo obligatorio"/>
    <n v="1"/>
    <n v="1"/>
    <s v="Se evidencia la presentación de la jornada de sensibilización virtual del 27 de mayo 2020, así mismo se observa el video de la sensibilización y las evaluaciones realizadas a los asistentes. Fórmula: 1/1=1"/>
    <x v="0"/>
  </r>
  <r>
    <x v="11"/>
    <s v="208-SADM-Pr-27 CAPACITACIÓN DE SERVIDORES_x000a_208-SADM-Pr-22 SEGURIDAD Y SALUD OCUPACIONAL_x000a_208-SADM-Pr-01 BENEFICIOS A LOS EMPLEADOS_x000a_"/>
    <s v="Subdirección Administrativa_x000a__x000a_"/>
    <s v="Subdirector Administrativo_x000a_"/>
    <s v="Plan Estratégico de Talento Humano no establecido  de conformidad con el Decreto 612 de 2018"/>
    <s v="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
    <s v="Estratégico "/>
    <s v="No realizar los diagnósticos  y anteproyecto del Plan Estratégico de Talento Humano con la debida antelación para cumplir con los tiempos establecidos."/>
    <s v="Retrasos en la ejecución de actividades del Plan Estratégico de Constitución de reservas presupuestales o pérdida de recursos."/>
    <s v="Posible"/>
    <s v="Menor"/>
    <s v="Moderado"/>
    <s v="Moderado"/>
    <s v="Moderado"/>
    <s v="REDUCIR"/>
    <s v="Programar dos mesas de trabajo con los lideres de los procesos ( Agosto y Noviembre), para la elaboración del anteproyecto de los diagnósticos e implementarlos en la formulación del Plan estratégico de talento Humano 2021"/>
    <s v="Formulación del anteproyecto para el PETH"/>
    <s v="SUBDIRECTOR ADMINISTRATIVO GESTIÓN TALENTO HUMANO"/>
    <d v="2020-08-01T00:00:00"/>
    <d v="2020-12-31T00:00:00"/>
    <s v="Un (1) plan de capacitación  con actividad incluida de seguimiento"/>
    <s v="Esta actividad inicia en el mes de Agosto de 2020."/>
    <n v="1"/>
    <n v="1"/>
    <s v="_x000a_La actividad se encuentra diseñada para una proyección del plan de capacitación del 2021. Normativamente, aún se cuenta con tiempo para la elaboración y publicación del Plan de Capacitación 2021. Por lo que las evidencias entregadas no son suficientes para dar cumplimiento a la actividad. _x000a__x000a_Por otro lado, se cuenta con el seguimiento realizado mediante una presentación del Plan de Capacitación 2020. Por lo que se da cumplimiento a la actividad."/>
    <x v="0"/>
  </r>
  <r>
    <x v="11"/>
    <m/>
    <m/>
    <m/>
    <m/>
    <m/>
    <m/>
    <s v="Debilidad en la socialización y divulgación del Plan Estratégico de Talento Humano"/>
    <s v="Percepción negativa por parte de los funcionarios frente a la gestión del talento humano de la Entidad"/>
    <m/>
    <m/>
    <m/>
    <m/>
    <m/>
    <m/>
    <m/>
    <m/>
    <m/>
    <m/>
    <m/>
    <m/>
    <m/>
    <m/>
    <m/>
    <m/>
    <x v="1"/>
  </r>
  <r>
    <x v="11"/>
    <s v="208-SADM-Pr-13 VINCULACIÓN Y DESVINCULACIÓN DE SERVIDORES PÚBLICOS"/>
    <s v="Subdirección Administrativa"/>
    <s v="Subdirector Administrativo_x000a_"/>
    <s v="Vinculación de personal sin el cumplimiento de los requisitos"/>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Errores u omisiones en la revisión de documentos aportados por la persona a vincular para respaldar cumplimiento de requisitos por parte del proceso de talento humano "/>
    <s v="Sanciones disciplinarias derivadas de la acción u omisión de las posesiones indebidas o sin el lleno de los requisitos."/>
    <s v="Improbable"/>
    <s v="Mayor"/>
    <s v="Alto"/>
    <s v="Moderado"/>
    <s v="Alto"/>
    <s v="Compartir"/>
    <s v="Realizar jornada de sensibilización a los funcionarios del proceso de talento humano y evaluar los resultados de aprendizaje "/>
    <s v="evaluaciones de jornadas de sensibilización "/>
    <s v="SUBDIRECTOR ADMINISTRATIVO GESTIÓN TALENTO HUMANO"/>
    <d v="2020-03-01T00:00:00"/>
    <d v="2020-07-30T00:00:00"/>
    <s v="Jornada de sensibilizaciones"/>
    <s v="Esta acción se vió  afectada debido al  aislamiento preventivo obligatorio, se debe revisar y analizar  jornada de sensibilización virtual o presencial para cumplir con la fecha de finalización.  "/>
    <n v="1"/>
    <n v="1"/>
    <s v="Se evidencia la jornada de sensibilización a los funcionarios del proceso de talento humano y las evaluaciones de  los resultados de aprendizaje."/>
    <x v="3"/>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Ausencia de documentos en el expediente contractual (persona jurídica) durante la ejecución de contratos celebrados por la Entidad."/>
    <s v="Debilidad en el cumplimiento de las herramientas de gestión que permitan monitorear las acciones del proceso, que conlleva a que los contratos y/o convenios suscritos por la entidad no cuenten con la documentación completa que se produce durante su ejecución."/>
    <s v="Operación"/>
    <s v="Los supervisores de contrato no remiten la documentación completa al expediente contractual."/>
    <s v="Investigaciones disciplinarias, fiscales y penales."/>
    <s v="Probable"/>
    <s v="Menor"/>
    <s v="Alto"/>
    <s v="Fuerte"/>
    <s v="Moderado"/>
    <s v="EVITAR"/>
    <s v="Realizar una (1) socialización a los referentes de contratación sobre la documentación relacionada en el formato 208-DGC-FT-84 Acta radicación documentos pago a proveedores - persona jurídica."/>
    <s v="Lista de asistencia"/>
    <s v="Director de Gestión Corporativa y CID"/>
    <d v="2020-01-01T00:00:00"/>
    <d v="2020-08-31T00:00:00"/>
    <s v="una socialización efectuada"/>
    <s v="_x000a_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_x000a__x000a_Con corte al primer cuatrimestre se tiene una ejecución del 0%"/>
    <n v="1"/>
    <n v="1"/>
    <s v="Se evidencia Acta de reunión con fecha de septiembre 17 de 2020, con tema “Socialización 208C-Ft-84 ACTA DE RADICACIÓN DOCUMENTOS PAGO A PROVEEDORES - PERSONA JURÍDICA”, debidamente diligenciado y firmado por los asistentes. Sin embargo, se evidencia que la reunión se ejecutó el 17 de septiembre 2020 y la de finalización de la actividad era 31 de agosto 2020; aunque el cumplimiento de la actividad se encuentra al 100%, se observa que se realizó de manera extemporánea.   "/>
    <x v="3"/>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Elaborar estudios previos y pliegos de condiciones cuyos requisitos jurídicos y/o financieros y/o técnicos específicos pretendan direccionar la adjudicación del contrato a un oferente particular."/>
    <s v="Direccionar los requisitos establecidos en el documento de estudios previos y pliego de condiciones, o su equivalente, por parte del personal involucrado en la estructuración del proceso de selección con el fin de favorecer a un tercero. "/>
    <s v="Corrupción"/>
    <s v="Documentos elaborados de manera fraudulenta y/o sin acatar la normatividad vigente."/>
    <s v="Investigaciones disciplinarias, fiscales y penales."/>
    <s v="Improbable"/>
    <s v="Catastrófico"/>
    <s v="Extremo"/>
    <s v="Fuerte"/>
    <s v="Extremo"/>
    <s v="REDUCIR"/>
    <s v="Realizar una (1) socialización a los referentes de contratación sobre los formatos de estudio previo y/o pliego de condiciones."/>
    <s v="Lista de asistencia."/>
    <s v="Director de Gestión Corporativa y CID"/>
    <d v="2020-01-01T00:00:00"/>
    <d v="2020-08-31T00:00:00"/>
    <s v="una socialización efectuada"/>
    <s v="_x000a_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_x000a__x000a_Con corte al primer cuatrimestre se tiene una ejecución del 100%"/>
    <n v="1"/>
    <n v="1"/>
    <s v="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
    <x v="0"/>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Que el proceso de selección se adelante con documentación faltante o errónea  con el propósito de favorecer a un tercero."/>
    <s v="Debilidad en la actividad de revisión de documentación para iniciar el proceso de selección."/>
    <s v="Corrupción"/>
    <s v="Falta de integridad del funcionario encargado del proceso."/>
    <s v="Investigaciones disciplinarias, fiscales y penales."/>
    <s v="Improbable"/>
    <s v="Catastrófico"/>
    <s v="Extremo"/>
    <s v="Fuerte"/>
    <s v="Extremo"/>
    <s v="REDUCIR"/>
    <s v="Realizar una (1) socialización a los referentes de contratación sobre las listas de chequeo por modalidad de contratación."/>
    <s v="Lista de asistencia."/>
    <s v="Director de Gestión Corporativa y CID"/>
    <d v="2020-01-01T00:00:00"/>
    <d v="2020-08-31T00:00:00"/>
    <s v="una socialización efectuada"/>
    <s v="_x000a_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_x000a__x000a_Con corte al primer cuatrimestre se tiene una ejecución del 100%"/>
    <n v="1"/>
    <n v="1"/>
    <s v="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
    <x v="0"/>
  </r>
  <r>
    <x v="13"/>
    <s v="Soporte Técnico"/>
    <s v="Jefe Oficina TIC"/>
    <s v="Oficina TIC"/>
    <s v="Inoportunidad en las herramientas y/o elementos tecnológicos"/>
    <s v="Falla y/o falta de herramientas y/o elementos tecnológicos o indisponibilidad de los mismos, por factores internos o externos, que afecten el normal desarrollo de las labores diarias en la CVP"/>
    <s v="Operación"/>
    <s v="Deterioro o evento interno o externo de herramientas y/o elementos tecnológicos, que genera indisponibilidad total o parcial de los mismos."/>
    <s v="Pérdida de productividad o respuestas tardías a las necesidades de los grupos de interés"/>
    <s v="Probable"/>
    <s v="Moderado"/>
    <s v="Alto"/>
    <s v="Fuerte"/>
    <s v="Moderado"/>
    <s v="Compartir"/>
    <s v="Garantizar la suscripción de contratos de mantenimiento preventivo para mantener la disponibilidad de los elementos tecnológicos"/>
    <s v="Contratos de mantenimiento"/>
    <s v="Jefe Oficina TIC"/>
    <d v="2020-01-01T00:00:00"/>
    <d v="2020-12-31T00:00:00"/>
    <s v="Contratos de Mantenimiento ejecutados"/>
    <s v="Durante el cuatrimestral de la vigencia, se realizarón las siguientes actividades:_x000a_1. Mantenimiento preventivo de los telefonos bajo el CTO 734-2019_x000a_2. Mantenimiento preventivo de los equipos de computo propios marca DELL bajo el CTO 433-2018_x000a_3. Mantenimiento preventivo de los equipos de portatiles propios de la CVP bajo CTO 474-2018_x000a_4. Se adjunta los casos reportados en el mes de febrero 2020 entre el 1 al 25 del mes en mencion_x000a_5. Se adjunta el correo donde se relaciona los incidentes y solicitudes asignados al equipo de sistemas de informacion_x000a__x000a_Para el mes de marzo, se encontraba en ejecución el mantenimiento preventivo de los equipos de alquiler bajo el contrato: 5562019 por la empresa necsoft, pero fueron suspendidos por la alerta sanitaria._x000a__x000a_Los contratos se encuentran publicados en la carpeta de contratacion._x000a__x000a__x000a_Con corte al primer cuatrimestre se tiene una ejecución del 33%"/>
    <n v="1"/>
    <n v="1"/>
    <s v="Se había planeado al inicio de la vigencia 4 contratos de mantenimiento, los cuales se celebraron 3:_x000a_1. UPS: Contrato 479-2020_x000a_2. Aires acondicionados:  Contrato 825-2020_x000a_3. Carteleras digitales: Contrato 835-2020_x000a__x000a_El cuarto contrato hacía referencia al mantenimiento de las impresoras; sin embargo, se decidió por la adquisición de doce (12) impresoras así: 4 térmicas para ORFEO, 6 multifuncionales blanco y negro, 1 impresora ETP laser multifuncional y 1 impresora laser multifuncional a color. Mediante la Orden de Compra a través del Acuerdo Marco No.  CCE- 925-AMP-2019._x000a__x000a_Por lo que no hubo necesidad de celebrar dicho contrato."/>
    <x v="0"/>
  </r>
  <r>
    <x v="13"/>
    <m/>
    <m/>
    <m/>
    <m/>
    <m/>
    <m/>
    <s v="Desconocimiento de los usuarios de la entidad frente al buen uso de herramientas y/o elementos tecnológicos de la entidad"/>
    <s v="Daños, en algunos casos irreparables, de las herramientas tecnológicas"/>
    <m/>
    <m/>
    <m/>
    <m/>
    <m/>
    <m/>
    <s v="Realizar un procedimiento de gestión de incidentes tecnológicos y requerimientos de soporte"/>
    <s v="Procedimiento"/>
    <s v="Jefe Oficina TIC"/>
    <d v="2020-02-01T00:00:00"/>
    <d v="2020-05-31T00:00:00"/>
    <s v="Procedimiento normalizado en el Sistema Integrado de Gestión "/>
    <s v="El procedimiento de gestión de incidentes y requerimientos se encuentra en proceso de elaboración, el flujograma de incidentes y requerimientos están desarrollados en un 70% en su contenido y estructura del mismo._x000a__x000a_El procedimiento de lo anterior se encuentra en la unidad de documentos del usuario responsable del procedimiento._x000a__x000a_Con corte al primer cuatrimestre se tiene una ejecución del 33%"/>
    <n v="1"/>
    <n v="1"/>
    <s v="Se evidencia el documento 208-TIC-Pr-03 Soporte técnico con fecha del 25 de septiembre 2020, versión 7 incluido en el listado maestro de documentos. Se recomienda solicitar a planeación el cambio del nombre del procedimiento ya que en le listado está como procedimiento de Soporte técnico y el nombre del documento es Soporte técnico."/>
    <x v="0"/>
  </r>
  <r>
    <x v="13"/>
    <s v="Todos los procedimientos"/>
    <s v="Jefe Oficina TIC"/>
    <s v="Oficina TIC"/>
    <s v="Desactualización de  las herramientas de gestión de las tecnologías de la información y las comunicaciones"/>
    <s v="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_x000a_"/>
    <s v="Operación"/>
    <s v="Líderes de política de gobierno digital que actualizan permanentemente sus directrices."/>
    <s v="Falta de claridad en la forma en que se deben ejecutar las funciones de la Oficina TIC_x000a__x000a__x000a_"/>
    <s v="Casi Seguro"/>
    <s v="Moderado"/>
    <s v="Extremo"/>
    <s v="Moderado"/>
    <s v="Moderado"/>
    <s v="REDUCIR"/>
    <s v="_x000a_Se socializará al equipo de la Oficina TIC el proceso para la revisión del marco normativo en los documentos del proceso TIC que sean generados y/o actualizados por parte de los responsables de los servicios de TI._x000a_"/>
    <s v="Acta de socialización"/>
    <s v="Jefe Oficina TIC"/>
    <d v="2020-03-01T00:00:00"/>
    <d v="2020-12-31T00:00:00"/>
    <s v="Socialización realizada"/>
    <s v="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_x000a__x000a_El acta de lo anterior se encuentra archivada en el archivo de gestión de la Oficina TIC._x000a__x000a__x000a_Con corte al primer cuatrimestre se tiene una ejecución del 33%_x000a_"/>
    <n v="1"/>
    <n v="1"/>
    <s v="Se evidencia acta de reunión de fecha 27 de enero 2020, en la cual el asunto es socialización sobre el proceso de revisión del marco normativo TIC, lo cual responde al soporte - acta de socialización y al indicador - socialización realizada. "/>
    <x v="0"/>
  </r>
  <r>
    <x v="13"/>
    <m/>
    <m/>
    <m/>
    <m/>
    <m/>
    <m/>
    <s v="Falta de personal directo con la entidad, lo cual dificulta la continuidad de los procesos y el conocimiento adquirido."/>
    <s v="_x000a_Falta de seguimiento de los productos y servicios generados por la Oficina TIC a través de su proceso."/>
    <m/>
    <m/>
    <m/>
    <m/>
    <m/>
    <m/>
    <s v="_x000a_Se socializará al equipo de la Oficina TIC el proceso para la revisión del marco normativo en los documentos del proceso TIC que sean generados y/o actualizados por parte de los responsables de los servicios de TI._x000a_"/>
    <s v="Acta de socialización"/>
    <s v="Jefe Oficina TIC"/>
    <d v="2020-01-01T00:00:00"/>
    <d v="2020-12-31T00:00:00"/>
    <s v="Socialización realizada"/>
    <m/>
    <n v="1"/>
    <n v="1"/>
    <s v="Se evidencia acta de reunión de fecha 27 de enero 2020, en la cual el asunto es socialización sobre el proceso de revisión del marco normativo TIC, lo cual responde al soporte - acta de socialización y al indicador - socialización realizada. "/>
    <x v="0"/>
  </r>
  <r>
    <x v="13"/>
    <s v="Seguridad Informática"/>
    <s v="Oficina TIC"/>
    <s v="Jefe Oficina TIC"/>
    <s v="Salida no controlada de información y/o mal manejo de la misma a interés propios o de terceros"/>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sensible para beneficio propio y/o de terceros, por personal interno o intrusión de un externo a la entidad."/>
    <s v="Falta de credibilidad en la información generada por la entidad"/>
    <s v="Probable"/>
    <s v="Catastrófico"/>
    <s v="Extremo"/>
    <s v="Fuerte"/>
    <s v="Extremo"/>
    <s v="REDUCIR"/>
    <s v="Realizar estrategias de sensibilización trimestralmente que apoyen el conocimiento de los funcionarios y/o contratistas de la entidad con respecto al cuidado y buen manejo de la información._x000a_  "/>
    <s v="Piezas Informativas _x000a_Presentaciones_x000a_Listado de Asistencia"/>
    <s v="Jefe Oficina TIC"/>
    <d v="2020-02-01T00:00:00"/>
    <d v="2020-12-31T00:00:00"/>
    <s v="Sensibilizaciones Efectuadas"/>
    <s v="Durante el cuatrimestral de la vigencia, se enviaron correos electrónicos a la Oficina Asesora de Comunicaciones con recomendaciones en seguridad de la información para que fueran socializados en piezas informativas al interior de la entidad con los siguientes temas:_x000a_1. Robo de información del Ministerio de salud_x000a_2.  Pérdida de control y el acceso a la plataforma de mensajería de whassap_x000a_3. Aplicaciones para videoconferencias_x000a__x000a_Las piezas informativas de lo anterior se encuentran en el correo de comunicaciones._x000a__x000a_Con corte al primer cuatrimestre se tiene una ejecución del 33%"/>
    <n v="1"/>
    <n v="1"/>
    <s v="Se evidencian correos electrónicos los cuales fueron remitidos a comunicaciones solicitando que fueran enviados a los usuarios de la entidad: el 28/08/2020 sobre Alerta Phishing, Alerta suplantación Min Salud, el 11/08/2020 sobre alertas de seguridad al interior de la CVP, el 14/08/2020 sobre alertas de suplantación de SIGEP – robo de datos personales,  15/10/2020 y el 30/10/2020 15/12/2020 acerca de la prevención de malware. También se evidencian dos listas de chequeo Checklist hardening Windows y Checklist hardening Linux; se evidencia una sensibilización virtual efectuada el 9 de septiembre correspondiente al tema de firma digital con los directores de las dependencias. "/>
    <x v="0"/>
  </r>
  <r>
    <x v="13"/>
    <m/>
    <m/>
    <m/>
    <m/>
    <m/>
    <m/>
    <m/>
    <s v="Posibles procesos judiciales en contra de la entidad"/>
    <m/>
    <m/>
    <m/>
    <m/>
    <m/>
    <m/>
    <s v="Implementar como mínimo tres (3) controles de seguridad en la infraestructura tecnológica que permitan la aplicabilidad de la política de seguridad de la información en la entidad_x000a_"/>
    <s v="Directorio Activo_x000a_Firewall_x000a_Equipos de Computo"/>
    <s v="Jefe Oficina TIC"/>
    <d v="2020-02-01T00:00:00"/>
    <d v="2020-12-31T00:00:00"/>
    <s v="Controles Implementados "/>
    <m/>
    <n v="1"/>
    <n v="1"/>
    <s v="Se implementaron los controles de seguridad de la siguiente manera:_x000a__x000a_* Implementación de la herramienta Keycloak para la centralización de la autenticación de los usuarios a los sistemas de información de manera segura a través de Single  Sign On (sso)._x000a_* Implementación de la red wifi segura integrada con el firewall perimetral de la entidad (FortiGate200E acceso con credenciales asignadas). Mediante contrato No. 957/2020_x000a_* Se adquirió un programa para prevención de seguridad perimetral, dividir por pisos y el router. De la plataforma FORTINET . Mediante contrato No. 957/2020"/>
    <x v="0"/>
  </r>
  <r>
    <x v="13"/>
    <m/>
    <m/>
    <m/>
    <m/>
    <m/>
    <m/>
    <s v="Ataques de delincuentes cibernéticos "/>
    <s v="Investigaciones disciplinarias"/>
    <m/>
    <m/>
    <m/>
    <m/>
    <m/>
    <m/>
    <s v="Solicitar a la Dirección de Gestión Corporativa y CID la inclusión de una obligación de confidencialidad de la información en la minuta de todos los contratos."/>
    <s v="Memorando "/>
    <s v="Jefe Oficina TIC"/>
    <d v="2020-03-01T00:00:00"/>
    <d v="2020-04-30T00:00:00"/>
    <s v="Memorando "/>
    <m/>
    <n v="1"/>
    <n v="1"/>
    <s v="Se evidencia la solicitud a la Dirección de Gestión Corporativa y CID la inclusión de una obligación de confidencialidad de la información en la minuta de todos los contratos, a través de memorando 2020IE6164 con fecha del 11 de junio 2020, sin embargo, la fecha de cumplimento fue de manera extemporánea porque la actividad estaba programada para el 30 de abril 2020. "/>
    <x v="3"/>
  </r>
  <r>
    <x v="13"/>
    <m/>
    <m/>
    <m/>
    <m/>
    <m/>
    <m/>
    <m/>
    <s v="Uso de información sensible con fines maliciosos"/>
    <m/>
    <m/>
    <m/>
    <m/>
    <m/>
    <m/>
    <m/>
    <m/>
    <m/>
    <m/>
    <m/>
    <m/>
    <m/>
    <m/>
    <m/>
    <m/>
    <x v="1"/>
  </r>
  <r>
    <x v="14"/>
    <s v="Control interno Disciplinario"/>
    <s v="Dirección de Gestión Corporativa y CID"/>
    <s v="Director(a) de Gestión Corporativa y CID"/>
    <s v="Violación de la reserva legal"/>
    <s v="Conforme a lo consagrado en el artículo 95 de la Ley 734 de 2002:_x000a__x000a_Las actuaciones disciplinarias serán reservadas hasta cuando se formule el pliego de cargos/ auto de citación de audiencia o la providencia que ordene el archivo definitivo, sin perjuicio de los derechos de los sujetos procesales."/>
    <s v="Operación"/>
    <s v="Falta de integridad del funcionario encargado del proceso."/>
    <s v="Investigaciones disciplinarias, fiscales y penales."/>
    <s v="Posible"/>
    <s v="Insignificante"/>
    <s v="Bajo"/>
    <s v="Fuerte"/>
    <s v="Bajo"/>
    <s v="ACEPTAR"/>
    <s v="Realizar una (1) socialización a los profesionales sobre la violación de la reserva legal."/>
    <s v="Lista de asistencia."/>
    <s v="Director de Gestión Corporativa y CID"/>
    <d v="2020-01-01T00:00:00"/>
    <d v="2020-08-31T00:00:00"/>
    <s v="una socialización efectuada"/>
    <s v="_x000a_Durante el presente periodo no se realizo la socialización a  los profesionales sobre la violación de la reserva legal, por motivos de la actual situación de emergencia de salud pública generada por el virus COVID-19 a nivel nacional._x000a__x000a_Con corte al primer cuatrimestre se tiene una ejecución del 0%"/>
    <n v="1"/>
    <n v="1"/>
    <s v="Se evidencia un acta de reunión con fecha el 19 de agosto 2020, en la cual el tema es ejecución de acciones establecidas en la matriz de riesgo y de acuerdo al orden del día el segundo punto es la socialización a los profesionales sobre la violación de la reserva legal, lo cual corresponde al soporte “una socialización efectuada” y al indicador “Lista de asistencia”, los asistentes firman el acta lo cual esa totalmente valido. "/>
    <x v="0"/>
  </r>
  <r>
    <x v="14"/>
    <s v="Control interno Disciplinario"/>
    <s v="Dirección de Gestión Corporativa y CID"/>
    <s v="Director(a) de Gestión Corporativa y CID"/>
    <s v="Prescripción o  caducidad de la acción disciplinaria con la finalidad de favorecer a un tercero"/>
    <s v="Interferir en el impulso procesal, desconociendo los términos establecidos en cada etapa de las actuaciones disciplinarios; generando una dilación en las actuaciones procesales."/>
    <s v="Corrupción"/>
    <s v="Beneficiar a los sujetos procesales dentro de las actuaciones disciplinarias contrariando lo señalado en la ley."/>
    <s v="Prescripción de la acción disciplinaria. - Sanciones disciplinarias o penales por algún tipo de omisión. - Acciones legales por el acaecimiento de estas sanciones procesales."/>
    <s v="Rara vez"/>
    <s v="Mayor"/>
    <s v="Alto"/>
    <s v="Fuerte"/>
    <s v="Alto"/>
    <s v="Compartir"/>
    <s v="Actualizar el procedimiento 208-CID-Pr-01 Control Interno Disciplinario incluyendo como punto de control verificar el numero de procesos disciplinarios en curso y estado actual en el cual se encuentran."/>
    <s v="Procedimiento actualizado"/>
    <s v="Director de Gestión Corporativa y CID"/>
    <d v="2020-01-01T00:00:00"/>
    <d v="2020-08-31T00:00:00"/>
    <s v="Un procedimiento actualizado"/>
    <s v="Se realizo solicitud a la Oficina Asesora de Planeación la actualización del procedimiento 208-CID-Pr-01 Control Interno Disciplinario en el cual se incluyo la actividad:  verificar el número de procesos disciplinarios en curso y estado actual en el cual se encuentran._x000a__x000a_El documento se encuentra en revisión de acuerdo con las observaciones realizadas por la Oficicna Asesora de Planeación, una vez se subsanen, el documento proecedera a ser publicado y socializado en la carpeta de calidad y página web._x000a__x000a_Con corte al primer cuatrimestre se tiene una ejecución del 33%"/>
    <n v="1"/>
    <n v="1"/>
    <s v="Se evidencia 208-CID-Pr-01 CONTROL INTERNO DISCIPLINARIO versión: 5, vigente desde: 22 de mayo 2020, lo cual responde a la actividad de control y tanto al soporte como al indicador del riesgo “Un procedimiento actualizado”. "/>
    <x v="0"/>
  </r>
  <r>
    <x v="15"/>
    <s v="Auditoría Interna y Visitas"/>
    <s v="Asesoría de Control Interno"/>
    <s v="Asesor(a) de Control Interno"/>
    <s v="Incumplimiento del Plan Anual Auditorías aprobado para la vigencia"/>
    <s v="Incumplimiento de las acciones planteadas incluidas en el Plan Anual de Auditorías."/>
    <s v="Operación"/>
    <s v="Insuficiencia de personal para atender la auditorías planeadas."/>
    <s v="Disminución en la eficacia del cumplimiento del plan y afectación en la calidad."/>
    <s v="Posible"/>
    <s v="Menor"/>
    <s v="Moderado"/>
    <s v="Fuerte"/>
    <s v="Bajo"/>
    <s v="ACEPTAR"/>
    <s v="Determinar las áreas que más reprocesos causan &quot;deficiencia en la calidad y trazabilidad de la información entregada a la Asesoría de Control Interno por parte de las demás dependencias&quot;, analizarlas desde una perspectiva de sistémica para proponer al proceso o a OAP mejoras en esa causa."/>
    <s v="Informe con análisis."/>
    <s v="Asesor de Control Interno"/>
    <d v="2020-02-03T00:00:00"/>
    <d v="2020-12-31T00:00:00"/>
    <s v="Un Documento de análisis de las &quot;deficiencia en la calidad y trazabilidad de la información entregada a la Asesoría de Control Interno por parte de las demás dependencias&quot;"/>
    <s v="Corte al 31Dic2020:_x000a_Se cuenta con correo electrónico y memorando 2020IE8382 del 09Oct2020 dirigido a todos los jefes y directores de área, donde se realiza la entrega del informe de análisis de deficiencias y alternativas de solución sobre la información entregada a control interno por las dependencias en sus trabajos de aseguramiento y consultoría. Adicional se cuenta con acta de reunión de la socializacuón realizada el 16 de octubre de 8:30 a 10:30 am. Actividad de control cumplida al 100%_x000a__x000a_Corte al 31Ago2020:_x000a_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_x000a__x000a_Corte al 30Abr2020:_x000a_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
    <n v="1"/>
    <n v="1"/>
    <s v="_x000a_Se evidencia un Informe con Análisis Deficiencias y Posibles Alternativas de Solución sobre la información entregada a Control Interno con fecha del 25/09/2020, en el cual se observan las áreas que generan reprocesos y causan deficiencia en la calidad y trazabilidad de la información entregada a la Asesoría de Control Interno, igualmente se reflejan las alternativas de solución y los compromisos que las áreas deberán cumplir en aras del mejoramiento de la entidad._x000a__x000a_Se cuenta con memorando 2020IE8382 del 09Oct2020 dirigido a todos los jefes y directores de área, donde se realiza la entrega del informe de análisis de deficiencias y alternativas de solución sobre la información entregada a control interno por las dependencias en sus trabajos de aseguramiento y consultoría. "/>
    <x v="0"/>
  </r>
  <r>
    <x v="15"/>
    <m/>
    <m/>
    <m/>
    <m/>
    <m/>
    <m/>
    <s v="Profesionales idóneos para atender las necesidades del área."/>
    <s v="El no tener profesionales idóneos provoca retraso en el cumplimiento del plan de auditorías"/>
    <m/>
    <m/>
    <m/>
    <m/>
    <m/>
    <m/>
    <m/>
    <m/>
    <m/>
    <m/>
    <m/>
    <m/>
    <m/>
    <m/>
    <m/>
    <m/>
    <x v="1"/>
  </r>
  <r>
    <x v="15"/>
    <m/>
    <m/>
    <m/>
    <m/>
    <m/>
    <m/>
    <s v="Deficiencia en la calidad y trazabilidad de la información entregada a la Asesoría de Control Interno por parte de las demás dependencias"/>
    <s v="Reprocesos en la gestión de las auditorías."/>
    <m/>
    <m/>
    <m/>
    <m/>
    <m/>
    <m/>
    <m/>
    <m/>
    <m/>
    <m/>
    <m/>
    <m/>
    <m/>
    <m/>
    <m/>
    <m/>
    <x v="1"/>
  </r>
  <r>
    <x v="15"/>
    <m/>
    <m/>
    <m/>
    <m/>
    <m/>
    <m/>
    <s v="Documentación errada de hallazgos y conceptos de seguimiento tras revisión de herramientas de gestión de los procesos."/>
    <s v="Reprocesos en la gestión de las auditorías."/>
    <m/>
    <m/>
    <m/>
    <m/>
    <m/>
    <m/>
    <m/>
    <m/>
    <m/>
    <m/>
    <m/>
    <m/>
    <m/>
    <m/>
    <m/>
    <m/>
    <x v="1"/>
  </r>
  <r>
    <x v="15"/>
    <s v="Auditoría Interna y Visitas"/>
    <s v="Asesoría de Control Interno"/>
    <s v="Asesor(a) de Control Interno"/>
    <s v="Coerción para no mostrar o cambiar resultados de las auditorías realizadas."/>
    <s v="Algunos resultados de las auditorías pueden ser coercionados desde altos cargos de la CVP o externos para se omitan, cambien o modifiquen."/>
    <s v="Corrupción"/>
    <s v="Dádivas a auditores para ocultar, omitir o modificar información de los informes de auditorías."/>
    <s v="Resultados de las auditorías omitidos, cambiados o modificados."/>
    <s v="Rara vez"/>
    <s v="Mayor"/>
    <s v="Alto"/>
    <s v="Fuerte"/>
    <s v="Alto"/>
    <s v="Compartir"/>
    <s v="Sensibilizar a las diferentes áreas de la CVP sobre el control que se implementará en caso de evidenciarse coerción para ocultar, omitir o modificar información de los informes de auditorías."/>
    <s v="Listado de asistencia y presentación"/>
    <s v="Asesor de Control Interno"/>
    <d v="2020-02-03T00:00:00"/>
    <d v="2020-11-30T00:00:00"/>
    <s v="Total de áreas Sensibilizadas / Total de áreas de la CVP"/>
    <s v="Corte al 31Dic2020:_x000a_Se cuenta con memorando 2020IE9187 del 10Nov2020 dirigido a todos los jefes y directores de área, donde se realiza la invitación para la sensibilización sobre el control que se implementará en caso de evidenciarse coerción para ocultar, omitir o modificar información de los informes de auditorías, la cual se llevó a cabo el viernes 13 de noviembre 2020 a las 09:00 am, mediante la plataforma Meet._x000a__x000a_Se cuenta con presentación de sensibilización sobre el control que se implementará en caso de_x000a_evidenciarse coerción para ocultar, omitir o modificar información de los informes de auditorías, del día 13Nov2020, se cuenta con pantallazos de la realización de la sensibilización virtual. También se cuenta con la respectiva acta de reunión de la sensibilización realizada. Actividad de control cumplida al 100%_x000a__x000a_Corte al 31Ago2020:_x000a_Al 31 de agosto 2020 no se han realizado sensibilizaciones._x000a__x000a_Corte al 30Abr2020:_x000a_Al 30 de abril 2020 no se han realizado sensibilizaciones."/>
    <n v="1"/>
    <n v="1"/>
    <s v="Se cuenta con memorando 2020IE9187 del 10/11/2020 dirigido a todos los jefes y directores de área, donde se realiza la invitación para la sensibilización sobre el control que se implementará en caso de evidenciarse coerción para ocultar, omitir o modificar información de los informes de auditorías, la cual se llevó a cabo el 13/11/2020 a las 09:00 am, mediante la plataforma Meet._x000a__x000a_Se cuenta con presentación y pantallazos de la realización de la sensibilización virtual."/>
    <x v="0"/>
  </r>
  <r>
    <x v="15"/>
    <m/>
    <m/>
    <m/>
    <m/>
    <m/>
    <m/>
    <s v="Presiones externas para ocultar, omitir o modificar información de los informes de auditorías."/>
    <s v="Resultados de las auditorías omitidos, cambiados o modificados."/>
    <m/>
    <m/>
    <m/>
    <m/>
    <m/>
    <m/>
    <m/>
    <m/>
    <m/>
    <m/>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location ref="Q3:R20" firstHeaderRow="1" firstDataRow="1" firstDataCol="1"/>
  <pivotFields count="26">
    <pivotField axis="axisRow" showAll="0">
      <items count="20">
        <item x="0"/>
        <item m="1" x="18"/>
        <item x="1"/>
        <item x="2"/>
        <item x="3"/>
        <item x="4"/>
        <item x="5"/>
        <item x="6"/>
        <item x="7"/>
        <item m="1" x="17"/>
        <item m="1" x="16"/>
        <item x="8"/>
        <item x="9"/>
        <item x="10"/>
        <item x="11"/>
        <item x="12"/>
        <item x="13"/>
        <item x="14"/>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multipleItemSelectionAllowed="1" showAll="0">
      <items count="5">
        <item x="0"/>
        <item x="3"/>
        <item h="1" x="2"/>
        <item h="1" x="1"/>
        <item t="default"/>
      </items>
    </pivotField>
  </pivotFields>
  <rowFields count="1">
    <field x="0"/>
  </rowFields>
  <rowItems count="17">
    <i>
      <x/>
    </i>
    <i>
      <x v="2"/>
    </i>
    <i>
      <x v="3"/>
    </i>
    <i>
      <x v="4"/>
    </i>
    <i>
      <x v="5"/>
    </i>
    <i>
      <x v="6"/>
    </i>
    <i>
      <x v="7"/>
    </i>
    <i>
      <x v="8"/>
    </i>
    <i>
      <x v="11"/>
    </i>
    <i>
      <x v="12"/>
    </i>
    <i>
      <x v="13"/>
    </i>
    <i>
      <x v="14"/>
    </i>
    <i>
      <x v="15"/>
    </i>
    <i>
      <x v="16"/>
    </i>
    <i>
      <x v="17"/>
    </i>
    <i>
      <x v="18"/>
    </i>
    <i t="grand">
      <x/>
    </i>
  </rowItems>
  <colItems count="1">
    <i/>
  </colItems>
  <dataFields count="1">
    <dataField name="Calificación" fld="22" subtotal="average" baseField="0" baseItem="7" numFmtId="9"/>
  </dataFields>
  <formats count="9">
    <format dxfId="284">
      <pivotArea grandRow="1" outline="0" collapsedLevelsAreSubtotals="1" fieldPosition="0"/>
    </format>
    <format dxfId="283">
      <pivotArea grandRow="1" outline="0" collapsedLevelsAreSubtotals="1" fieldPosition="0"/>
    </format>
    <format dxfId="282">
      <pivotArea grandRow="1" outline="0" collapsedLevelsAreSubtotals="1" fieldPosition="0"/>
    </format>
    <format dxfId="281">
      <pivotArea grandRow="1" outline="0" collapsedLevelsAreSubtotals="1" fieldPosition="0"/>
    </format>
    <format dxfId="280">
      <pivotArea grandRow="1" outline="0" collapsedLevelsAreSubtotals="1" fieldPosition="0"/>
    </format>
    <format dxfId="279">
      <pivotArea grandRow="1" outline="0" collapsedLevelsAreSubtotals="1" fieldPosition="0"/>
    </format>
    <format dxfId="278">
      <pivotArea grandRow="1" outline="0" collapsedLevelsAreSubtotals="1" fieldPosition="0"/>
    </format>
    <format dxfId="277">
      <pivotArea grandRow="1" outline="0" collapsedLevelsAreSubtotals="1" fieldPosition="0"/>
    </format>
    <format dxfId="276">
      <pivotArea grandRow="1" outline="0" collapsedLevelsAreSubtotals="1" fieldPosition="0"/>
    </format>
  </formats>
  <chartFormats count="1">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s">
  <location ref="A3:B20" firstHeaderRow="1" firstDataRow="1" firstDataCol="1"/>
  <pivotFields count="23">
    <pivotField axis="axisRow" showAll="0" sortType="ascending">
      <items count="19">
        <item x="0"/>
        <item x="9"/>
        <item x="10"/>
        <item x="11"/>
        <item x="12"/>
        <item x="13"/>
        <item m="1" x="17"/>
        <item x="14"/>
        <item x="15"/>
        <item x="1"/>
        <item x="2"/>
        <item x="3"/>
        <item x="4"/>
        <item x="5"/>
        <item x="6"/>
        <item x="7"/>
        <item x="8"/>
        <item m="1" x="16"/>
        <item t="default"/>
      </items>
    </pivotField>
    <pivotField showAl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pivotFields>
  <rowFields count="1">
    <field x="0"/>
  </rowFields>
  <rowItems count="17">
    <i>
      <x/>
    </i>
    <i>
      <x v="1"/>
    </i>
    <i>
      <x v="2"/>
    </i>
    <i>
      <x v="3"/>
    </i>
    <i>
      <x v="4"/>
    </i>
    <i>
      <x v="5"/>
    </i>
    <i>
      <x v="7"/>
    </i>
    <i>
      <x v="8"/>
    </i>
    <i>
      <x v="9"/>
    </i>
    <i>
      <x v="10"/>
    </i>
    <i>
      <x v="11"/>
    </i>
    <i>
      <x v="12"/>
    </i>
    <i>
      <x v="13"/>
    </i>
    <i>
      <x v="14"/>
    </i>
    <i>
      <x v="15"/>
    </i>
    <i>
      <x v="16"/>
    </i>
    <i t="grand">
      <x/>
    </i>
  </rowItems>
  <colItems count="1">
    <i/>
  </colItems>
  <dataFields count="1">
    <dataField name="Calificación." fld="22" subtotal="average" baseField="0" baseItem="3" numFmtId="10"/>
  </dataFields>
  <formats count="13">
    <format dxfId="297">
      <pivotArea outline="0" collapsedLevelsAreSubtotals="1" fieldPosition="0"/>
    </format>
    <format dxfId="296">
      <pivotArea type="all" dataOnly="0" outline="0" fieldPosition="0"/>
    </format>
    <format dxfId="295">
      <pivotArea outline="0" collapsedLevelsAreSubtotals="1" fieldPosition="0"/>
    </format>
    <format dxfId="294">
      <pivotArea outline="0" collapsedLevelsAreSubtotals="1" fieldPosition="0"/>
    </format>
    <format dxfId="293">
      <pivotArea grandRow="1" outline="0" collapsedLevelsAreSubtotals="1" fieldPosition="0"/>
    </format>
    <format dxfId="292">
      <pivotArea collapsedLevelsAreSubtotals="1" fieldPosition="0">
        <references count="1">
          <reference field="0" count="0"/>
        </references>
      </pivotArea>
    </format>
    <format dxfId="291">
      <pivotArea outline="0" collapsedLevelsAreSubtotals="1" fieldPosition="0"/>
    </format>
    <format dxfId="290">
      <pivotArea field="0" type="button" dataOnly="0" labelOnly="1" outline="0" axis="axisRow" fieldPosition="0"/>
    </format>
    <format dxfId="289">
      <pivotArea dataOnly="0" labelOnly="1" outline="0" axis="axisValues" fieldPosition="0"/>
    </format>
    <format dxfId="288">
      <pivotArea grandRow="1" outline="0" collapsedLevelsAreSubtotals="1" fieldPosition="0"/>
    </format>
    <format dxfId="287">
      <pivotArea dataOnly="0" labelOnly="1" grandRow="1" outline="0" fieldPosition="0"/>
    </format>
    <format dxfId="286">
      <pivotArea field="0" type="button" dataOnly="0" labelOnly="1" outline="0" axis="axisRow" fieldPosition="0"/>
    </format>
    <format dxfId="2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hyperlink" Target="file:///\\10.216.160.201\comunicaciones\2020\1140.27%20PIEZAS%20COMUNICACIONALES" TargetMode="Externa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cajaviviendapopular.gov.co/?q=content/transparencia10.4%20Esquema%20de%20p%C3%BAblicaci%C3%B3n%20de%20informaci%C3%B3n"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10.bin"/><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ajaviviendapopular.gov.co/?q=content/transparenci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file:///\\10.216.160.201\comunicaciones\2020\GESTI&#211;N%20CONTRATISTAS\Edgar%20Guillermo%20Urrutia%20Aguirre\25%20Agosto%20Entrega%20Mariposa%20Usaqu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39"/>
  <sheetViews>
    <sheetView topLeftCell="A4" zoomScale="85" zoomScaleNormal="85" workbookViewId="0">
      <pane ySplit="1" topLeftCell="A17" activePane="bottomLeft" state="frozen"/>
      <selection activeCell="D39" sqref="D39"/>
      <selection pane="bottomLeft" activeCell="B5" sqref="B5"/>
    </sheetView>
  </sheetViews>
  <sheetFormatPr baseColWidth="10" defaultColWidth="25.33203125" defaultRowHeight="14.4"/>
  <cols>
    <col min="1" max="1" width="18.6640625" customWidth="1"/>
    <col min="2" max="2" width="21.88671875" customWidth="1"/>
    <col min="3" max="3" width="23" customWidth="1"/>
    <col min="4" max="4" width="18.88671875" customWidth="1"/>
    <col min="5" max="5" width="111.5546875" customWidth="1"/>
    <col min="6" max="6" width="10.44140625" customWidth="1"/>
  </cols>
  <sheetData>
    <row r="1" spans="1:6" ht="68.25" customHeight="1">
      <c r="A1" s="465"/>
      <c r="B1" s="808" t="s">
        <v>1291</v>
      </c>
      <c r="C1" s="808"/>
      <c r="D1" s="808"/>
      <c r="E1" s="808"/>
    </row>
    <row r="2" spans="1:6">
      <c r="A2" s="809" t="s">
        <v>1292</v>
      </c>
      <c r="B2" s="810"/>
      <c r="C2" s="810"/>
      <c r="D2" s="810"/>
      <c r="E2" s="811"/>
    </row>
    <row r="3" spans="1:6">
      <c r="A3" s="812" t="s">
        <v>1293</v>
      </c>
      <c r="B3" s="813"/>
      <c r="C3" s="813"/>
      <c r="D3" s="813"/>
      <c r="E3" s="814"/>
    </row>
    <row r="4" spans="1:6" ht="48.75" customHeight="1">
      <c r="A4" s="466" t="s">
        <v>1294</v>
      </c>
      <c r="B4" s="467" t="s">
        <v>1295</v>
      </c>
      <c r="C4" s="467" t="s">
        <v>1554</v>
      </c>
      <c r="D4" s="467" t="s">
        <v>1296</v>
      </c>
      <c r="E4" s="468" t="s">
        <v>1297</v>
      </c>
      <c r="F4" s="683"/>
    </row>
    <row r="5" spans="1:6" ht="153.75" customHeight="1">
      <c r="A5" s="430" t="s">
        <v>1298</v>
      </c>
      <c r="B5" s="800">
        <f>'1. MAPA DE RIESGOS '!W98</f>
        <v>73</v>
      </c>
      <c r="C5" s="800">
        <f>'1. MAPA DE RIESGOS '!W99</f>
        <v>73</v>
      </c>
      <c r="D5" s="801">
        <f>'1. MAPA DE RIESGOS '!W97</f>
        <v>0.99671232876712312</v>
      </c>
      <c r="E5" s="469" t="s">
        <v>1665</v>
      </c>
    </row>
    <row r="6" spans="1:6" ht="81" customHeight="1">
      <c r="A6" s="430" t="s">
        <v>1299</v>
      </c>
      <c r="B6" s="703">
        <v>16</v>
      </c>
      <c r="C6" s="703">
        <v>16</v>
      </c>
      <c r="D6" s="801">
        <f>'1.1 ESTRATEGIA RIESGOS'!Q26</f>
        <v>1</v>
      </c>
      <c r="E6" s="469" t="s">
        <v>1556</v>
      </c>
    </row>
    <row r="7" spans="1:6" ht="66" customHeight="1">
      <c r="A7" s="430" t="s">
        <v>1300</v>
      </c>
      <c r="B7" s="703">
        <f>'2. ANTITRAMITES'!AI8</f>
        <v>1</v>
      </c>
      <c r="C7" s="703">
        <f>'2. ANTITRAMITES'!AI9</f>
        <v>1</v>
      </c>
      <c r="D7" s="801">
        <f>'2. ANTITRAMITES'!AI6</f>
        <v>1</v>
      </c>
      <c r="E7" s="469" t="s">
        <v>1561</v>
      </c>
    </row>
    <row r="8" spans="1:6" ht="96.75" customHeight="1">
      <c r="A8" s="430" t="s">
        <v>1301</v>
      </c>
      <c r="B8" s="703">
        <v>5</v>
      </c>
      <c r="C8" s="703">
        <v>5</v>
      </c>
      <c r="D8" s="801">
        <f>'2.1 ESTRAT RACIONALIZ TRAMI'!Q33</f>
        <v>1</v>
      </c>
      <c r="E8" s="469" t="s">
        <v>1621</v>
      </c>
    </row>
    <row r="9" spans="1:6" ht="102" customHeight="1">
      <c r="A9" s="430" t="s">
        <v>1302</v>
      </c>
      <c r="B9" s="703">
        <v>23</v>
      </c>
      <c r="C9" s="703">
        <v>23</v>
      </c>
      <c r="D9" s="801">
        <f>'3. RENDICION DE CUENTAS'!X32</f>
        <v>1</v>
      </c>
      <c r="E9" s="469" t="s">
        <v>1557</v>
      </c>
    </row>
    <row r="10" spans="1:6" ht="90" customHeight="1">
      <c r="A10" s="430" t="s">
        <v>1303</v>
      </c>
      <c r="B10" s="703">
        <v>9</v>
      </c>
      <c r="C10" s="703">
        <v>9</v>
      </c>
      <c r="D10" s="801">
        <f>'4. ATENCION AL CIUDADANO'!V21</f>
        <v>1</v>
      </c>
      <c r="E10" s="469" t="s">
        <v>1558</v>
      </c>
    </row>
    <row r="11" spans="1:6" ht="167.25" customHeight="1">
      <c r="A11" s="430" t="s">
        <v>1304</v>
      </c>
      <c r="B11" s="703">
        <v>28</v>
      </c>
      <c r="C11" s="703">
        <v>28</v>
      </c>
      <c r="D11" s="801">
        <f>'5. TRANSPARENCIA '!W38</f>
        <v>0.98464285714285715</v>
      </c>
      <c r="E11" s="469" t="s">
        <v>1559</v>
      </c>
    </row>
    <row r="12" spans="1:6" ht="182.25" customHeight="1">
      <c r="A12" s="430" t="s">
        <v>1305</v>
      </c>
      <c r="B12" s="703">
        <v>5</v>
      </c>
      <c r="C12" s="703">
        <v>5</v>
      </c>
      <c r="D12" s="801">
        <f>'6. INICIATIVAS'!V11</f>
        <v>0.84599999999999986</v>
      </c>
      <c r="E12" s="469" t="s">
        <v>1562</v>
      </c>
    </row>
    <row r="13" spans="1:6" ht="86.25" customHeight="1">
      <c r="A13" s="430" t="s">
        <v>1306</v>
      </c>
      <c r="B13" s="703">
        <v>8</v>
      </c>
      <c r="C13" s="703">
        <v>8</v>
      </c>
      <c r="D13" s="801">
        <f>'7. CODIGO DE INTEGRIDAD'!S14</f>
        <v>1</v>
      </c>
      <c r="E13" s="469" t="s">
        <v>1560</v>
      </c>
    </row>
    <row r="14" spans="1:6" ht="25.5" customHeight="1">
      <c r="A14" s="470" t="s">
        <v>1307</v>
      </c>
      <c r="B14" s="471">
        <f>SUM(B5:B13)</f>
        <v>168</v>
      </c>
      <c r="C14" s="471">
        <f>SUM(C5:C13)</f>
        <v>168</v>
      </c>
      <c r="D14" s="787">
        <f>AVERAGE(D5:D13)</f>
        <v>0.98081724287888661</v>
      </c>
      <c r="E14" s="472" t="str">
        <f>IF(D14&gt;=80%,"ZONA ALTA",IF(AND(D14&gt;=60%,D14&lt;=79%,"ZONA MEDIA"),IF(D14&lt;59%,"ZONA BAJA","ESTA MAL")))</f>
        <v>ZONA ALTA</v>
      </c>
    </row>
    <row r="17" spans="4:5">
      <c r="D17" s="463"/>
      <c r="E17" s="473"/>
    </row>
    <row r="36" spans="1:4">
      <c r="A36" s="443" t="s">
        <v>1286</v>
      </c>
      <c r="B36" s="443" t="s">
        <v>1270</v>
      </c>
      <c r="C36" s="443" t="s">
        <v>1274</v>
      </c>
      <c r="D36" s="443" t="s">
        <v>1308</v>
      </c>
    </row>
    <row r="37" spans="1:4" ht="27.6">
      <c r="A37" s="444" t="s">
        <v>1287</v>
      </c>
      <c r="B37" s="444" t="s">
        <v>1271</v>
      </c>
      <c r="C37" s="444" t="s">
        <v>1275</v>
      </c>
      <c r="D37" s="443" t="s">
        <v>1309</v>
      </c>
    </row>
    <row r="38" spans="1:4" ht="27.6">
      <c r="A38" s="445" t="s">
        <v>1288</v>
      </c>
      <c r="B38" s="445" t="s">
        <v>1272</v>
      </c>
      <c r="C38" s="445" t="s">
        <v>1276</v>
      </c>
      <c r="D38" s="443" t="s">
        <v>1310</v>
      </c>
    </row>
    <row r="39" spans="1:4">
      <c r="A39" s="446" t="s">
        <v>1289</v>
      </c>
      <c r="B39" s="446" t="s">
        <v>1273</v>
      </c>
      <c r="C39" s="446" t="s">
        <v>1277</v>
      </c>
      <c r="D39" s="443" t="s">
        <v>1311</v>
      </c>
    </row>
  </sheetData>
  <mergeCells count="3">
    <mergeCell ref="B1:E1"/>
    <mergeCell ref="A2:E2"/>
    <mergeCell ref="A3:E3"/>
  </mergeCells>
  <pageMargins left="0.7" right="0.7" top="0.75" bottom="0.75" header="0.3" footer="0.3"/>
  <pageSetup scale="26"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Z23"/>
  <sheetViews>
    <sheetView zoomScale="20" zoomScaleNormal="20" zoomScaleSheetLayoutView="70" zoomScalePageLayoutView="80" workbookViewId="0"/>
  </sheetViews>
  <sheetFormatPr baseColWidth="10" defaultColWidth="10.88671875" defaultRowHeight="13.2"/>
  <cols>
    <col min="1" max="1" width="10.88671875" style="28"/>
    <col min="2" max="2" width="27.44140625" style="28" customWidth="1"/>
    <col min="3" max="3" width="26.88671875" style="36" customWidth="1"/>
    <col min="4" max="4" width="18.6640625" style="28" customWidth="1"/>
    <col min="5" max="5" width="22.88671875" style="28" customWidth="1"/>
    <col min="6" max="6" width="38.44140625" style="28" customWidth="1"/>
    <col min="7" max="7" width="23.44140625" style="28" customWidth="1"/>
    <col min="8" max="8" width="53.109375" style="28" customWidth="1"/>
    <col min="9" max="9" width="19.88671875" style="28" customWidth="1"/>
    <col min="10" max="10" width="28" style="28" customWidth="1"/>
    <col min="11" max="11" width="33.6640625" style="28" customWidth="1"/>
    <col min="12" max="12" width="44.5546875" style="35" customWidth="1"/>
    <col min="13" max="14" width="10.88671875" style="28" customWidth="1"/>
    <col min="15" max="15" width="17.44140625" style="28" customWidth="1"/>
    <col min="16" max="16" width="13.5546875" style="28" customWidth="1"/>
    <col min="17" max="17" width="10.88671875" style="28" customWidth="1"/>
    <col min="18" max="18" width="50" style="28" customWidth="1"/>
    <col min="19" max="19" width="16.5546875" style="28" customWidth="1"/>
    <col min="20" max="20" width="15.33203125" style="28" customWidth="1"/>
    <col min="21" max="21" width="16.33203125" style="538" customWidth="1"/>
    <col min="22" max="22" width="15.6640625" style="538" customWidth="1"/>
    <col min="23" max="23" width="10.88671875" style="538"/>
    <col min="24" max="24" width="64.5546875" style="538" customWidth="1"/>
    <col min="25" max="25" width="18" style="538" customWidth="1"/>
    <col min="26" max="26" width="11.6640625" style="538" customWidth="1"/>
    <col min="27" max="16384" width="10.88671875" style="538"/>
  </cols>
  <sheetData>
    <row r="1" spans="1:26" s="28" customFormat="1" ht="13.8" thickBot="1">
      <c r="A1" s="31"/>
      <c r="B1" s="32"/>
      <c r="C1" s="31"/>
      <c r="D1" s="31"/>
      <c r="E1" s="31"/>
      <c r="F1" s="33"/>
      <c r="G1" s="32"/>
      <c r="H1" s="32"/>
      <c r="I1" s="34"/>
      <c r="J1" s="32"/>
      <c r="K1" s="32"/>
      <c r="L1" s="35"/>
    </row>
    <row r="2" spans="1:26" s="28" customFormat="1">
      <c r="A2" s="1018" t="s">
        <v>59</v>
      </c>
      <c r="B2" s="1019"/>
      <c r="C2" s="1019"/>
      <c r="D2" s="1019"/>
      <c r="E2" s="1019"/>
      <c r="F2" s="1019"/>
      <c r="G2" s="1019"/>
      <c r="H2" s="1019"/>
      <c r="I2" s="1019"/>
      <c r="J2" s="1019"/>
      <c r="K2" s="1020"/>
      <c r="L2" s="35"/>
    </row>
    <row r="3" spans="1:26" s="28" customFormat="1">
      <c r="A3" s="1021"/>
      <c r="B3" s="1022"/>
      <c r="C3" s="1022"/>
      <c r="D3" s="1022"/>
      <c r="E3" s="1022"/>
      <c r="F3" s="1022"/>
      <c r="G3" s="1022"/>
      <c r="H3" s="1022"/>
      <c r="I3" s="1022"/>
      <c r="J3" s="1022"/>
      <c r="K3" s="1023"/>
      <c r="L3" s="35"/>
    </row>
    <row r="4" spans="1:26" s="28" customFormat="1" ht="41.25" customHeight="1">
      <c r="A4" s="1024" t="s">
        <v>1566</v>
      </c>
      <c r="B4" s="1025"/>
      <c r="C4" s="1025"/>
      <c r="D4" s="1025"/>
      <c r="E4" s="1025"/>
      <c r="F4" s="1025"/>
      <c r="G4" s="1025"/>
      <c r="H4" s="1025"/>
      <c r="I4" s="1025"/>
      <c r="J4" s="1025"/>
      <c r="K4" s="1025"/>
      <c r="L4" s="998" t="s">
        <v>1330</v>
      </c>
      <c r="M4" s="999"/>
      <c r="N4" s="1000"/>
      <c r="O4" s="982" t="s">
        <v>1331</v>
      </c>
      <c r="P4" s="983"/>
      <c r="Q4" s="983"/>
      <c r="R4" s="983"/>
      <c r="S4" s="984"/>
      <c r="T4" s="137"/>
      <c r="U4" s="1004" t="s">
        <v>1360</v>
      </c>
      <c r="V4" s="1005"/>
      <c r="W4" s="1005"/>
      <c r="X4" s="1005"/>
      <c r="Y4" s="1006"/>
      <c r="Z4" s="268"/>
    </row>
    <row r="5" spans="1:26" s="28" customFormat="1" ht="72" customHeight="1" thickBot="1">
      <c r="A5" s="13" t="s">
        <v>11</v>
      </c>
      <c r="B5" s="14" t="s">
        <v>50</v>
      </c>
      <c r="C5" s="15" t="s">
        <v>51</v>
      </c>
      <c r="D5" s="15" t="s">
        <v>52</v>
      </c>
      <c r="E5" s="15" t="s">
        <v>53</v>
      </c>
      <c r="F5" s="15" t="s">
        <v>54</v>
      </c>
      <c r="G5" s="15" t="s">
        <v>55</v>
      </c>
      <c r="H5" s="15" t="s">
        <v>56</v>
      </c>
      <c r="I5" s="16" t="s">
        <v>21</v>
      </c>
      <c r="J5" s="15" t="s">
        <v>57</v>
      </c>
      <c r="K5" s="17" t="s">
        <v>58</v>
      </c>
      <c r="L5" s="540" t="s">
        <v>1420</v>
      </c>
      <c r="M5" s="539" t="s">
        <v>1333</v>
      </c>
      <c r="N5" s="540" t="s">
        <v>1082</v>
      </c>
      <c r="O5" s="541" t="s">
        <v>1334</v>
      </c>
      <c r="P5" s="542" t="s">
        <v>1335</v>
      </c>
      <c r="Q5" s="543" t="s">
        <v>1336</v>
      </c>
      <c r="R5" s="544" t="s">
        <v>1337</v>
      </c>
      <c r="S5" s="490" t="s">
        <v>1338</v>
      </c>
      <c r="T5" s="574" t="s">
        <v>1339</v>
      </c>
      <c r="U5" s="510" t="s">
        <v>1361</v>
      </c>
      <c r="V5" s="511" t="s">
        <v>1335</v>
      </c>
      <c r="W5" s="512" t="s">
        <v>1336</v>
      </c>
      <c r="X5" s="513" t="s">
        <v>1337</v>
      </c>
      <c r="Y5" s="510" t="s">
        <v>1338</v>
      </c>
      <c r="Z5" s="431" t="s">
        <v>1362</v>
      </c>
    </row>
    <row r="6" spans="1:26" s="42" customFormat="1" ht="16.2" thickTop="1">
      <c r="A6" s="1026" t="s">
        <v>87</v>
      </c>
      <c r="B6" s="1027"/>
      <c r="C6" s="1027"/>
      <c r="D6" s="1027"/>
      <c r="E6" s="1027"/>
      <c r="F6" s="1027"/>
      <c r="G6" s="1027"/>
      <c r="H6" s="1027"/>
      <c r="I6" s="1027"/>
      <c r="J6" s="1027"/>
      <c r="K6" s="1028"/>
      <c r="L6" s="575"/>
      <c r="M6" s="575"/>
      <c r="N6" s="575"/>
      <c r="O6" s="575"/>
      <c r="P6" s="575"/>
      <c r="Q6" s="575"/>
      <c r="R6" s="575"/>
      <c r="S6" s="575"/>
      <c r="T6" s="575"/>
      <c r="U6" s="40"/>
      <c r="V6" s="40"/>
      <c r="W6" s="40"/>
      <c r="X6" s="40"/>
      <c r="Y6" s="40"/>
      <c r="Z6" s="40"/>
    </row>
    <row r="7" spans="1:26" s="54" customFormat="1" ht="112.5" customHeight="1">
      <c r="A7" s="163">
        <v>1</v>
      </c>
      <c r="B7" s="103" t="s">
        <v>631</v>
      </c>
      <c r="C7" s="102" t="s">
        <v>632</v>
      </c>
      <c r="D7" s="215" t="s">
        <v>939</v>
      </c>
      <c r="E7" s="215" t="s">
        <v>174</v>
      </c>
      <c r="F7" s="150" t="s">
        <v>633</v>
      </c>
      <c r="G7" s="164" t="s">
        <v>634</v>
      </c>
      <c r="H7" s="143" t="s">
        <v>1154</v>
      </c>
      <c r="I7" s="81">
        <v>0.66</v>
      </c>
      <c r="J7" s="94" t="s">
        <v>1022</v>
      </c>
      <c r="K7" s="94" t="s">
        <v>1022</v>
      </c>
      <c r="L7" s="576" t="s">
        <v>1154</v>
      </c>
      <c r="M7" s="577">
        <v>1</v>
      </c>
      <c r="N7" s="576">
        <v>1</v>
      </c>
      <c r="O7" s="578">
        <v>1</v>
      </c>
      <c r="P7" s="579">
        <v>1</v>
      </c>
      <c r="Q7" s="576" t="s">
        <v>1022</v>
      </c>
      <c r="R7" s="580" t="s">
        <v>1421</v>
      </c>
      <c r="S7" s="260" t="s">
        <v>1095</v>
      </c>
      <c r="T7" s="581" t="str">
        <f>IF(O7&gt;0,"1","0")</f>
        <v>1</v>
      </c>
      <c r="U7" s="260"/>
      <c r="V7" s="495">
        <v>1</v>
      </c>
      <c r="W7" s="260" t="s">
        <v>1022</v>
      </c>
      <c r="X7" s="260" t="s">
        <v>1363</v>
      </c>
      <c r="Y7" s="515" t="s">
        <v>1095</v>
      </c>
      <c r="Z7" s="260"/>
    </row>
    <row r="8" spans="1:26" s="42" customFormat="1" ht="15.6">
      <c r="A8" s="1029" t="s">
        <v>88</v>
      </c>
      <c r="B8" s="1030"/>
      <c r="C8" s="1030"/>
      <c r="D8" s="1030"/>
      <c r="E8" s="1030"/>
      <c r="F8" s="1030"/>
      <c r="G8" s="1030"/>
      <c r="H8" s="1030"/>
      <c r="I8" s="1030"/>
      <c r="J8" s="1030"/>
      <c r="K8" s="1031"/>
      <c r="L8" s="582"/>
      <c r="M8" s="582"/>
      <c r="N8" s="582"/>
      <c r="O8" s="582"/>
      <c r="P8" s="583"/>
      <c r="Q8" s="582"/>
      <c r="R8" s="584"/>
      <c r="S8" s="582"/>
      <c r="T8" s="585"/>
      <c r="U8" s="612"/>
      <c r="V8" s="612"/>
      <c r="W8" s="612"/>
      <c r="X8" s="612"/>
    </row>
    <row r="9" spans="1:26" s="611" customFormat="1" ht="106.5" customHeight="1">
      <c r="A9" s="131">
        <v>1</v>
      </c>
      <c r="B9" s="132" t="s">
        <v>711</v>
      </c>
      <c r="C9" s="131" t="s">
        <v>696</v>
      </c>
      <c r="D9" s="216" t="s">
        <v>942</v>
      </c>
      <c r="E9" s="216" t="s">
        <v>943</v>
      </c>
      <c r="F9" s="132" t="s">
        <v>1016</v>
      </c>
      <c r="G9" s="132" t="s">
        <v>712</v>
      </c>
      <c r="H9" s="321" t="s">
        <v>1193</v>
      </c>
      <c r="I9" s="255">
        <v>0.7</v>
      </c>
      <c r="J9" s="254" t="s">
        <v>1096</v>
      </c>
      <c r="K9" s="256" t="s">
        <v>1097</v>
      </c>
      <c r="L9" s="586" t="s">
        <v>1422</v>
      </c>
      <c r="M9" s="587">
        <v>0.8</v>
      </c>
      <c r="N9" s="578" t="s">
        <v>1423</v>
      </c>
      <c r="O9" s="578">
        <v>1</v>
      </c>
      <c r="P9" s="588">
        <v>0.8</v>
      </c>
      <c r="Q9" s="578" t="s">
        <v>1424</v>
      </c>
      <c r="R9" s="580" t="s">
        <v>1425</v>
      </c>
      <c r="S9" s="260" t="s">
        <v>1269</v>
      </c>
      <c r="T9" s="581" t="str">
        <f>IF(O9&gt;0,"1","0")</f>
        <v>1</v>
      </c>
      <c r="U9" s="260">
        <v>1</v>
      </c>
      <c r="V9" s="495">
        <v>1</v>
      </c>
      <c r="W9" s="260" t="s">
        <v>1022</v>
      </c>
      <c r="X9" s="802" t="s">
        <v>1637</v>
      </c>
      <c r="Y9" s="515" t="s">
        <v>1095</v>
      </c>
      <c r="Z9" s="260">
        <v>1</v>
      </c>
    </row>
    <row r="10" spans="1:26" s="611" customFormat="1" ht="80.25" customHeight="1">
      <c r="A10" s="131">
        <v>2</v>
      </c>
      <c r="B10" s="132" t="s">
        <v>713</v>
      </c>
      <c r="C10" s="131" t="s">
        <v>714</v>
      </c>
      <c r="D10" s="216" t="s">
        <v>939</v>
      </c>
      <c r="E10" s="216" t="s">
        <v>174</v>
      </c>
      <c r="F10" s="132" t="s">
        <v>715</v>
      </c>
      <c r="G10" s="132" t="s">
        <v>716</v>
      </c>
      <c r="H10" s="302" t="s">
        <v>1155</v>
      </c>
      <c r="I10" s="255">
        <v>0.66</v>
      </c>
      <c r="J10" s="254" t="s">
        <v>1022</v>
      </c>
      <c r="K10" s="256" t="s">
        <v>1022</v>
      </c>
      <c r="L10" s="578" t="s">
        <v>1155</v>
      </c>
      <c r="M10" s="587">
        <v>0.66</v>
      </c>
      <c r="N10" s="578">
        <v>2</v>
      </c>
      <c r="O10" s="578">
        <v>1</v>
      </c>
      <c r="P10" s="588">
        <v>0.66</v>
      </c>
      <c r="Q10" s="578" t="s">
        <v>1424</v>
      </c>
      <c r="R10" s="589" t="s">
        <v>1426</v>
      </c>
      <c r="S10" s="260" t="s">
        <v>1322</v>
      </c>
      <c r="T10" s="581" t="str">
        <f>IF(O10&gt;0,"1","0")</f>
        <v>1</v>
      </c>
      <c r="U10" s="260">
        <v>1</v>
      </c>
      <c r="V10" s="495">
        <v>1</v>
      </c>
      <c r="W10" s="260" t="s">
        <v>1022</v>
      </c>
      <c r="X10" s="260" t="s">
        <v>1519</v>
      </c>
      <c r="Y10" s="515" t="s">
        <v>1095</v>
      </c>
      <c r="Z10" s="260">
        <v>1</v>
      </c>
    </row>
    <row r="11" spans="1:26" s="612" customFormat="1" ht="15.6">
      <c r="A11" s="1032" t="s">
        <v>89</v>
      </c>
      <c r="B11" s="1033"/>
      <c r="C11" s="1033"/>
      <c r="D11" s="1033"/>
      <c r="E11" s="1033"/>
      <c r="F11" s="1033"/>
      <c r="G11" s="1033"/>
      <c r="H11" s="1033"/>
      <c r="I11" s="1033"/>
      <c r="J11" s="1033"/>
      <c r="K11" s="1034"/>
      <c r="L11" s="590"/>
      <c r="M11" s="590"/>
      <c r="N11" s="590"/>
      <c r="O11" s="590"/>
      <c r="P11" s="591"/>
      <c r="Q11" s="590"/>
      <c r="R11" s="592"/>
      <c r="S11" s="590"/>
      <c r="T11" s="593"/>
    </row>
    <row r="12" spans="1:26" s="611" customFormat="1" ht="134.25" customHeight="1">
      <c r="A12" s="173">
        <v>1</v>
      </c>
      <c r="B12" s="172" t="s">
        <v>717</v>
      </c>
      <c r="C12" s="173" t="s">
        <v>714</v>
      </c>
      <c r="D12" s="214" t="s">
        <v>939</v>
      </c>
      <c r="E12" s="214" t="s">
        <v>174</v>
      </c>
      <c r="F12" s="174" t="s">
        <v>718</v>
      </c>
      <c r="G12" s="172" t="s">
        <v>716</v>
      </c>
      <c r="H12" s="55" t="s">
        <v>1156</v>
      </c>
      <c r="I12" s="56">
        <v>0.5</v>
      </c>
      <c r="J12" s="175" t="s">
        <v>672</v>
      </c>
      <c r="K12" s="175" t="s">
        <v>1022</v>
      </c>
      <c r="L12" s="576" t="s">
        <v>1427</v>
      </c>
      <c r="M12" s="577">
        <v>0.5</v>
      </c>
      <c r="N12" s="576">
        <v>3</v>
      </c>
      <c r="O12" s="578">
        <v>1</v>
      </c>
      <c r="P12" s="579">
        <v>0.5</v>
      </c>
      <c r="Q12" s="578" t="s">
        <v>1424</v>
      </c>
      <c r="R12" s="594" t="s">
        <v>1428</v>
      </c>
      <c r="S12" s="260" t="s">
        <v>1322</v>
      </c>
      <c r="T12" s="581" t="str">
        <f>IF(O12&gt;0,"1","0")</f>
        <v>1</v>
      </c>
      <c r="U12" s="260">
        <v>1</v>
      </c>
      <c r="V12" s="495">
        <v>1</v>
      </c>
      <c r="W12" s="260" t="s">
        <v>1022</v>
      </c>
      <c r="X12" s="260" t="s">
        <v>1520</v>
      </c>
      <c r="Y12" s="515" t="s">
        <v>1095</v>
      </c>
      <c r="Z12" s="260">
        <v>1</v>
      </c>
    </row>
    <row r="13" spans="1:26" s="612" customFormat="1" ht="15.6">
      <c r="A13" s="1035" t="s">
        <v>60</v>
      </c>
      <c r="B13" s="1036"/>
      <c r="C13" s="1036"/>
      <c r="D13" s="1036"/>
      <c r="E13" s="1036"/>
      <c r="F13" s="1036"/>
      <c r="G13" s="1036"/>
      <c r="H13" s="1036"/>
      <c r="I13" s="1036"/>
      <c r="J13" s="1036"/>
      <c r="K13" s="1037"/>
      <c r="L13" s="595"/>
      <c r="M13" s="595"/>
      <c r="N13" s="595"/>
      <c r="O13" s="595"/>
      <c r="P13" s="596"/>
      <c r="Q13" s="595"/>
      <c r="R13" s="597"/>
      <c r="S13" s="595"/>
      <c r="T13" s="598"/>
    </row>
    <row r="14" spans="1:26" s="611" customFormat="1" ht="111.75" customHeight="1">
      <c r="A14" s="100">
        <v>1</v>
      </c>
      <c r="B14" s="101" t="s">
        <v>719</v>
      </c>
      <c r="C14" s="167" t="s">
        <v>720</v>
      </c>
      <c r="D14" s="213" t="s">
        <v>939</v>
      </c>
      <c r="E14" s="213" t="s">
        <v>174</v>
      </c>
      <c r="F14" s="166" t="s">
        <v>1501</v>
      </c>
      <c r="G14" s="101" t="s">
        <v>722</v>
      </c>
      <c r="H14" s="223" t="s">
        <v>1134</v>
      </c>
      <c r="I14" s="328">
        <v>0.66600000000000004</v>
      </c>
      <c r="J14" s="134"/>
      <c r="K14" s="135"/>
      <c r="L14" s="578" t="s">
        <v>1134</v>
      </c>
      <c r="M14" s="587">
        <v>0.66600000000000004</v>
      </c>
      <c r="N14" s="578" t="s">
        <v>1429</v>
      </c>
      <c r="O14" s="578">
        <v>1</v>
      </c>
      <c r="P14" s="588">
        <v>0.67</v>
      </c>
      <c r="Q14" s="578" t="s">
        <v>1022</v>
      </c>
      <c r="R14" s="557" t="s">
        <v>1430</v>
      </c>
      <c r="S14" s="260" t="s">
        <v>1322</v>
      </c>
      <c r="T14" s="581" t="str">
        <f>IF(O14&gt;0,"1","0")</f>
        <v>1</v>
      </c>
      <c r="U14" s="260">
        <v>1</v>
      </c>
      <c r="V14" s="495">
        <v>1</v>
      </c>
      <c r="W14" s="260" t="s">
        <v>1022</v>
      </c>
      <c r="X14" s="260" t="s">
        <v>1509</v>
      </c>
      <c r="Y14" s="515" t="s">
        <v>1095</v>
      </c>
      <c r="Z14" s="260">
        <v>1</v>
      </c>
    </row>
    <row r="15" spans="1:26" s="537" customFormat="1" ht="104.25" customHeight="1">
      <c r="A15" s="176">
        <v>2</v>
      </c>
      <c r="B15" s="177" t="s">
        <v>723</v>
      </c>
      <c r="C15" s="176" t="s">
        <v>714</v>
      </c>
      <c r="D15" s="213" t="s">
        <v>939</v>
      </c>
      <c r="E15" s="213" t="s">
        <v>174</v>
      </c>
      <c r="F15" s="178" t="s">
        <v>724</v>
      </c>
      <c r="G15" s="177" t="s">
        <v>725</v>
      </c>
      <c r="H15" s="176" t="s">
        <v>1157</v>
      </c>
      <c r="I15" s="179">
        <v>0.66</v>
      </c>
      <c r="J15" s="303" t="s">
        <v>1022</v>
      </c>
      <c r="K15" s="180" t="s">
        <v>1022</v>
      </c>
      <c r="L15" s="599" t="s">
        <v>1157</v>
      </c>
      <c r="M15" s="600">
        <v>0.66</v>
      </c>
      <c r="N15" s="599">
        <v>4</v>
      </c>
      <c r="O15" s="557">
        <v>1</v>
      </c>
      <c r="P15" s="601">
        <v>0.66</v>
      </c>
      <c r="Q15" s="599" t="s">
        <v>1022</v>
      </c>
      <c r="R15" s="602" t="s">
        <v>1431</v>
      </c>
      <c r="S15" s="260" t="s">
        <v>1322</v>
      </c>
      <c r="T15" s="581" t="str">
        <f>IF(O15&gt;0,"1","0")</f>
        <v>1</v>
      </c>
      <c r="U15" s="260">
        <v>1</v>
      </c>
      <c r="V15" s="495">
        <v>1</v>
      </c>
      <c r="W15" s="260" t="s">
        <v>1022</v>
      </c>
      <c r="X15" s="497" t="s">
        <v>1686</v>
      </c>
      <c r="Y15" s="515" t="s">
        <v>1095</v>
      </c>
      <c r="Z15" s="260">
        <v>1</v>
      </c>
    </row>
    <row r="16" spans="1:26" s="612" customFormat="1" ht="15.6">
      <c r="A16" s="1038" t="s">
        <v>90</v>
      </c>
      <c r="B16" s="1039"/>
      <c r="C16" s="1039"/>
      <c r="D16" s="1039"/>
      <c r="E16" s="1039"/>
      <c r="F16" s="1039"/>
      <c r="G16" s="1039"/>
      <c r="H16" s="1039"/>
      <c r="I16" s="1039"/>
      <c r="J16" s="1039"/>
      <c r="K16" s="1040"/>
      <c r="L16" s="603"/>
      <c r="M16" s="603"/>
      <c r="N16" s="603"/>
      <c r="O16" s="603"/>
      <c r="P16" s="604"/>
      <c r="Q16" s="603"/>
      <c r="R16" s="605"/>
      <c r="S16" s="603"/>
      <c r="T16" s="606"/>
    </row>
    <row r="17" spans="1:26" s="611" customFormat="1" ht="144" customHeight="1">
      <c r="A17" s="148">
        <v>1</v>
      </c>
      <c r="B17" s="133" t="s">
        <v>726</v>
      </c>
      <c r="C17" s="148" t="s">
        <v>714</v>
      </c>
      <c r="D17" s="212" t="s">
        <v>939</v>
      </c>
      <c r="E17" s="212" t="s">
        <v>174</v>
      </c>
      <c r="F17" s="181" t="s">
        <v>727</v>
      </c>
      <c r="G17" s="181" t="s">
        <v>728</v>
      </c>
      <c r="H17" s="148" t="s">
        <v>1158</v>
      </c>
      <c r="I17" s="182">
        <v>0.66</v>
      </c>
      <c r="J17" s="148" t="s">
        <v>1022</v>
      </c>
      <c r="K17" s="148" t="s">
        <v>1022</v>
      </c>
      <c r="L17" s="586" t="s">
        <v>1432</v>
      </c>
      <c r="M17" s="587">
        <v>0.66</v>
      </c>
      <c r="N17" s="578">
        <v>5</v>
      </c>
      <c r="O17" s="578">
        <v>1</v>
      </c>
      <c r="P17" s="588">
        <v>0.66</v>
      </c>
      <c r="Q17" s="599" t="s">
        <v>1022</v>
      </c>
      <c r="R17" s="589" t="s">
        <v>1433</v>
      </c>
      <c r="S17" s="260" t="s">
        <v>1322</v>
      </c>
      <c r="T17" s="581" t="str">
        <f>IF(O17&gt;0,"1","0")</f>
        <v>1</v>
      </c>
      <c r="U17" s="260">
        <v>1</v>
      </c>
      <c r="V17" s="495">
        <v>1</v>
      </c>
      <c r="W17" s="260" t="s">
        <v>1022</v>
      </c>
      <c r="X17" s="497" t="s">
        <v>1521</v>
      </c>
      <c r="Y17" s="515" t="s">
        <v>1095</v>
      </c>
      <c r="Z17" s="260">
        <v>1</v>
      </c>
    </row>
    <row r="18" spans="1:26" s="612" customFormat="1" ht="15.6">
      <c r="A18" s="1015" t="s">
        <v>91</v>
      </c>
      <c r="B18" s="1016"/>
      <c r="C18" s="1016"/>
      <c r="D18" s="1016"/>
      <c r="E18" s="1016"/>
      <c r="F18" s="1016"/>
      <c r="G18" s="1016"/>
      <c r="H18" s="1016"/>
      <c r="I18" s="1016"/>
      <c r="J18" s="1016"/>
      <c r="K18" s="1017"/>
      <c r="L18" s="607"/>
      <c r="M18" s="607"/>
      <c r="N18" s="607"/>
      <c r="O18" s="607"/>
      <c r="P18" s="608"/>
      <c r="Q18" s="607"/>
      <c r="R18" s="609"/>
      <c r="S18" s="607"/>
      <c r="T18" s="610"/>
    </row>
    <row r="19" spans="1:26" s="611" customFormat="1" ht="130.5" customHeight="1">
      <c r="A19" s="183">
        <v>1</v>
      </c>
      <c r="B19" s="184" t="s">
        <v>729</v>
      </c>
      <c r="C19" s="149" t="s">
        <v>714</v>
      </c>
      <c r="D19" s="201" t="s">
        <v>939</v>
      </c>
      <c r="E19" s="201" t="s">
        <v>174</v>
      </c>
      <c r="F19" s="185" t="s">
        <v>730</v>
      </c>
      <c r="G19" s="185" t="s">
        <v>716</v>
      </c>
      <c r="H19" s="149" t="s">
        <v>1159</v>
      </c>
      <c r="I19" s="186">
        <v>1</v>
      </c>
      <c r="J19" s="149" t="s">
        <v>1022</v>
      </c>
      <c r="K19" s="187" t="s">
        <v>1022</v>
      </c>
      <c r="L19" s="578" t="s">
        <v>1159</v>
      </c>
      <c r="M19" s="587">
        <v>1</v>
      </c>
      <c r="N19" s="578">
        <v>6</v>
      </c>
      <c r="O19" s="578">
        <v>1</v>
      </c>
      <c r="P19" s="588">
        <v>1</v>
      </c>
      <c r="Q19" s="599" t="s">
        <v>1022</v>
      </c>
      <c r="R19" s="589" t="s">
        <v>1434</v>
      </c>
      <c r="S19" s="260" t="s">
        <v>1095</v>
      </c>
      <c r="T19" s="581" t="str">
        <f>IF(O19&gt;0,"1","0")</f>
        <v>1</v>
      </c>
      <c r="U19" s="260"/>
      <c r="V19" s="495">
        <v>1</v>
      </c>
      <c r="W19" s="260" t="s">
        <v>1022</v>
      </c>
      <c r="X19" s="260" t="s">
        <v>1363</v>
      </c>
      <c r="Y19" s="434" t="s">
        <v>1095</v>
      </c>
      <c r="Z19" s="260"/>
    </row>
    <row r="20" spans="1:26" s="611" customFormat="1" ht="120.75" customHeight="1">
      <c r="A20" s="183">
        <v>2</v>
      </c>
      <c r="B20" s="184" t="s">
        <v>731</v>
      </c>
      <c r="C20" s="149" t="s">
        <v>714</v>
      </c>
      <c r="D20" s="201" t="s">
        <v>939</v>
      </c>
      <c r="E20" s="201" t="s">
        <v>174</v>
      </c>
      <c r="F20" s="185" t="s">
        <v>732</v>
      </c>
      <c r="G20" s="185" t="s">
        <v>733</v>
      </c>
      <c r="H20" s="149" t="s">
        <v>1160</v>
      </c>
      <c r="I20" s="186">
        <v>0.66</v>
      </c>
      <c r="J20" s="149" t="s">
        <v>1022</v>
      </c>
      <c r="K20" s="57" t="s">
        <v>1022</v>
      </c>
      <c r="L20" s="586" t="s">
        <v>1160</v>
      </c>
      <c r="M20" s="587">
        <v>0.66</v>
      </c>
      <c r="N20" s="578">
        <v>7</v>
      </c>
      <c r="O20" s="578">
        <v>1</v>
      </c>
      <c r="P20" s="588">
        <v>0.66</v>
      </c>
      <c r="Q20" s="599" t="s">
        <v>1022</v>
      </c>
      <c r="R20" s="580" t="s">
        <v>1435</v>
      </c>
      <c r="S20" s="260" t="s">
        <v>1322</v>
      </c>
      <c r="T20" s="581" t="str">
        <f>IF(O20&gt;0,"1","0")</f>
        <v>1</v>
      </c>
      <c r="U20" s="260">
        <v>1</v>
      </c>
      <c r="V20" s="495">
        <v>1</v>
      </c>
      <c r="W20" s="260" t="s">
        <v>1022</v>
      </c>
      <c r="X20" s="260" t="s">
        <v>1522</v>
      </c>
      <c r="Y20" s="515" t="s">
        <v>1095</v>
      </c>
      <c r="Z20" s="260">
        <v>1</v>
      </c>
    </row>
    <row r="21" spans="1:26" ht="17.399999999999999">
      <c r="L21" s="137"/>
      <c r="M21" s="136"/>
      <c r="N21" s="137"/>
      <c r="O21" s="538"/>
      <c r="P21" s="538"/>
      <c r="Q21" s="137"/>
      <c r="R21" s="137"/>
      <c r="S21" s="137"/>
      <c r="T21" s="137"/>
      <c r="U21" s="137"/>
      <c r="V21" s="498">
        <f>AVERAGE(V7:V20)</f>
        <v>1</v>
      </c>
    </row>
    <row r="22" spans="1:26" ht="28.8">
      <c r="L22" s="137"/>
      <c r="M22" s="136"/>
      <c r="N22" s="137"/>
      <c r="O22" s="538"/>
      <c r="P22" s="538"/>
      <c r="Q22" s="137"/>
      <c r="R22" s="137"/>
      <c r="S22" s="137"/>
      <c r="T22" s="137"/>
      <c r="U22" s="499" t="s">
        <v>1358</v>
      </c>
      <c r="V22" s="500">
        <f>COUNTA(Z7:Z20)</f>
        <v>7</v>
      </c>
    </row>
    <row r="23" spans="1:26" ht="28.8">
      <c r="L23" s="137"/>
      <c r="M23" s="136"/>
      <c r="N23" s="137"/>
      <c r="O23" s="538"/>
      <c r="P23" s="538"/>
      <c r="Q23" s="137"/>
      <c r="R23" s="137"/>
      <c r="S23" s="137"/>
      <c r="T23" s="137"/>
      <c r="U23" s="499" t="s">
        <v>1359</v>
      </c>
      <c r="V23" s="500">
        <f>COUNTIF(U7:U20,1)</f>
        <v>7</v>
      </c>
    </row>
  </sheetData>
  <autoFilter ref="A5:Z23" xr:uid="{00000000-0009-0000-0000-000009000000}"/>
  <mergeCells count="11">
    <mergeCell ref="L4:N4"/>
    <mergeCell ref="O4:S4"/>
    <mergeCell ref="U4:Y4"/>
    <mergeCell ref="A13:K13"/>
    <mergeCell ref="A16:K16"/>
    <mergeCell ref="A18:K18"/>
    <mergeCell ref="A2:K3"/>
    <mergeCell ref="A4:K4"/>
    <mergeCell ref="A6:K6"/>
    <mergeCell ref="A8:K8"/>
    <mergeCell ref="A11:K11"/>
  </mergeCells>
  <conditionalFormatting sqref="S7">
    <cfRule type="containsText" dxfId="137" priority="33" operator="containsText" text="NO REQUIERE SEGUIMIENTO PARA ESTE CORTE">
      <formula>NOT(ISERROR(SEARCH("NO REQUIERE SEGUIMIENTO PARA ESTE CORTE",S7)))</formula>
    </cfRule>
    <cfRule type="containsText" dxfId="136" priority="34" operator="containsText" text="CUMPLIDA FUERA DE TÉRMINO">
      <formula>NOT(ISERROR(SEARCH("CUMPLIDA FUERA DE TÉRMINO",S7)))</formula>
    </cfRule>
    <cfRule type="containsText" dxfId="135" priority="35" operator="containsText" text="EN CURSO">
      <formula>NOT(ISERROR(SEARCH("EN CURSO",S7)))</formula>
    </cfRule>
    <cfRule type="containsText" dxfId="134" priority="36" operator="containsText" text="VENCIDA">
      <formula>NOT(ISERROR(SEARCH("VENCIDA",S7)))</formula>
    </cfRule>
    <cfRule type="containsText" dxfId="133" priority="37" operator="containsText" text="CUMPLIDA">
      <formula>NOT(ISERROR(SEARCH("CUMPLIDA",S7)))</formula>
    </cfRule>
  </conditionalFormatting>
  <conditionalFormatting sqref="S19:S20 S17 S14:S15 S12 S9:S10">
    <cfRule type="containsText" dxfId="132" priority="28" operator="containsText" text="NO REQUIERE SEGUIMIENTO PARA ESTE CORTE">
      <formula>NOT(ISERROR(SEARCH("NO REQUIERE SEGUIMIENTO PARA ESTE CORTE",S9)))</formula>
    </cfRule>
    <cfRule type="containsText" dxfId="131" priority="29" operator="containsText" text="CUMPLIDA FUERA DE TÉRMINO">
      <formula>NOT(ISERROR(SEARCH("CUMPLIDA FUERA DE TÉRMINO",S9)))</formula>
    </cfRule>
    <cfRule type="containsText" dxfId="130" priority="30" operator="containsText" text="EN CURSO">
      <formula>NOT(ISERROR(SEARCH("EN CURSO",S9)))</formula>
    </cfRule>
    <cfRule type="containsText" dxfId="129" priority="31" operator="containsText" text="VENCIDA">
      <formula>NOT(ISERROR(SEARCH("VENCIDA",S9)))</formula>
    </cfRule>
    <cfRule type="containsText" dxfId="128" priority="32" operator="containsText" text="CUMPLIDA">
      <formula>NOT(ISERROR(SEARCH("CUMPLIDA",S9)))</formula>
    </cfRule>
  </conditionalFormatting>
  <conditionalFormatting sqref="Y20">
    <cfRule type="containsText" dxfId="127" priority="1" operator="containsText" text="VENCIDA">
      <formula>NOT(ISERROR(SEARCH("VENCIDA",Y20)))</formula>
    </cfRule>
    <cfRule type="containsText" dxfId="126" priority="2" operator="containsText" text="CUMPLIDA FUERA DE TÉRMINO">
      <formula>NOT(ISERROR(SEARCH("CUMPLIDA FUERA DE TÉRMINO",Y20)))</formula>
    </cfRule>
    <cfRule type="containsText" dxfId="125" priority="3" operator="containsText" text="CUMPLIDA">
      <formula>NOT(ISERROR(SEARCH("CUMPLIDA",Y20)))</formula>
    </cfRule>
  </conditionalFormatting>
  <conditionalFormatting sqref="Y7">
    <cfRule type="containsText" dxfId="124" priority="25" operator="containsText" text="VENCIDA">
      <formula>NOT(ISERROR(SEARCH("VENCIDA",Y7)))</formula>
    </cfRule>
    <cfRule type="containsText" dxfId="123" priority="26" operator="containsText" text="CUMPLIDA FUERA DE TÉRMINO">
      <formula>NOT(ISERROR(SEARCH("CUMPLIDA FUERA DE TÉRMINO",Y7)))</formula>
    </cfRule>
    <cfRule type="containsText" dxfId="122" priority="27" operator="containsText" text="CUMPLIDA">
      <formula>NOT(ISERROR(SEARCH("CUMPLIDA",Y7)))</formula>
    </cfRule>
  </conditionalFormatting>
  <conditionalFormatting sqref="Y9">
    <cfRule type="containsText" dxfId="121" priority="22" operator="containsText" text="VENCIDA">
      <formula>NOT(ISERROR(SEARCH("VENCIDA",Y9)))</formula>
    </cfRule>
    <cfRule type="containsText" dxfId="120" priority="23" operator="containsText" text="CUMPLIDA FUERA DE TÉRMINO">
      <formula>NOT(ISERROR(SEARCH("CUMPLIDA FUERA DE TÉRMINO",Y9)))</formula>
    </cfRule>
    <cfRule type="containsText" dxfId="119" priority="24" operator="containsText" text="CUMPLIDA">
      <formula>NOT(ISERROR(SEARCH("CUMPLIDA",Y9)))</formula>
    </cfRule>
  </conditionalFormatting>
  <conditionalFormatting sqref="Y10">
    <cfRule type="containsText" dxfId="118" priority="19" operator="containsText" text="VENCIDA">
      <formula>NOT(ISERROR(SEARCH("VENCIDA",Y10)))</formula>
    </cfRule>
    <cfRule type="containsText" dxfId="117" priority="20" operator="containsText" text="CUMPLIDA FUERA DE TÉRMINO">
      <formula>NOT(ISERROR(SEARCH("CUMPLIDA FUERA DE TÉRMINO",Y10)))</formula>
    </cfRule>
    <cfRule type="containsText" dxfId="116" priority="21" operator="containsText" text="CUMPLIDA">
      <formula>NOT(ISERROR(SEARCH("CUMPLIDA",Y10)))</formula>
    </cfRule>
  </conditionalFormatting>
  <conditionalFormatting sqref="Y12">
    <cfRule type="containsText" dxfId="115" priority="16" operator="containsText" text="VENCIDA">
      <formula>NOT(ISERROR(SEARCH("VENCIDA",Y12)))</formula>
    </cfRule>
    <cfRule type="containsText" dxfId="114" priority="17" operator="containsText" text="CUMPLIDA FUERA DE TÉRMINO">
      <formula>NOT(ISERROR(SEARCH("CUMPLIDA FUERA DE TÉRMINO",Y12)))</formula>
    </cfRule>
    <cfRule type="containsText" dxfId="113" priority="18" operator="containsText" text="CUMPLIDA">
      <formula>NOT(ISERROR(SEARCH("CUMPLIDA",Y12)))</formula>
    </cfRule>
  </conditionalFormatting>
  <conditionalFormatting sqref="Y14">
    <cfRule type="containsText" dxfId="112" priority="13" operator="containsText" text="VENCIDA">
      <formula>NOT(ISERROR(SEARCH("VENCIDA",Y14)))</formula>
    </cfRule>
    <cfRule type="containsText" dxfId="111" priority="14" operator="containsText" text="CUMPLIDA FUERA DE TÉRMINO">
      <formula>NOT(ISERROR(SEARCH("CUMPLIDA FUERA DE TÉRMINO",Y14)))</formula>
    </cfRule>
    <cfRule type="containsText" dxfId="110" priority="15" operator="containsText" text="CUMPLIDA">
      <formula>NOT(ISERROR(SEARCH("CUMPLIDA",Y14)))</formula>
    </cfRule>
  </conditionalFormatting>
  <conditionalFormatting sqref="Y15">
    <cfRule type="containsText" dxfId="109" priority="10" operator="containsText" text="VENCIDA">
      <formula>NOT(ISERROR(SEARCH("VENCIDA",Y15)))</formula>
    </cfRule>
    <cfRule type="containsText" dxfId="108" priority="11" operator="containsText" text="CUMPLIDA FUERA DE TÉRMINO">
      <formula>NOT(ISERROR(SEARCH("CUMPLIDA FUERA DE TÉRMINO",Y15)))</formula>
    </cfRule>
    <cfRule type="containsText" dxfId="107" priority="12" operator="containsText" text="CUMPLIDA">
      <formula>NOT(ISERROR(SEARCH("CUMPLIDA",Y15)))</formula>
    </cfRule>
  </conditionalFormatting>
  <conditionalFormatting sqref="Y17">
    <cfRule type="containsText" dxfId="106" priority="7" operator="containsText" text="VENCIDA">
      <formula>NOT(ISERROR(SEARCH("VENCIDA",Y17)))</formula>
    </cfRule>
    <cfRule type="containsText" dxfId="105" priority="8" operator="containsText" text="CUMPLIDA FUERA DE TÉRMINO">
      <formula>NOT(ISERROR(SEARCH("CUMPLIDA FUERA DE TÉRMINO",Y17)))</formula>
    </cfRule>
    <cfRule type="containsText" dxfId="104" priority="9" operator="containsText" text="CUMPLIDA">
      <formula>NOT(ISERROR(SEARCH("CUMPLIDA",Y17)))</formula>
    </cfRule>
  </conditionalFormatting>
  <conditionalFormatting sqref="Y19">
    <cfRule type="containsText" dxfId="103" priority="4" operator="containsText" text="VENCIDA">
      <formula>NOT(ISERROR(SEARCH("VENCIDA",Y19)))</formula>
    </cfRule>
    <cfRule type="containsText" dxfId="102" priority="5" operator="containsText" text="CUMPLIDA FUERA DE TÉRMINO">
      <formula>NOT(ISERROR(SEARCH("CUMPLIDA FUERA DE TÉRMINO",Y19)))</formula>
    </cfRule>
    <cfRule type="containsText" dxfId="101" priority="6" operator="containsText" text="CUMPLIDA">
      <formula>NOT(ISERROR(SEARCH("CUMPLIDA",Y19)))</formula>
    </cfRule>
  </conditionalFormatting>
  <dataValidations count="1">
    <dataValidation type="list" allowBlank="1" showInputMessage="1" showErrorMessage="1" sqref="S17 S7 S9:S10 S12 S14:S15 S19:S20" xr:uid="{00000000-0002-0000-0900-000000000000}">
      <formula1>#REF!</formula1>
    </dataValidation>
  </dataValidations>
  <hyperlinks>
    <hyperlink ref="N14" r:id="rId1" display="\\10.216.160.201\comunicaciones\2020\1140.27 PIEZAS COMUNICACIONALES" xr:uid="{00000000-0004-0000-0900-000000000000}"/>
  </hyperlinks>
  <pageMargins left="0.7" right="0.7" top="0.75" bottom="0.75" header="0.3" footer="0.3"/>
  <pageSetup paperSize="9" scale="28"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'Resultados Comp . pro'!$R$3:$R$5</xm:f>
          </x14:formula1>
          <xm:sqref>Y7 Y9:Y10 Y12 Y14:Y15 Y17 Y19:Y20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B44"/>
  <sheetViews>
    <sheetView zoomScale="30" zoomScaleNormal="30" zoomScaleSheetLayoutView="70" zoomScalePageLayoutView="85" workbookViewId="0">
      <selection sqref="A1:L2"/>
    </sheetView>
  </sheetViews>
  <sheetFormatPr baseColWidth="10" defaultColWidth="10.88671875" defaultRowHeight="13.2"/>
  <cols>
    <col min="1" max="1" width="10.88671875" style="28"/>
    <col min="2" max="2" width="31.109375" style="28" customWidth="1"/>
    <col min="3" max="3" width="33.44140625" style="28" customWidth="1"/>
    <col min="4" max="4" width="18.109375" style="28" customWidth="1"/>
    <col min="5" max="5" width="21.44140625" style="28" customWidth="1"/>
    <col min="6" max="6" width="22.44140625" style="28" customWidth="1"/>
    <col min="7" max="7" width="21.33203125" style="28" customWidth="1"/>
    <col min="8" max="8" width="29.6640625" style="28" customWidth="1"/>
    <col min="9" max="9" width="52.88671875" style="28" customWidth="1"/>
    <col min="10" max="10" width="10.88671875" style="82" customWidth="1"/>
    <col min="11" max="11" width="34.109375" style="28" customWidth="1"/>
    <col min="12" max="12" width="29.88671875" style="28" customWidth="1"/>
    <col min="13" max="13" width="43.88671875" style="37" customWidth="1"/>
    <col min="14" max="14" width="16" style="28" customWidth="1"/>
    <col min="15" max="15" width="12.5546875" style="28" customWidth="1"/>
    <col min="16" max="16" width="17.88671875" style="28" customWidth="1"/>
    <col min="17" max="17" width="14.5546875" style="28" customWidth="1"/>
    <col min="18" max="18" width="10.88671875" style="28" customWidth="1"/>
    <col min="19" max="19" width="40.6640625" style="28" customWidth="1"/>
    <col min="20" max="20" width="12.44140625" style="28" customWidth="1"/>
    <col min="21" max="21" width="18" style="28" customWidth="1"/>
    <col min="22" max="22" width="12.88671875" style="538" customWidth="1"/>
    <col min="23" max="23" width="12.33203125" style="538" customWidth="1"/>
    <col min="24" max="24" width="12" style="538" customWidth="1"/>
    <col min="25" max="25" width="53.33203125" style="538" customWidth="1"/>
    <col min="26" max="26" width="12" style="538" customWidth="1"/>
    <col min="27" max="27" width="17" style="538" customWidth="1"/>
    <col min="28" max="28" width="19.88671875" style="538" customWidth="1"/>
    <col min="29" max="16384" width="10.88671875" style="538"/>
  </cols>
  <sheetData>
    <row r="1" spans="1:27" s="28" customFormat="1">
      <c r="A1" s="1041" t="s">
        <v>61</v>
      </c>
      <c r="B1" s="1041"/>
      <c r="C1" s="1041"/>
      <c r="D1" s="1041"/>
      <c r="E1" s="1041"/>
      <c r="F1" s="1041"/>
      <c r="G1" s="1041"/>
      <c r="H1" s="1041"/>
      <c r="I1" s="1041"/>
      <c r="J1" s="1041"/>
      <c r="K1" s="1041"/>
      <c r="L1" s="1041"/>
      <c r="M1" s="37"/>
    </row>
    <row r="2" spans="1:27" s="28" customFormat="1">
      <c r="A2" s="1041"/>
      <c r="B2" s="1041"/>
      <c r="C2" s="1041"/>
      <c r="D2" s="1041"/>
      <c r="E2" s="1041"/>
      <c r="F2" s="1041"/>
      <c r="G2" s="1041"/>
      <c r="H2" s="1041"/>
      <c r="I2" s="1041"/>
      <c r="J2" s="1041"/>
      <c r="K2" s="1041"/>
      <c r="L2" s="1041"/>
      <c r="M2" s="37"/>
    </row>
    <row r="3" spans="1:27" s="28" customFormat="1" ht="27.75" customHeight="1">
      <c r="A3" s="1041" t="s">
        <v>1563</v>
      </c>
      <c r="B3" s="1041"/>
      <c r="C3" s="1041"/>
      <c r="D3" s="1041"/>
      <c r="E3" s="1041"/>
      <c r="F3" s="1041"/>
      <c r="G3" s="1041"/>
      <c r="H3" s="1041"/>
      <c r="I3" s="1041"/>
      <c r="J3" s="1041"/>
      <c r="K3" s="1041"/>
      <c r="L3" s="1041"/>
      <c r="M3" s="998" t="s">
        <v>1330</v>
      </c>
      <c r="N3" s="999"/>
      <c r="O3" s="1000"/>
      <c r="P3" s="982" t="s">
        <v>1331</v>
      </c>
      <c r="Q3" s="983"/>
      <c r="R3" s="983"/>
      <c r="S3" s="983"/>
      <c r="T3" s="984"/>
      <c r="U3" s="137"/>
      <c r="V3" s="1004" t="s">
        <v>1360</v>
      </c>
      <c r="W3" s="1005"/>
      <c r="X3" s="1005"/>
      <c r="Y3" s="1005"/>
      <c r="Z3" s="1006"/>
      <c r="AA3" s="268"/>
    </row>
    <row r="4" spans="1:27" s="661" customFormat="1" ht="92.25" customHeight="1">
      <c r="A4" s="21" t="s">
        <v>11</v>
      </c>
      <c r="B4" s="22" t="s">
        <v>50</v>
      </c>
      <c r="C4" s="22" t="s">
        <v>51</v>
      </c>
      <c r="D4" s="22" t="s">
        <v>52</v>
      </c>
      <c r="E4" s="22" t="s">
        <v>53</v>
      </c>
      <c r="F4" s="22" t="s">
        <v>54</v>
      </c>
      <c r="G4" s="21" t="s">
        <v>55</v>
      </c>
      <c r="H4" s="21" t="s">
        <v>62</v>
      </c>
      <c r="I4" s="21" t="s">
        <v>56</v>
      </c>
      <c r="J4" s="80" t="s">
        <v>21</v>
      </c>
      <c r="K4" s="21" t="s">
        <v>57</v>
      </c>
      <c r="L4" s="23" t="s">
        <v>58</v>
      </c>
      <c r="M4" s="540" t="s">
        <v>1420</v>
      </c>
      <c r="N4" s="539" t="s">
        <v>1333</v>
      </c>
      <c r="O4" s="540" t="s">
        <v>1082</v>
      </c>
      <c r="P4" s="541" t="s">
        <v>1334</v>
      </c>
      <c r="Q4" s="542" t="s">
        <v>1335</v>
      </c>
      <c r="R4" s="543" t="s">
        <v>1336</v>
      </c>
      <c r="S4" s="544" t="s">
        <v>1337</v>
      </c>
      <c r="T4" s="490" t="s">
        <v>1338</v>
      </c>
      <c r="U4" s="574" t="s">
        <v>1339</v>
      </c>
      <c r="V4" s="504" t="s">
        <v>1361</v>
      </c>
      <c r="W4" s="505" t="s">
        <v>1335</v>
      </c>
      <c r="X4" s="506" t="s">
        <v>1336</v>
      </c>
      <c r="Y4" s="507" t="s">
        <v>1337</v>
      </c>
      <c r="Z4" s="504" t="s">
        <v>1338</v>
      </c>
      <c r="AA4" s="431" t="s">
        <v>1362</v>
      </c>
    </row>
    <row r="5" spans="1:27">
      <c r="A5" s="1042" t="s">
        <v>63</v>
      </c>
      <c r="B5" s="1043"/>
      <c r="C5" s="1043"/>
      <c r="D5" s="1043"/>
      <c r="E5" s="1043"/>
      <c r="F5" s="1043"/>
      <c r="G5" s="1043"/>
      <c r="H5" s="1043"/>
      <c r="I5" s="1043"/>
      <c r="J5" s="1043"/>
      <c r="K5" s="1043"/>
      <c r="L5" s="1044"/>
      <c r="M5" s="622"/>
      <c r="N5" s="622"/>
      <c r="O5" s="622"/>
      <c r="P5" s="622"/>
      <c r="Q5" s="622"/>
      <c r="R5" s="622"/>
      <c r="S5" s="622"/>
      <c r="T5" s="622"/>
      <c r="U5" s="623"/>
      <c r="V5" s="40"/>
      <c r="W5" s="40"/>
      <c r="X5" s="40"/>
      <c r="Y5" s="40"/>
      <c r="Z5" s="40"/>
      <c r="AA5" s="40"/>
    </row>
    <row r="6" spans="1:27" s="662" customFormat="1" ht="93" customHeight="1">
      <c r="A6" s="95">
        <v>1</v>
      </c>
      <c r="B6" s="141" t="s">
        <v>734</v>
      </c>
      <c r="C6" s="141" t="s">
        <v>735</v>
      </c>
      <c r="D6" s="142">
        <v>43862</v>
      </c>
      <c r="E6" s="142">
        <v>44196</v>
      </c>
      <c r="F6" s="141" t="s">
        <v>736</v>
      </c>
      <c r="G6" s="95" t="s">
        <v>736</v>
      </c>
      <c r="H6" s="95" t="s">
        <v>737</v>
      </c>
      <c r="I6" s="613" t="s">
        <v>1109</v>
      </c>
      <c r="J6" s="144">
        <v>0.5</v>
      </c>
      <c r="K6" s="143"/>
      <c r="L6" s="94"/>
      <c r="M6" s="624" t="s">
        <v>1436</v>
      </c>
      <c r="N6" s="625">
        <v>1</v>
      </c>
      <c r="O6" s="626">
        <v>1</v>
      </c>
      <c r="P6" s="626">
        <v>1</v>
      </c>
      <c r="Q6" s="627">
        <v>1</v>
      </c>
      <c r="R6" s="626" t="s">
        <v>1022</v>
      </c>
      <c r="S6" s="628" t="s">
        <v>1437</v>
      </c>
      <c r="T6" s="260" t="s">
        <v>1095</v>
      </c>
      <c r="U6" s="629" t="str">
        <f>IF(P6&gt;0,"1","0")</f>
        <v>1</v>
      </c>
      <c r="V6" s="260"/>
      <c r="W6" s="495">
        <v>1</v>
      </c>
      <c r="X6" s="260" t="s">
        <v>1022</v>
      </c>
      <c r="Y6" s="260" t="s">
        <v>1363</v>
      </c>
      <c r="Z6" s="515" t="s">
        <v>1095</v>
      </c>
      <c r="AA6" s="260"/>
    </row>
    <row r="7" spans="1:27" s="663" customFormat="1" ht="93" customHeight="1">
      <c r="A7" s="95">
        <v>2</v>
      </c>
      <c r="B7" s="141" t="s">
        <v>1546</v>
      </c>
      <c r="C7" s="141" t="s">
        <v>738</v>
      </c>
      <c r="D7" s="142">
        <v>43862</v>
      </c>
      <c r="E7" s="142">
        <v>44196</v>
      </c>
      <c r="F7" s="141" t="s">
        <v>736</v>
      </c>
      <c r="G7" s="95" t="s">
        <v>736</v>
      </c>
      <c r="H7" s="95" t="s">
        <v>737</v>
      </c>
      <c r="I7" s="143" t="s">
        <v>1169</v>
      </c>
      <c r="J7" s="144">
        <v>0.8</v>
      </c>
      <c r="K7" s="38"/>
      <c r="L7" s="19"/>
      <c r="M7" s="630" t="s">
        <v>1438</v>
      </c>
      <c r="N7" s="625">
        <v>0.5</v>
      </c>
      <c r="O7" s="630">
        <v>5</v>
      </c>
      <c r="P7" s="630">
        <v>1</v>
      </c>
      <c r="Q7" s="627">
        <v>0.5</v>
      </c>
      <c r="R7" s="626" t="s">
        <v>1022</v>
      </c>
      <c r="S7" s="631" t="s">
        <v>1439</v>
      </c>
      <c r="T7" s="260" t="s">
        <v>1322</v>
      </c>
      <c r="U7" s="629" t="str">
        <f t="shared" ref="U7:U15" si="0">IF(P7&gt;0,"1","0")</f>
        <v>1</v>
      </c>
      <c r="V7" s="260">
        <v>1</v>
      </c>
      <c r="W7" s="495">
        <v>1</v>
      </c>
      <c r="X7" s="260" t="s">
        <v>1022</v>
      </c>
      <c r="Y7" s="807" t="s">
        <v>1687</v>
      </c>
      <c r="Z7" s="515" t="s">
        <v>1095</v>
      </c>
      <c r="AA7" s="260">
        <v>1</v>
      </c>
    </row>
    <row r="8" spans="1:27" s="663" customFormat="1" ht="93" customHeight="1">
      <c r="A8" s="95">
        <v>3</v>
      </c>
      <c r="B8" s="141" t="s">
        <v>1536</v>
      </c>
      <c r="C8" s="141" t="s">
        <v>335</v>
      </c>
      <c r="D8" s="142">
        <v>43831</v>
      </c>
      <c r="E8" s="142">
        <v>44196</v>
      </c>
      <c r="F8" s="141" t="s">
        <v>336</v>
      </c>
      <c r="G8" s="96" t="s">
        <v>337</v>
      </c>
      <c r="H8" s="95" t="s">
        <v>342</v>
      </c>
      <c r="I8" s="614" t="s">
        <v>1080</v>
      </c>
      <c r="J8" s="81">
        <v>0.66</v>
      </c>
      <c r="K8" s="38"/>
      <c r="L8" s="19"/>
      <c r="M8" s="632" t="s">
        <v>1128</v>
      </c>
      <c r="N8" s="625">
        <v>0.66</v>
      </c>
      <c r="O8" s="630">
        <v>1</v>
      </c>
      <c r="P8" s="630">
        <v>1</v>
      </c>
      <c r="Q8" s="627">
        <v>0.66</v>
      </c>
      <c r="R8" s="630" t="s">
        <v>1022</v>
      </c>
      <c r="S8" s="633" t="s">
        <v>1440</v>
      </c>
      <c r="T8" s="260" t="s">
        <v>1322</v>
      </c>
      <c r="U8" s="629" t="str">
        <f t="shared" si="0"/>
        <v>1</v>
      </c>
      <c r="V8" s="260">
        <v>1</v>
      </c>
      <c r="W8" s="495">
        <v>1</v>
      </c>
      <c r="X8" s="260" t="s">
        <v>1022</v>
      </c>
      <c r="Y8" s="260" t="s">
        <v>1688</v>
      </c>
      <c r="Z8" s="515" t="s">
        <v>1095</v>
      </c>
      <c r="AA8" s="260">
        <v>1</v>
      </c>
    </row>
    <row r="9" spans="1:27" s="663" customFormat="1" ht="93" customHeight="1">
      <c r="A9" s="95">
        <v>4</v>
      </c>
      <c r="B9" s="141" t="s">
        <v>338</v>
      </c>
      <c r="C9" s="141" t="s">
        <v>335</v>
      </c>
      <c r="D9" s="142">
        <v>43831</v>
      </c>
      <c r="E9" s="142">
        <v>44196</v>
      </c>
      <c r="F9" s="141" t="s">
        <v>339</v>
      </c>
      <c r="G9" s="96" t="s">
        <v>340</v>
      </c>
      <c r="H9" s="95" t="s">
        <v>341</v>
      </c>
      <c r="I9" s="117" t="s">
        <v>1537</v>
      </c>
      <c r="J9" s="81">
        <v>0.66</v>
      </c>
      <c r="K9" s="165"/>
      <c r="L9" s="94"/>
      <c r="M9" s="630" t="s">
        <v>1538</v>
      </c>
      <c r="N9" s="625">
        <v>0.66</v>
      </c>
      <c r="O9" s="630">
        <v>2</v>
      </c>
      <c r="P9" s="630">
        <v>1</v>
      </c>
      <c r="Q9" s="627">
        <v>0.66</v>
      </c>
      <c r="R9" s="630" t="s">
        <v>1022</v>
      </c>
      <c r="S9" s="633" t="s">
        <v>1441</v>
      </c>
      <c r="T9" s="260" t="s">
        <v>1322</v>
      </c>
      <c r="U9" s="629" t="str">
        <f t="shared" si="0"/>
        <v>1</v>
      </c>
      <c r="V9" s="260">
        <v>1</v>
      </c>
      <c r="W9" s="495">
        <v>1</v>
      </c>
      <c r="X9" s="260" t="s">
        <v>1022</v>
      </c>
      <c r="Y9" s="260" t="s">
        <v>1689</v>
      </c>
      <c r="Z9" s="515" t="s">
        <v>1095</v>
      </c>
      <c r="AA9" s="260">
        <v>1</v>
      </c>
    </row>
    <row r="10" spans="1:27" s="663" customFormat="1" ht="93" customHeight="1">
      <c r="A10" s="95">
        <v>5</v>
      </c>
      <c r="B10" s="141" t="s">
        <v>1656</v>
      </c>
      <c r="C10" s="141" t="s">
        <v>936</v>
      </c>
      <c r="D10" s="142">
        <v>43831</v>
      </c>
      <c r="E10" s="142">
        <v>44196</v>
      </c>
      <c r="F10" s="141" t="s">
        <v>739</v>
      </c>
      <c r="G10" s="96" t="s">
        <v>740</v>
      </c>
      <c r="H10" s="95" t="s">
        <v>741</v>
      </c>
      <c r="I10" s="615" t="s">
        <v>1510</v>
      </c>
      <c r="J10" s="116">
        <v>0.66</v>
      </c>
      <c r="K10" s="74"/>
      <c r="L10" s="94"/>
      <c r="M10" s="630" t="s">
        <v>1442</v>
      </c>
      <c r="N10" s="625">
        <v>0.66</v>
      </c>
      <c r="O10" s="630">
        <v>3</v>
      </c>
      <c r="P10" s="630">
        <v>1</v>
      </c>
      <c r="Q10" s="627">
        <v>0.66</v>
      </c>
      <c r="R10" s="630" t="s">
        <v>1022</v>
      </c>
      <c r="S10" s="634" t="s">
        <v>1443</v>
      </c>
      <c r="T10" s="260" t="s">
        <v>1322</v>
      </c>
      <c r="U10" s="629" t="str">
        <f t="shared" si="0"/>
        <v>1</v>
      </c>
      <c r="V10" s="260">
        <v>1</v>
      </c>
      <c r="W10" s="495">
        <v>0.92</v>
      </c>
      <c r="X10" s="260" t="s">
        <v>1022</v>
      </c>
      <c r="Y10" s="260" t="s">
        <v>1539</v>
      </c>
      <c r="Z10" s="515" t="s">
        <v>1095</v>
      </c>
      <c r="AA10" s="260">
        <v>1</v>
      </c>
    </row>
    <row r="11" spans="1:27" s="663" customFormat="1" ht="93" customHeight="1">
      <c r="A11" s="95">
        <v>6</v>
      </c>
      <c r="B11" s="141" t="s">
        <v>969</v>
      </c>
      <c r="C11" s="141" t="s">
        <v>936</v>
      </c>
      <c r="D11" s="142">
        <v>43831</v>
      </c>
      <c r="E11" s="142">
        <v>44196</v>
      </c>
      <c r="F11" s="141" t="s">
        <v>742</v>
      </c>
      <c r="G11" s="96" t="s">
        <v>743</v>
      </c>
      <c r="H11" s="95" t="s">
        <v>744</v>
      </c>
      <c r="I11" s="615" t="s">
        <v>1197</v>
      </c>
      <c r="J11" s="116">
        <v>0.66</v>
      </c>
      <c r="K11" s="117"/>
      <c r="L11" s="94"/>
      <c r="M11" s="635" t="s">
        <v>1444</v>
      </c>
      <c r="N11" s="625">
        <v>0.66</v>
      </c>
      <c r="O11" s="630">
        <v>4</v>
      </c>
      <c r="P11" s="630">
        <v>1</v>
      </c>
      <c r="Q11" s="627">
        <v>0.66</v>
      </c>
      <c r="R11" s="630" t="s">
        <v>1022</v>
      </c>
      <c r="S11" s="631" t="s">
        <v>1445</v>
      </c>
      <c r="T11" s="260" t="s">
        <v>1322</v>
      </c>
      <c r="U11" s="629" t="str">
        <f t="shared" si="0"/>
        <v>1</v>
      </c>
      <c r="V11" s="260">
        <v>1</v>
      </c>
      <c r="W11" s="495">
        <v>0.92</v>
      </c>
      <c r="X11" s="260" t="s">
        <v>1022</v>
      </c>
      <c r="Y11" s="497" t="s">
        <v>1690</v>
      </c>
      <c r="Z11" s="515" t="s">
        <v>1095</v>
      </c>
      <c r="AA11" s="260">
        <v>1</v>
      </c>
    </row>
    <row r="12" spans="1:27" s="663" customFormat="1" ht="93" customHeight="1">
      <c r="A12" s="95">
        <v>7</v>
      </c>
      <c r="B12" s="141" t="s">
        <v>745</v>
      </c>
      <c r="C12" s="141" t="s">
        <v>937</v>
      </c>
      <c r="D12" s="142">
        <v>43831</v>
      </c>
      <c r="E12" s="142">
        <v>44196</v>
      </c>
      <c r="F12" s="141" t="s">
        <v>746</v>
      </c>
      <c r="G12" s="96" t="s">
        <v>747</v>
      </c>
      <c r="H12" s="95" t="s">
        <v>744</v>
      </c>
      <c r="I12" s="615" t="s">
        <v>1194</v>
      </c>
      <c r="J12" s="329">
        <v>1</v>
      </c>
      <c r="K12" s="143"/>
      <c r="L12" s="19"/>
      <c r="M12" s="630" t="s">
        <v>1446</v>
      </c>
      <c r="N12" s="625">
        <v>1</v>
      </c>
      <c r="O12" s="630">
        <v>6</v>
      </c>
      <c r="P12" s="630">
        <v>1</v>
      </c>
      <c r="Q12" s="627">
        <v>1</v>
      </c>
      <c r="R12" s="630" t="s">
        <v>1022</v>
      </c>
      <c r="S12" s="633" t="s">
        <v>1447</v>
      </c>
      <c r="T12" s="260" t="s">
        <v>1095</v>
      </c>
      <c r="U12" s="629" t="str">
        <f t="shared" si="0"/>
        <v>1</v>
      </c>
      <c r="V12" s="260">
        <v>1</v>
      </c>
      <c r="W12" s="495">
        <v>0.73</v>
      </c>
      <c r="X12" s="260" t="s">
        <v>1553</v>
      </c>
      <c r="Y12" s="497" t="s">
        <v>1691</v>
      </c>
      <c r="Z12" s="515" t="s">
        <v>1269</v>
      </c>
      <c r="AA12" s="685">
        <v>1</v>
      </c>
    </row>
    <row r="13" spans="1:27" s="663" customFormat="1" ht="93" customHeight="1">
      <c r="A13" s="95">
        <v>8</v>
      </c>
      <c r="B13" s="141" t="s">
        <v>1012</v>
      </c>
      <c r="C13" s="141" t="s">
        <v>748</v>
      </c>
      <c r="D13" s="142">
        <v>43831</v>
      </c>
      <c r="E13" s="142">
        <v>44196</v>
      </c>
      <c r="F13" s="141" t="s">
        <v>749</v>
      </c>
      <c r="G13" s="96" t="s">
        <v>750</v>
      </c>
      <c r="H13" s="95" t="s">
        <v>744</v>
      </c>
      <c r="I13" s="143" t="s">
        <v>1135</v>
      </c>
      <c r="J13" s="329">
        <v>0.66600000000000004</v>
      </c>
      <c r="K13" s="58"/>
      <c r="L13" s="94"/>
      <c r="M13" s="630" t="s">
        <v>1448</v>
      </c>
      <c r="N13" s="625">
        <v>0.66600000000000004</v>
      </c>
      <c r="O13" s="630" t="s">
        <v>1136</v>
      </c>
      <c r="P13" s="630">
        <v>1</v>
      </c>
      <c r="Q13" s="627">
        <v>0.67</v>
      </c>
      <c r="R13" s="630" t="s">
        <v>1022</v>
      </c>
      <c r="S13" s="634" t="s">
        <v>1449</v>
      </c>
      <c r="T13" s="260" t="s">
        <v>1322</v>
      </c>
      <c r="U13" s="629" t="str">
        <f t="shared" si="0"/>
        <v>1</v>
      </c>
      <c r="V13" s="260">
        <v>1</v>
      </c>
      <c r="W13" s="495">
        <v>1</v>
      </c>
      <c r="X13" s="260" t="s">
        <v>1022</v>
      </c>
      <c r="Y13" s="497" t="s">
        <v>1692</v>
      </c>
      <c r="Z13" s="515" t="s">
        <v>1095</v>
      </c>
      <c r="AA13" s="260">
        <v>1</v>
      </c>
    </row>
    <row r="14" spans="1:27" s="663" customFormat="1" ht="93" customHeight="1">
      <c r="A14" s="95">
        <v>9</v>
      </c>
      <c r="B14" s="60" t="s">
        <v>635</v>
      </c>
      <c r="C14" s="102" t="s">
        <v>632</v>
      </c>
      <c r="D14" s="62">
        <v>43831</v>
      </c>
      <c r="E14" s="62">
        <v>44196</v>
      </c>
      <c r="F14" s="61" t="s">
        <v>636</v>
      </c>
      <c r="G14" s="95" t="s">
        <v>637</v>
      </c>
      <c r="H14" s="95" t="s">
        <v>638</v>
      </c>
      <c r="I14" s="143" t="s">
        <v>1161</v>
      </c>
      <c r="J14" s="81">
        <v>0.66</v>
      </c>
      <c r="K14" s="143" t="s">
        <v>1022</v>
      </c>
      <c r="L14" s="143" t="s">
        <v>1022</v>
      </c>
      <c r="M14" s="630" t="s">
        <v>1450</v>
      </c>
      <c r="N14" s="625">
        <v>1</v>
      </c>
      <c r="O14" s="630">
        <v>1</v>
      </c>
      <c r="P14" s="636">
        <v>1</v>
      </c>
      <c r="Q14" s="627">
        <v>0.73</v>
      </c>
      <c r="R14" s="630" t="s">
        <v>1022</v>
      </c>
      <c r="S14" s="633" t="s">
        <v>1451</v>
      </c>
      <c r="T14" s="260" t="s">
        <v>1322</v>
      </c>
      <c r="U14" s="629" t="str">
        <f t="shared" si="0"/>
        <v>1</v>
      </c>
      <c r="V14" s="260">
        <v>1</v>
      </c>
      <c r="W14" s="495">
        <v>1</v>
      </c>
      <c r="X14" s="260" t="s">
        <v>1022</v>
      </c>
      <c r="Y14" s="497" t="s">
        <v>1525</v>
      </c>
      <c r="Z14" s="515" t="s">
        <v>1095</v>
      </c>
      <c r="AA14" s="260">
        <v>1</v>
      </c>
    </row>
    <row r="15" spans="1:27" s="663" customFormat="1" ht="93" customHeight="1">
      <c r="A15" s="95">
        <v>10</v>
      </c>
      <c r="B15" s="616" t="s">
        <v>809</v>
      </c>
      <c r="C15" s="141" t="s">
        <v>810</v>
      </c>
      <c r="D15" s="142">
        <v>43831</v>
      </c>
      <c r="E15" s="142">
        <v>44196</v>
      </c>
      <c r="F15" s="141" t="s">
        <v>811</v>
      </c>
      <c r="G15" s="96" t="s">
        <v>812</v>
      </c>
      <c r="H15" s="95" t="s">
        <v>813</v>
      </c>
      <c r="I15" s="143" t="s">
        <v>1151</v>
      </c>
      <c r="J15" s="81">
        <v>0.66</v>
      </c>
      <c r="K15" s="58"/>
      <c r="L15" s="94"/>
      <c r="M15" s="630" t="s">
        <v>1452</v>
      </c>
      <c r="N15" s="625">
        <v>0.66</v>
      </c>
      <c r="O15" s="630">
        <v>2</v>
      </c>
      <c r="P15" s="630">
        <v>1</v>
      </c>
      <c r="Q15" s="627">
        <v>0.66</v>
      </c>
      <c r="R15" s="630" t="s">
        <v>1022</v>
      </c>
      <c r="S15" s="633" t="s">
        <v>1453</v>
      </c>
      <c r="T15" s="260" t="s">
        <v>1322</v>
      </c>
      <c r="U15" s="629" t="str">
        <f t="shared" si="0"/>
        <v>1</v>
      </c>
      <c r="V15" s="260">
        <v>1</v>
      </c>
      <c r="W15" s="495">
        <v>1</v>
      </c>
      <c r="X15" s="260" t="s">
        <v>1022</v>
      </c>
      <c r="Y15" s="497" t="s">
        <v>1567</v>
      </c>
      <c r="Z15" s="515" t="s">
        <v>1095</v>
      </c>
      <c r="AA15" s="260">
        <v>1</v>
      </c>
    </row>
    <row r="16" spans="1:27" s="140" customFormat="1" ht="93" customHeight="1">
      <c r="A16" s="95">
        <v>11</v>
      </c>
      <c r="B16" s="616" t="s">
        <v>814</v>
      </c>
      <c r="C16" s="141" t="s">
        <v>810</v>
      </c>
      <c r="D16" s="142">
        <v>43891</v>
      </c>
      <c r="E16" s="142">
        <v>44196</v>
      </c>
      <c r="F16" s="141" t="s">
        <v>815</v>
      </c>
      <c r="G16" s="96" t="s">
        <v>816</v>
      </c>
      <c r="H16" s="95" t="s">
        <v>817</v>
      </c>
      <c r="I16" s="143" t="s">
        <v>1152</v>
      </c>
      <c r="J16" s="79">
        <v>0.66</v>
      </c>
      <c r="K16" s="143"/>
      <c r="L16" s="18"/>
      <c r="M16" s="439" t="s">
        <v>1152</v>
      </c>
      <c r="N16" s="637">
        <v>0.66</v>
      </c>
      <c r="O16" s="439">
        <v>1</v>
      </c>
      <c r="P16" s="439">
        <v>1</v>
      </c>
      <c r="Q16" s="638">
        <v>0.66</v>
      </c>
      <c r="R16" s="439" t="s">
        <v>1022</v>
      </c>
      <c r="S16" s="639" t="s">
        <v>1454</v>
      </c>
      <c r="T16" s="260" t="s">
        <v>1322</v>
      </c>
      <c r="U16" s="629" t="str">
        <f>IF(P16&gt;0,"1","0")</f>
        <v>1</v>
      </c>
      <c r="V16" s="260">
        <v>1</v>
      </c>
      <c r="W16" s="495">
        <v>1</v>
      </c>
      <c r="X16" s="260" t="s">
        <v>1022</v>
      </c>
      <c r="Y16" s="497" t="s">
        <v>1693</v>
      </c>
      <c r="Z16" s="515" t="s">
        <v>1095</v>
      </c>
      <c r="AA16" s="260">
        <v>1</v>
      </c>
    </row>
    <row r="17" spans="1:28" ht="42.75" customHeight="1">
      <c r="A17" s="1045" t="s">
        <v>64</v>
      </c>
      <c r="B17" s="1046"/>
      <c r="C17" s="1046"/>
      <c r="D17" s="1046"/>
      <c r="E17" s="1046"/>
      <c r="F17" s="1046"/>
      <c r="G17" s="1046"/>
      <c r="H17" s="1046"/>
      <c r="I17" s="1046"/>
      <c r="J17" s="1046"/>
      <c r="K17" s="1046"/>
      <c r="L17" s="1047"/>
      <c r="M17" s="640"/>
      <c r="N17" s="640"/>
      <c r="O17" s="640"/>
      <c r="P17" s="640"/>
      <c r="Q17" s="640"/>
      <c r="R17" s="640"/>
      <c r="S17" s="641"/>
      <c r="T17" s="640"/>
      <c r="U17" s="642"/>
    </row>
    <row r="18" spans="1:28" s="664" customFormat="1" ht="91.5" customHeight="1">
      <c r="A18" s="233">
        <v>1</v>
      </c>
      <c r="B18" s="617" t="s">
        <v>751</v>
      </c>
      <c r="C18" s="234" t="s">
        <v>773</v>
      </c>
      <c r="D18" s="24">
        <v>43831</v>
      </c>
      <c r="E18" s="24">
        <v>44196</v>
      </c>
      <c r="F18" s="233" t="s">
        <v>1502</v>
      </c>
      <c r="G18" s="233" t="s">
        <v>752</v>
      </c>
      <c r="H18" s="233" t="s">
        <v>753</v>
      </c>
      <c r="I18" s="330" t="s">
        <v>1137</v>
      </c>
      <c r="J18" s="331">
        <v>0.66600000000000004</v>
      </c>
      <c r="K18" s="237"/>
      <c r="L18" s="238"/>
      <c r="M18" s="599" t="s">
        <v>1137</v>
      </c>
      <c r="N18" s="637">
        <v>0.66600000000000004</v>
      </c>
      <c r="O18" s="599" t="s">
        <v>1138</v>
      </c>
      <c r="P18" s="599">
        <v>1</v>
      </c>
      <c r="Q18" s="638">
        <v>0.67</v>
      </c>
      <c r="R18" s="599" t="s">
        <v>1022</v>
      </c>
      <c r="S18" s="643" t="s">
        <v>1455</v>
      </c>
      <c r="T18" s="260" t="s">
        <v>1322</v>
      </c>
      <c r="U18" s="629" t="str">
        <f>IF(P18&gt;0,"1","0")</f>
        <v>1</v>
      </c>
      <c r="V18" s="260">
        <v>1</v>
      </c>
      <c r="W18" s="495">
        <v>1</v>
      </c>
      <c r="X18" s="260" t="s">
        <v>1022</v>
      </c>
      <c r="Y18" s="497" t="s">
        <v>1511</v>
      </c>
      <c r="Z18" s="515" t="s">
        <v>1095</v>
      </c>
      <c r="AA18" s="260">
        <v>1</v>
      </c>
    </row>
    <row r="19" spans="1:28" s="140" customFormat="1" ht="91.5" customHeight="1">
      <c r="A19" s="104">
        <v>2</v>
      </c>
      <c r="B19" s="104" t="s">
        <v>938</v>
      </c>
      <c r="C19" s="104" t="s">
        <v>773</v>
      </c>
      <c r="D19" s="24">
        <v>43853</v>
      </c>
      <c r="E19" s="24">
        <v>44196</v>
      </c>
      <c r="F19" s="105" t="s">
        <v>1503</v>
      </c>
      <c r="G19" s="105" t="s">
        <v>929</v>
      </c>
      <c r="H19" s="106" t="s">
        <v>930</v>
      </c>
      <c r="I19" s="147" t="s">
        <v>1139</v>
      </c>
      <c r="J19" s="332">
        <v>0.66600000000000004</v>
      </c>
      <c r="K19" s="147"/>
      <c r="L19" s="63"/>
      <c r="M19" s="439" t="s">
        <v>1139</v>
      </c>
      <c r="N19" s="637">
        <v>0.66600000000000004</v>
      </c>
      <c r="O19" s="439" t="s">
        <v>1140</v>
      </c>
      <c r="P19" s="439">
        <v>1</v>
      </c>
      <c r="Q19" s="638">
        <v>0.67</v>
      </c>
      <c r="R19" s="439" t="s">
        <v>1022</v>
      </c>
      <c r="S19" s="469" t="s">
        <v>1456</v>
      </c>
      <c r="T19" s="260" t="s">
        <v>1322</v>
      </c>
      <c r="U19" s="629" t="str">
        <f>IF(P19&gt;0,"1","0")</f>
        <v>1</v>
      </c>
      <c r="V19" s="260">
        <v>1</v>
      </c>
      <c r="W19" s="495">
        <v>1</v>
      </c>
      <c r="X19" s="260" t="s">
        <v>1022</v>
      </c>
      <c r="Y19" s="260" t="s">
        <v>1694</v>
      </c>
      <c r="Z19" s="515" t="s">
        <v>1095</v>
      </c>
      <c r="AA19" s="260">
        <v>1</v>
      </c>
    </row>
    <row r="20" spans="1:28" s="140" customFormat="1" ht="91.5" customHeight="1">
      <c r="A20" s="104">
        <v>3</v>
      </c>
      <c r="B20" s="104" t="s">
        <v>754</v>
      </c>
      <c r="C20" s="104" t="s">
        <v>755</v>
      </c>
      <c r="D20" s="24">
        <v>43862</v>
      </c>
      <c r="E20" s="24">
        <v>44090</v>
      </c>
      <c r="F20" s="104" t="s">
        <v>756</v>
      </c>
      <c r="G20" s="105" t="s">
        <v>757</v>
      </c>
      <c r="H20" s="104" t="s">
        <v>758</v>
      </c>
      <c r="I20" s="322" t="s">
        <v>1129</v>
      </c>
      <c r="J20" s="258">
        <v>0.7</v>
      </c>
      <c r="K20" s="257" t="s">
        <v>1098</v>
      </c>
      <c r="L20" s="257" t="s">
        <v>1097</v>
      </c>
      <c r="M20" s="644" t="s">
        <v>1457</v>
      </c>
      <c r="N20" s="637">
        <v>1</v>
      </c>
      <c r="O20" s="439"/>
      <c r="P20" s="439">
        <v>1</v>
      </c>
      <c r="Q20" s="638">
        <v>1</v>
      </c>
      <c r="R20" s="439" t="s">
        <v>1022</v>
      </c>
      <c r="S20" s="469" t="s">
        <v>1458</v>
      </c>
      <c r="T20" s="260" t="s">
        <v>1095</v>
      </c>
      <c r="U20" s="629" t="str">
        <f>IF(P20&gt;0,"1","0")</f>
        <v>1</v>
      </c>
      <c r="V20" s="260"/>
      <c r="W20" s="495">
        <v>1</v>
      </c>
      <c r="X20" s="260" t="s">
        <v>1022</v>
      </c>
      <c r="Y20" s="260" t="s">
        <v>1363</v>
      </c>
      <c r="Z20" s="515" t="s">
        <v>1095</v>
      </c>
    </row>
    <row r="21" spans="1:28" s="140" customFormat="1" ht="91.5" customHeight="1">
      <c r="A21" s="147">
        <v>4</v>
      </c>
      <c r="B21" s="210" t="s">
        <v>759</v>
      </c>
      <c r="C21" s="210" t="s">
        <v>760</v>
      </c>
      <c r="D21" s="24">
        <v>43831</v>
      </c>
      <c r="E21" s="24">
        <v>44196</v>
      </c>
      <c r="F21" s="24" t="s">
        <v>761</v>
      </c>
      <c r="G21" s="211" t="s">
        <v>762</v>
      </c>
      <c r="H21" s="147" t="s">
        <v>763</v>
      </c>
      <c r="I21" s="147" t="s">
        <v>1162</v>
      </c>
      <c r="J21" s="258">
        <v>0.66</v>
      </c>
      <c r="K21" s="257" t="s">
        <v>1022</v>
      </c>
      <c r="L21" s="257" t="s">
        <v>1022</v>
      </c>
      <c r="M21" s="439" t="s">
        <v>1459</v>
      </c>
      <c r="N21" s="637">
        <v>0.66</v>
      </c>
      <c r="O21" s="439">
        <v>2</v>
      </c>
      <c r="P21" s="439">
        <v>1</v>
      </c>
      <c r="Q21" s="555">
        <v>0.66</v>
      </c>
      <c r="R21" s="439" t="s">
        <v>1022</v>
      </c>
      <c r="S21" s="639" t="s">
        <v>1460</v>
      </c>
      <c r="T21" s="260" t="s">
        <v>1322</v>
      </c>
      <c r="U21" s="629" t="str">
        <f>IF(P21&gt;0,"1","0")</f>
        <v>1</v>
      </c>
      <c r="V21" s="260">
        <v>1</v>
      </c>
      <c r="W21" s="495">
        <v>1</v>
      </c>
      <c r="X21" s="260" t="s">
        <v>1022</v>
      </c>
      <c r="Y21" s="497" t="s">
        <v>1523</v>
      </c>
      <c r="Z21" s="515" t="s">
        <v>1095</v>
      </c>
      <c r="AA21" s="260">
        <v>1</v>
      </c>
    </row>
    <row r="22" spans="1:28" ht="91.5" customHeight="1">
      <c r="A22" s="210">
        <v>5</v>
      </c>
      <c r="B22" s="210" t="s">
        <v>764</v>
      </c>
      <c r="C22" s="210" t="s">
        <v>760</v>
      </c>
      <c r="D22" s="24">
        <v>43831</v>
      </c>
      <c r="E22" s="24">
        <v>44196</v>
      </c>
      <c r="F22" s="210" t="s">
        <v>765</v>
      </c>
      <c r="G22" s="211" t="s">
        <v>766</v>
      </c>
      <c r="H22" s="210" t="s">
        <v>767</v>
      </c>
      <c r="I22" s="147" t="s">
        <v>1163</v>
      </c>
      <c r="J22" s="304">
        <v>0.66</v>
      </c>
      <c r="K22" s="257" t="s">
        <v>1022</v>
      </c>
      <c r="L22" s="257" t="s">
        <v>1022</v>
      </c>
      <c r="M22" s="645" t="s">
        <v>1461</v>
      </c>
      <c r="N22" s="637">
        <v>0.66</v>
      </c>
      <c r="O22" s="599">
        <v>3</v>
      </c>
      <c r="P22" s="599">
        <v>1</v>
      </c>
      <c r="Q22" s="555">
        <v>0.66</v>
      </c>
      <c r="R22" s="599" t="s">
        <v>1022</v>
      </c>
      <c r="S22" s="602" t="s">
        <v>1462</v>
      </c>
      <c r="T22" s="260" t="s">
        <v>1322</v>
      </c>
      <c r="U22" s="629" t="str">
        <f>IF(P22&gt;0,"1","0")</f>
        <v>1</v>
      </c>
      <c r="V22" s="260">
        <v>1</v>
      </c>
      <c r="W22" s="495">
        <v>1</v>
      </c>
      <c r="X22" s="260" t="s">
        <v>1022</v>
      </c>
      <c r="Y22" s="497" t="s">
        <v>1522</v>
      </c>
      <c r="Z22" s="515" t="s">
        <v>1095</v>
      </c>
      <c r="AA22" s="260">
        <v>1</v>
      </c>
    </row>
    <row r="23" spans="1:28" ht="33" customHeight="1">
      <c r="A23" s="1048" t="s">
        <v>65</v>
      </c>
      <c r="B23" s="1049"/>
      <c r="C23" s="1049"/>
      <c r="D23" s="1049"/>
      <c r="E23" s="1049"/>
      <c r="F23" s="1049"/>
      <c r="G23" s="1049"/>
      <c r="H23" s="1049"/>
      <c r="I23" s="1049"/>
      <c r="J23" s="1049"/>
      <c r="K23" s="1049"/>
      <c r="L23" s="1050"/>
      <c r="M23" s="646"/>
      <c r="N23" s="646"/>
      <c r="O23" s="646"/>
      <c r="P23" s="646"/>
      <c r="Q23" s="646"/>
      <c r="R23" s="646"/>
      <c r="S23" s="647"/>
      <c r="T23" s="646"/>
      <c r="U23" s="648"/>
    </row>
    <row r="24" spans="1:28" s="140" customFormat="1" ht="55.5" customHeight="1">
      <c r="A24" s="98">
        <v>1</v>
      </c>
      <c r="B24" s="98" t="s">
        <v>327</v>
      </c>
      <c r="C24" s="98" t="s">
        <v>328</v>
      </c>
      <c r="D24" s="65">
        <v>43831</v>
      </c>
      <c r="E24" s="65">
        <v>44196</v>
      </c>
      <c r="F24" s="98" t="s">
        <v>330</v>
      </c>
      <c r="G24" s="98" t="s">
        <v>331</v>
      </c>
      <c r="H24" s="98" t="s">
        <v>329</v>
      </c>
      <c r="I24" s="51" t="s">
        <v>1170</v>
      </c>
      <c r="J24" s="253">
        <v>0.51</v>
      </c>
      <c r="K24" s="51" t="s">
        <v>1171</v>
      </c>
      <c r="L24" s="51"/>
      <c r="M24" s="644" t="s">
        <v>1463</v>
      </c>
      <c r="N24" s="637">
        <v>0.51</v>
      </c>
      <c r="O24" s="439" t="s">
        <v>1464</v>
      </c>
      <c r="P24" s="439">
        <v>1</v>
      </c>
      <c r="Q24" s="638">
        <v>0.51</v>
      </c>
      <c r="R24" s="630" t="s">
        <v>1022</v>
      </c>
      <c r="S24" s="469" t="s">
        <v>1465</v>
      </c>
      <c r="T24" s="260" t="s">
        <v>1322</v>
      </c>
      <c r="U24" s="629" t="str">
        <f t="shared" ref="U24:U30" si="1">IF(P24&gt;0,"1","0")</f>
        <v>1</v>
      </c>
      <c r="V24" s="260">
        <v>1</v>
      </c>
      <c r="W24" s="495">
        <v>1</v>
      </c>
      <c r="X24" s="260" t="s">
        <v>1022</v>
      </c>
      <c r="Y24" s="497" t="s">
        <v>1695</v>
      </c>
      <c r="Z24" s="515" t="s">
        <v>1095</v>
      </c>
      <c r="AA24" s="260">
        <v>1</v>
      </c>
    </row>
    <row r="25" spans="1:28" ht="54" customHeight="1">
      <c r="A25" s="99">
        <v>2</v>
      </c>
      <c r="B25" s="98" t="s">
        <v>1541</v>
      </c>
      <c r="C25" s="98" t="s">
        <v>328</v>
      </c>
      <c r="D25" s="65">
        <v>43862</v>
      </c>
      <c r="E25" s="65">
        <v>44196</v>
      </c>
      <c r="F25" s="98" t="s">
        <v>334</v>
      </c>
      <c r="G25" s="98" t="s">
        <v>332</v>
      </c>
      <c r="H25" s="98" t="s">
        <v>333</v>
      </c>
      <c r="I25" s="51" t="s">
        <v>1172</v>
      </c>
      <c r="J25" s="77">
        <v>0.66</v>
      </c>
      <c r="K25" s="51" t="s">
        <v>1173</v>
      </c>
      <c r="L25" s="76"/>
      <c r="M25" s="645" t="s">
        <v>1466</v>
      </c>
      <c r="N25" s="637">
        <v>0.66</v>
      </c>
      <c r="O25" s="599" t="s">
        <v>1467</v>
      </c>
      <c r="P25" s="599">
        <v>1</v>
      </c>
      <c r="Q25" s="638">
        <v>0.66</v>
      </c>
      <c r="R25" s="630" t="s">
        <v>1022</v>
      </c>
      <c r="S25" s="559" t="s">
        <v>1468</v>
      </c>
      <c r="T25" s="260" t="s">
        <v>1322</v>
      </c>
      <c r="U25" s="629" t="str">
        <f t="shared" si="1"/>
        <v>1</v>
      </c>
      <c r="V25" s="260">
        <v>1</v>
      </c>
      <c r="W25" s="495">
        <v>1</v>
      </c>
      <c r="X25" s="260" t="s">
        <v>1022</v>
      </c>
      <c r="Y25" s="260" t="s">
        <v>1696</v>
      </c>
      <c r="Z25" s="515" t="s">
        <v>1095</v>
      </c>
      <c r="AA25" s="260">
        <v>1</v>
      </c>
    </row>
    <row r="26" spans="1:28" s="140" customFormat="1" ht="54" customHeight="1">
      <c r="A26" s="98">
        <v>3</v>
      </c>
      <c r="B26" s="98" t="s">
        <v>327</v>
      </c>
      <c r="C26" s="98" t="s">
        <v>328</v>
      </c>
      <c r="D26" s="65">
        <v>43831</v>
      </c>
      <c r="E26" s="65">
        <v>44196</v>
      </c>
      <c r="F26" s="98" t="s">
        <v>553</v>
      </c>
      <c r="G26" s="97" t="s">
        <v>554</v>
      </c>
      <c r="H26" s="98" t="s">
        <v>329</v>
      </c>
      <c r="I26" s="51" t="s">
        <v>1170</v>
      </c>
      <c r="J26" s="77">
        <v>0.51</v>
      </c>
      <c r="K26" s="51" t="s">
        <v>1171</v>
      </c>
      <c r="L26" s="41"/>
      <c r="M26" s="644" t="s">
        <v>1463</v>
      </c>
      <c r="N26" s="637">
        <v>0.51</v>
      </c>
      <c r="O26" s="439" t="s">
        <v>1464</v>
      </c>
      <c r="P26" s="439">
        <v>1</v>
      </c>
      <c r="Q26" s="638">
        <v>0.51</v>
      </c>
      <c r="R26" s="630" t="s">
        <v>1022</v>
      </c>
      <c r="S26" s="469" t="s">
        <v>1465</v>
      </c>
      <c r="T26" s="260" t="s">
        <v>1322</v>
      </c>
      <c r="U26" s="629" t="str">
        <f t="shared" si="1"/>
        <v>1</v>
      </c>
      <c r="V26" s="260">
        <v>1</v>
      </c>
      <c r="W26" s="495">
        <v>1</v>
      </c>
      <c r="X26" s="260" t="s">
        <v>1022</v>
      </c>
      <c r="Y26" s="497" t="s">
        <v>1695</v>
      </c>
      <c r="Z26" s="515" t="s">
        <v>1095</v>
      </c>
      <c r="AA26" s="260">
        <v>1</v>
      </c>
    </row>
    <row r="27" spans="1:28" s="140" customFormat="1" ht="54" customHeight="1">
      <c r="A27" s="98">
        <v>4</v>
      </c>
      <c r="B27" s="98" t="s">
        <v>1541</v>
      </c>
      <c r="C27" s="98" t="s">
        <v>328</v>
      </c>
      <c r="D27" s="65">
        <v>43862</v>
      </c>
      <c r="E27" s="65">
        <v>44196</v>
      </c>
      <c r="F27" s="98" t="s">
        <v>332</v>
      </c>
      <c r="G27" s="98" t="s">
        <v>332</v>
      </c>
      <c r="H27" s="98" t="s">
        <v>333</v>
      </c>
      <c r="I27" s="51" t="s">
        <v>1172</v>
      </c>
      <c r="J27" s="77">
        <v>0.66</v>
      </c>
      <c r="K27" s="51" t="s">
        <v>1173</v>
      </c>
      <c r="L27" s="41"/>
      <c r="M27" s="644" t="s">
        <v>1466</v>
      </c>
      <c r="N27" s="637">
        <v>0.66</v>
      </c>
      <c r="O27" s="553"/>
      <c r="P27" s="439">
        <v>1</v>
      </c>
      <c r="Q27" s="638">
        <v>0.66</v>
      </c>
      <c r="R27" s="630" t="s">
        <v>1022</v>
      </c>
      <c r="S27" s="559" t="s">
        <v>1468</v>
      </c>
      <c r="T27" s="260" t="s">
        <v>1322</v>
      </c>
      <c r="U27" s="629" t="str">
        <f t="shared" si="1"/>
        <v>1</v>
      </c>
      <c r="V27" s="260">
        <v>1</v>
      </c>
      <c r="W27" s="495">
        <v>1</v>
      </c>
      <c r="X27" s="260" t="s">
        <v>1022</v>
      </c>
      <c r="Y27" s="260" t="s">
        <v>1696</v>
      </c>
      <c r="Z27" s="515" t="s">
        <v>1095</v>
      </c>
      <c r="AA27" s="260">
        <v>1</v>
      </c>
    </row>
    <row r="28" spans="1:28" s="140" customFormat="1" ht="54" customHeight="1">
      <c r="A28" s="43">
        <v>5</v>
      </c>
      <c r="B28" s="99" t="s">
        <v>768</v>
      </c>
      <c r="C28" s="99" t="s">
        <v>748</v>
      </c>
      <c r="D28" s="188">
        <v>43862</v>
      </c>
      <c r="E28" s="188">
        <v>44196</v>
      </c>
      <c r="F28" s="99" t="s">
        <v>769</v>
      </c>
      <c r="G28" s="189" t="s">
        <v>770</v>
      </c>
      <c r="H28" s="99" t="s">
        <v>357</v>
      </c>
      <c r="I28" s="333" t="s">
        <v>1141</v>
      </c>
      <c r="J28" s="334">
        <v>0.66600000000000004</v>
      </c>
      <c r="K28" s="252"/>
      <c r="L28" s="64"/>
      <c r="M28" s="439" t="s">
        <v>1141</v>
      </c>
      <c r="N28" s="637">
        <v>0.66600000000000004</v>
      </c>
      <c r="O28" s="439" t="s">
        <v>1130</v>
      </c>
      <c r="P28" s="439">
        <v>1</v>
      </c>
      <c r="Q28" s="638">
        <v>0.67</v>
      </c>
      <c r="R28" s="439" t="s">
        <v>1022</v>
      </c>
      <c r="S28" s="649" t="s">
        <v>1469</v>
      </c>
      <c r="T28" s="260" t="s">
        <v>1322</v>
      </c>
      <c r="U28" s="629" t="str">
        <f t="shared" si="1"/>
        <v>1</v>
      </c>
      <c r="V28" s="260">
        <v>1</v>
      </c>
      <c r="W28" s="495">
        <v>1</v>
      </c>
      <c r="X28" s="260" t="s">
        <v>1022</v>
      </c>
      <c r="Y28" s="260" t="s">
        <v>1697</v>
      </c>
      <c r="Z28" s="515" t="s">
        <v>1095</v>
      </c>
      <c r="AA28" s="260">
        <v>1</v>
      </c>
    </row>
    <row r="29" spans="1:28" s="140" customFormat="1" ht="54" customHeight="1">
      <c r="A29" s="98">
        <v>6</v>
      </c>
      <c r="B29" s="618" t="s">
        <v>818</v>
      </c>
      <c r="C29" s="98" t="s">
        <v>771</v>
      </c>
      <c r="D29" s="195">
        <v>43922</v>
      </c>
      <c r="E29" s="195">
        <v>44196</v>
      </c>
      <c r="F29" s="98" t="s">
        <v>772</v>
      </c>
      <c r="G29" s="98" t="s">
        <v>772</v>
      </c>
      <c r="H29" s="98" t="s">
        <v>819</v>
      </c>
      <c r="I29" s="252" t="s">
        <v>1191</v>
      </c>
      <c r="J29" s="78">
        <v>0.66</v>
      </c>
      <c r="K29" s="98"/>
      <c r="L29" s="64"/>
      <c r="M29" s="439" t="s">
        <v>1470</v>
      </c>
      <c r="N29" s="637">
        <v>0.66</v>
      </c>
      <c r="O29" s="439">
        <v>2</v>
      </c>
      <c r="P29" s="439">
        <v>1</v>
      </c>
      <c r="Q29" s="638">
        <v>0.66</v>
      </c>
      <c r="R29" s="439" t="s">
        <v>1022</v>
      </c>
      <c r="S29" s="649" t="s">
        <v>1471</v>
      </c>
      <c r="T29" s="260" t="s">
        <v>1322</v>
      </c>
      <c r="U29" s="629" t="str">
        <f t="shared" si="1"/>
        <v>1</v>
      </c>
      <c r="V29" s="260">
        <v>1</v>
      </c>
      <c r="W29" s="495">
        <v>1</v>
      </c>
      <c r="X29" s="260" t="s">
        <v>1022</v>
      </c>
      <c r="Y29" s="260" t="s">
        <v>1544</v>
      </c>
      <c r="Z29" s="515" t="s">
        <v>1095</v>
      </c>
      <c r="AA29" s="260">
        <v>1</v>
      </c>
    </row>
    <row r="30" spans="1:28" s="140" customFormat="1" ht="54" customHeight="1">
      <c r="A30" s="98">
        <v>7</v>
      </c>
      <c r="B30" s="619" t="s">
        <v>820</v>
      </c>
      <c r="C30" s="98" t="s">
        <v>771</v>
      </c>
      <c r="D30" s="195">
        <v>43891</v>
      </c>
      <c r="E30" s="195">
        <v>44196</v>
      </c>
      <c r="F30" s="689" t="s">
        <v>821</v>
      </c>
      <c r="G30" s="689" t="s">
        <v>821</v>
      </c>
      <c r="H30" s="689" t="s">
        <v>822</v>
      </c>
      <c r="I30" s="618" t="s">
        <v>1153</v>
      </c>
      <c r="J30" s="78">
        <v>0.66</v>
      </c>
      <c r="K30" s="98"/>
      <c r="L30" s="64"/>
      <c r="M30" s="644" t="s">
        <v>1153</v>
      </c>
      <c r="N30" s="637">
        <v>0.66</v>
      </c>
      <c r="O30" s="439">
        <v>3</v>
      </c>
      <c r="P30" s="439">
        <v>1</v>
      </c>
      <c r="Q30" s="638">
        <v>0.66</v>
      </c>
      <c r="R30" s="439" t="s">
        <v>1022</v>
      </c>
      <c r="S30" s="639" t="s">
        <v>1472</v>
      </c>
      <c r="T30" s="260" t="s">
        <v>1322</v>
      </c>
      <c r="U30" s="629" t="str">
        <f t="shared" si="1"/>
        <v>1</v>
      </c>
      <c r="V30" s="260">
        <v>1</v>
      </c>
      <c r="W30" s="495">
        <v>1</v>
      </c>
      <c r="X30" s="260" t="s">
        <v>1022</v>
      </c>
      <c r="Y30" s="260" t="s">
        <v>1698</v>
      </c>
      <c r="Z30" s="515" t="s">
        <v>1095</v>
      </c>
      <c r="AA30" s="260">
        <v>1</v>
      </c>
      <c r="AB30" s="690"/>
    </row>
    <row r="31" spans="1:28" s="140" customFormat="1" ht="54" customHeight="1">
      <c r="A31" s="230">
        <v>8</v>
      </c>
      <c r="B31" s="232" t="s">
        <v>977</v>
      </c>
      <c r="C31" s="229" t="s">
        <v>760</v>
      </c>
      <c r="D31" s="231">
        <v>43862</v>
      </c>
      <c r="E31" s="231">
        <v>44196</v>
      </c>
      <c r="F31" s="232" t="s">
        <v>978</v>
      </c>
      <c r="G31" s="232" t="s">
        <v>979</v>
      </c>
      <c r="H31" s="232" t="s">
        <v>980</v>
      </c>
      <c r="I31" s="252" t="s">
        <v>1164</v>
      </c>
      <c r="J31" s="305">
        <v>0.66</v>
      </c>
      <c r="K31" s="49" t="s">
        <v>1022</v>
      </c>
      <c r="L31" s="49" t="s">
        <v>1022</v>
      </c>
      <c r="M31" s="439" t="s">
        <v>1473</v>
      </c>
      <c r="N31" s="637">
        <v>0.66</v>
      </c>
      <c r="O31" s="439">
        <v>4</v>
      </c>
      <c r="P31" s="439">
        <v>1</v>
      </c>
      <c r="Q31" s="555">
        <v>0.66</v>
      </c>
      <c r="R31" s="439" t="s">
        <v>1022</v>
      </c>
      <c r="S31" s="649" t="s">
        <v>1474</v>
      </c>
      <c r="T31" s="260" t="s">
        <v>1322</v>
      </c>
      <c r="U31" s="629" t="str">
        <f>IF(P31&gt;0,"1","0")</f>
        <v>1</v>
      </c>
      <c r="V31" s="260">
        <v>1</v>
      </c>
      <c r="W31" s="495">
        <v>1</v>
      </c>
      <c r="X31" s="260" t="s">
        <v>1022</v>
      </c>
      <c r="Y31" s="260" t="s">
        <v>1699</v>
      </c>
      <c r="Z31" s="515" t="s">
        <v>1095</v>
      </c>
      <c r="AA31" s="260">
        <v>1</v>
      </c>
    </row>
    <row r="32" spans="1:28">
      <c r="A32" s="1054" t="s">
        <v>66</v>
      </c>
      <c r="B32" s="1055"/>
      <c r="C32" s="1055"/>
      <c r="D32" s="1055"/>
      <c r="E32" s="1055"/>
      <c r="F32" s="1055"/>
      <c r="G32" s="1055"/>
      <c r="H32" s="1055"/>
      <c r="I32" s="1055"/>
      <c r="J32" s="1055"/>
      <c r="K32" s="1055"/>
      <c r="L32" s="1056"/>
      <c r="M32" s="650"/>
      <c r="N32" s="650"/>
      <c r="O32" s="650"/>
      <c r="P32" s="650"/>
      <c r="Q32" s="650"/>
      <c r="R32" s="650"/>
      <c r="S32" s="651"/>
      <c r="T32" s="650"/>
      <c r="U32" s="652"/>
    </row>
    <row r="33" spans="1:27" s="664" customFormat="1" ht="63.75" customHeight="1">
      <c r="A33" s="205">
        <v>1</v>
      </c>
      <c r="B33" s="228" t="s">
        <v>996</v>
      </c>
      <c r="C33" s="227" t="s">
        <v>773</v>
      </c>
      <c r="D33" s="224">
        <v>43862</v>
      </c>
      <c r="E33" s="224">
        <v>44074</v>
      </c>
      <c r="F33" s="236" t="s">
        <v>997</v>
      </c>
      <c r="G33" s="235" t="s">
        <v>998</v>
      </c>
      <c r="H33" s="223" t="s">
        <v>999</v>
      </c>
      <c r="I33" s="620" t="s">
        <v>1142</v>
      </c>
      <c r="J33" s="299">
        <v>1</v>
      </c>
      <c r="K33" s="239"/>
      <c r="L33" s="239"/>
      <c r="M33" s="599" t="s">
        <v>1143</v>
      </c>
      <c r="N33" s="637">
        <v>1</v>
      </c>
      <c r="O33" s="599" t="s">
        <v>1144</v>
      </c>
      <c r="P33" s="599">
        <v>1</v>
      </c>
      <c r="Q33" s="638">
        <v>1</v>
      </c>
      <c r="R33" s="599" t="s">
        <v>1022</v>
      </c>
      <c r="S33" s="602" t="s">
        <v>1475</v>
      </c>
      <c r="T33" s="260" t="s">
        <v>1095</v>
      </c>
      <c r="U33" s="629" t="str">
        <f>IF(P33&gt;0,"1","0")</f>
        <v>1</v>
      </c>
      <c r="V33" s="260"/>
      <c r="W33" s="495">
        <v>1</v>
      </c>
      <c r="X33" s="260" t="s">
        <v>1022</v>
      </c>
      <c r="Y33" s="260" t="s">
        <v>1363</v>
      </c>
      <c r="Z33" s="515" t="s">
        <v>1095</v>
      </c>
    </row>
    <row r="34" spans="1:27" ht="63.75" customHeight="1">
      <c r="A34" s="205">
        <v>2</v>
      </c>
      <c r="B34" s="228" t="s">
        <v>974</v>
      </c>
      <c r="C34" s="226" t="s">
        <v>760</v>
      </c>
      <c r="D34" s="224">
        <v>43983</v>
      </c>
      <c r="E34" s="224">
        <v>44196</v>
      </c>
      <c r="F34" s="225" t="s">
        <v>975</v>
      </c>
      <c r="G34" s="228" t="s">
        <v>975</v>
      </c>
      <c r="H34" s="223" t="s">
        <v>976</v>
      </c>
      <c r="I34" s="223" t="s">
        <v>1022</v>
      </c>
      <c r="J34" s="415">
        <v>0</v>
      </c>
      <c r="K34" s="223" t="s">
        <v>1165</v>
      </c>
      <c r="L34" s="341" t="s">
        <v>1022</v>
      </c>
      <c r="M34" s="653" t="s">
        <v>1022</v>
      </c>
      <c r="N34" s="637">
        <v>0</v>
      </c>
      <c r="O34" s="654"/>
      <c r="P34" s="599">
        <v>1</v>
      </c>
      <c r="Q34" s="555">
        <v>0</v>
      </c>
      <c r="R34" s="557" t="s">
        <v>1476</v>
      </c>
      <c r="S34" s="655" t="s">
        <v>1477</v>
      </c>
      <c r="T34" s="260" t="s">
        <v>1322</v>
      </c>
      <c r="U34" s="629" t="str">
        <f>IF(P34&gt;0,"1","0")</f>
        <v>1</v>
      </c>
      <c r="V34" s="260">
        <v>1</v>
      </c>
      <c r="W34" s="495">
        <v>1</v>
      </c>
      <c r="X34" s="260" t="s">
        <v>1022</v>
      </c>
      <c r="Y34" s="497" t="s">
        <v>1700</v>
      </c>
      <c r="Z34" s="515" t="s">
        <v>1095</v>
      </c>
      <c r="AA34" s="260">
        <v>1</v>
      </c>
    </row>
    <row r="35" spans="1:27">
      <c r="A35" s="1051" t="s">
        <v>92</v>
      </c>
      <c r="B35" s="1052"/>
      <c r="C35" s="1052"/>
      <c r="D35" s="1052"/>
      <c r="E35" s="1052"/>
      <c r="F35" s="1052"/>
      <c r="G35" s="1052"/>
      <c r="H35" s="1052"/>
      <c r="I35" s="1052"/>
      <c r="J35" s="1052"/>
      <c r="K35" s="1052"/>
      <c r="L35" s="1053"/>
      <c r="M35" s="656"/>
      <c r="N35" s="656"/>
      <c r="O35" s="656"/>
      <c r="P35" s="656"/>
      <c r="Q35" s="656"/>
      <c r="R35" s="656"/>
      <c r="S35" s="657"/>
      <c r="T35" s="656"/>
      <c r="U35" s="658"/>
    </row>
    <row r="36" spans="1:27" ht="75" customHeight="1">
      <c r="A36" s="219">
        <v>1</v>
      </c>
      <c r="B36" s="218" t="s">
        <v>970</v>
      </c>
      <c r="C36" s="217" t="s">
        <v>760</v>
      </c>
      <c r="D36" s="220">
        <v>43862</v>
      </c>
      <c r="E36" s="220">
        <v>44196</v>
      </c>
      <c r="F36" s="218" t="s">
        <v>971</v>
      </c>
      <c r="G36" s="218" t="s">
        <v>972</v>
      </c>
      <c r="H36" s="218" t="s">
        <v>973</v>
      </c>
      <c r="I36" s="221" t="s">
        <v>1166</v>
      </c>
      <c r="J36" s="245">
        <v>0.66</v>
      </c>
      <c r="K36" s="221" t="s">
        <v>1022</v>
      </c>
      <c r="L36" s="221" t="s">
        <v>1022</v>
      </c>
      <c r="M36" s="653" t="s">
        <v>1478</v>
      </c>
      <c r="N36" s="637">
        <v>0.66</v>
      </c>
      <c r="O36" s="599">
        <v>5</v>
      </c>
      <c r="P36" s="599">
        <v>1</v>
      </c>
      <c r="Q36" s="555">
        <v>0.66</v>
      </c>
      <c r="R36" s="599" t="s">
        <v>1022</v>
      </c>
      <c r="S36" s="602" t="s">
        <v>1479</v>
      </c>
      <c r="T36" s="260" t="s">
        <v>1322</v>
      </c>
      <c r="U36" s="629" t="str">
        <f>IF(P36&gt;0,"1","0")</f>
        <v>1</v>
      </c>
      <c r="V36" s="260">
        <v>1</v>
      </c>
      <c r="W36" s="495">
        <v>1</v>
      </c>
      <c r="X36" s="260" t="s">
        <v>1022</v>
      </c>
      <c r="Y36" s="497" t="s">
        <v>1524</v>
      </c>
      <c r="Z36" s="515" t="s">
        <v>1095</v>
      </c>
      <c r="AA36" s="260">
        <v>1</v>
      </c>
    </row>
    <row r="37" spans="1:27" s="140" customFormat="1" ht="75" customHeight="1">
      <c r="A37" s="240">
        <v>2</v>
      </c>
      <c r="B37" s="241" t="s">
        <v>1013</v>
      </c>
      <c r="C37" s="241" t="s">
        <v>773</v>
      </c>
      <c r="D37" s="242">
        <v>43952</v>
      </c>
      <c r="E37" s="242">
        <v>44196</v>
      </c>
      <c r="F37" s="243" t="s">
        <v>1014</v>
      </c>
      <c r="G37" s="244" t="s">
        <v>1015</v>
      </c>
      <c r="H37" s="218" t="s">
        <v>1000</v>
      </c>
      <c r="I37" s="335" t="s">
        <v>1145</v>
      </c>
      <c r="J37" s="336">
        <v>0.66600000000000004</v>
      </c>
      <c r="K37" s="621"/>
      <c r="L37" s="203"/>
      <c r="M37" s="553" t="s">
        <v>1512</v>
      </c>
      <c r="N37" s="554">
        <v>0.66600000000000004</v>
      </c>
      <c r="O37" s="553" t="s">
        <v>1130</v>
      </c>
      <c r="P37" s="553">
        <v>1</v>
      </c>
      <c r="Q37" s="555">
        <v>0.67</v>
      </c>
      <c r="R37" s="599" t="s">
        <v>1022</v>
      </c>
      <c r="S37" s="559" t="s">
        <v>1480</v>
      </c>
      <c r="T37" s="260" t="s">
        <v>1322</v>
      </c>
      <c r="U37" s="629" t="str">
        <f>IF(P37&gt;0,"1","0")</f>
        <v>1</v>
      </c>
      <c r="V37" s="260">
        <v>1</v>
      </c>
      <c r="W37" s="495">
        <v>1</v>
      </c>
      <c r="X37" s="260" t="s">
        <v>1022</v>
      </c>
      <c r="Y37" s="497" t="s">
        <v>1701</v>
      </c>
      <c r="Z37" s="515" t="s">
        <v>1095</v>
      </c>
      <c r="AA37" s="260">
        <v>1</v>
      </c>
    </row>
    <row r="38" spans="1:27" ht="17.399999999999999">
      <c r="M38" s="659"/>
      <c r="N38" s="660"/>
      <c r="O38" s="137"/>
      <c r="P38" s="538"/>
      <c r="Q38" s="538"/>
      <c r="R38" s="137"/>
      <c r="S38" s="137"/>
      <c r="T38" s="137"/>
      <c r="U38" s="137"/>
      <c r="V38" s="659"/>
      <c r="W38" s="498">
        <f>AVERAGE(W6:W37)</f>
        <v>0.98464285714285715</v>
      </c>
    </row>
    <row r="39" spans="1:27" ht="28.8">
      <c r="M39" s="659"/>
      <c r="N39" s="660"/>
      <c r="O39" s="137"/>
      <c r="P39" s="538"/>
      <c r="Q39" s="538"/>
      <c r="R39" s="137"/>
      <c r="S39" s="137"/>
      <c r="T39" s="137"/>
      <c r="U39" s="137"/>
      <c r="V39" s="499" t="s">
        <v>1358</v>
      </c>
      <c r="W39" s="500">
        <f>COUNTA(AA6:AA37)</f>
        <v>25</v>
      </c>
    </row>
    <row r="40" spans="1:27" ht="43.2">
      <c r="M40" s="659"/>
      <c r="N40" s="660"/>
      <c r="O40" s="137"/>
      <c r="P40" s="538"/>
      <c r="Q40" s="538"/>
      <c r="R40" s="137"/>
      <c r="S40" s="137"/>
      <c r="T40" s="137"/>
      <c r="U40" s="137"/>
      <c r="V40" s="499" t="s">
        <v>1359</v>
      </c>
      <c r="W40" s="500">
        <f>COUNTIF(V6:V37,1)</f>
        <v>25</v>
      </c>
    </row>
    <row r="44" spans="1:27">
      <c r="Y44" s="691"/>
    </row>
  </sheetData>
  <autoFilter ref="A4:AA40" xr:uid="{00000000-0009-0000-0000-00000A000000}"/>
  <mergeCells count="10">
    <mergeCell ref="M3:O3"/>
    <mergeCell ref="P3:T3"/>
    <mergeCell ref="V3:Z3"/>
    <mergeCell ref="A35:L35"/>
    <mergeCell ref="A32:L32"/>
    <mergeCell ref="A1:L2"/>
    <mergeCell ref="A3:L3"/>
    <mergeCell ref="A5:L5"/>
    <mergeCell ref="A17:L17"/>
    <mergeCell ref="A23:L23"/>
  </mergeCells>
  <conditionalFormatting sqref="T6:T9">
    <cfRule type="containsText" dxfId="100" priority="47" operator="containsText" text="NO REQUIERE SEGUIMIENTO PARA ESTE CORTE">
      <formula>NOT(ISERROR(SEARCH("NO REQUIERE SEGUIMIENTO PARA ESTE CORTE",T6)))</formula>
    </cfRule>
    <cfRule type="containsText" dxfId="99" priority="48" operator="containsText" text="CUMPLIDA FUERA DE TÉRMINO">
      <formula>NOT(ISERROR(SEARCH("CUMPLIDA FUERA DE TÉRMINO",T6)))</formula>
    </cfRule>
    <cfRule type="containsText" dxfId="98" priority="49" operator="containsText" text="EN CURSO">
      <formula>NOT(ISERROR(SEARCH("EN CURSO",T6)))</formula>
    </cfRule>
    <cfRule type="containsText" dxfId="97" priority="50" operator="containsText" text="VENCIDA">
      <formula>NOT(ISERROR(SEARCH("VENCIDA",T6)))</formula>
    </cfRule>
    <cfRule type="containsText" dxfId="96" priority="51" operator="containsText" text="CUMPLIDA">
      <formula>NOT(ISERROR(SEARCH("CUMPLIDA",T6)))</formula>
    </cfRule>
  </conditionalFormatting>
  <conditionalFormatting sqref="T10:T16">
    <cfRule type="containsText" dxfId="95" priority="42" operator="containsText" text="NO REQUIERE SEGUIMIENTO PARA ESTE CORTE">
      <formula>NOT(ISERROR(SEARCH("NO REQUIERE SEGUIMIENTO PARA ESTE CORTE",T10)))</formula>
    </cfRule>
    <cfRule type="containsText" dxfId="94" priority="43" operator="containsText" text="CUMPLIDA FUERA DE TÉRMINO">
      <formula>NOT(ISERROR(SEARCH("CUMPLIDA FUERA DE TÉRMINO",T10)))</formula>
    </cfRule>
    <cfRule type="containsText" dxfId="93" priority="44" operator="containsText" text="EN CURSO">
      <formula>NOT(ISERROR(SEARCH("EN CURSO",T10)))</formula>
    </cfRule>
    <cfRule type="containsText" dxfId="92" priority="45" operator="containsText" text="VENCIDA">
      <formula>NOT(ISERROR(SEARCH("VENCIDA",T10)))</formula>
    </cfRule>
    <cfRule type="containsText" dxfId="91" priority="46" operator="containsText" text="CUMPLIDA">
      <formula>NOT(ISERROR(SEARCH("CUMPLIDA",T10)))</formula>
    </cfRule>
  </conditionalFormatting>
  <conditionalFormatting sqref="T36:T37 T33:T34 T24:T31 T18:T22">
    <cfRule type="containsText" dxfId="90" priority="37" operator="containsText" text="NO REQUIERE SEGUIMIENTO PARA ESTE CORTE">
      <formula>NOT(ISERROR(SEARCH("NO REQUIERE SEGUIMIENTO PARA ESTE CORTE",T18)))</formula>
    </cfRule>
    <cfRule type="containsText" dxfId="89" priority="38" operator="containsText" text="CUMPLIDA FUERA DE TÉRMINO">
      <formula>NOT(ISERROR(SEARCH("CUMPLIDA FUERA DE TÉRMINO",T18)))</formula>
    </cfRule>
    <cfRule type="containsText" dxfId="88" priority="39" operator="containsText" text="EN CURSO">
      <formula>NOT(ISERROR(SEARCH("EN CURSO",T18)))</formula>
    </cfRule>
    <cfRule type="containsText" dxfId="87" priority="40" operator="containsText" text="VENCIDA">
      <formula>NOT(ISERROR(SEARCH("VENCIDA",T18)))</formula>
    </cfRule>
    <cfRule type="containsText" dxfId="86" priority="41" operator="containsText" text="CUMPLIDA">
      <formula>NOT(ISERROR(SEARCH("CUMPLIDA",T18)))</formula>
    </cfRule>
  </conditionalFormatting>
  <conditionalFormatting sqref="Z6">
    <cfRule type="containsText" dxfId="85" priority="34" operator="containsText" text="VENCIDA">
      <formula>NOT(ISERROR(SEARCH("VENCIDA",Z6)))</formula>
    </cfRule>
    <cfRule type="containsText" dxfId="84" priority="35" operator="containsText" text="CUMPLIDA FUERA DE TÉRMINO">
      <formula>NOT(ISERROR(SEARCH("CUMPLIDA FUERA DE TÉRMINO",Z6)))</formula>
    </cfRule>
    <cfRule type="containsText" dxfId="83" priority="36" operator="containsText" text="CUMPLIDA">
      <formula>NOT(ISERROR(SEARCH("CUMPLIDA",Z6)))</formula>
    </cfRule>
  </conditionalFormatting>
  <conditionalFormatting sqref="Z7">
    <cfRule type="containsText" dxfId="82" priority="31" operator="containsText" text="VENCIDA">
      <formula>NOT(ISERROR(SEARCH("VENCIDA",Z7)))</formula>
    </cfRule>
    <cfRule type="containsText" dxfId="81" priority="32" operator="containsText" text="CUMPLIDA FUERA DE TÉRMINO">
      <formula>NOT(ISERROR(SEARCH("CUMPLIDA FUERA DE TÉRMINO",Z7)))</formula>
    </cfRule>
    <cfRule type="containsText" dxfId="80" priority="33" operator="containsText" text="CUMPLIDA">
      <formula>NOT(ISERROR(SEARCH("CUMPLIDA",Z7)))</formula>
    </cfRule>
  </conditionalFormatting>
  <conditionalFormatting sqref="Z8:Z11">
    <cfRule type="containsText" dxfId="79" priority="28" operator="containsText" text="VENCIDA">
      <formula>NOT(ISERROR(SEARCH("VENCIDA",Z8)))</formula>
    </cfRule>
    <cfRule type="containsText" dxfId="78" priority="29" operator="containsText" text="CUMPLIDA FUERA DE TÉRMINO">
      <formula>NOT(ISERROR(SEARCH("CUMPLIDA FUERA DE TÉRMINO",Z8)))</formula>
    </cfRule>
    <cfRule type="containsText" dxfId="77" priority="30" operator="containsText" text="CUMPLIDA">
      <formula>NOT(ISERROR(SEARCH("CUMPLIDA",Z8)))</formula>
    </cfRule>
  </conditionalFormatting>
  <conditionalFormatting sqref="Z13:Z16">
    <cfRule type="containsText" dxfId="76" priority="25" operator="containsText" text="VENCIDA">
      <formula>NOT(ISERROR(SEARCH("VENCIDA",Z13)))</formula>
    </cfRule>
    <cfRule type="containsText" dxfId="75" priority="26" operator="containsText" text="CUMPLIDA FUERA DE TÉRMINO">
      <formula>NOT(ISERROR(SEARCH("CUMPLIDA FUERA DE TÉRMINO",Z13)))</formula>
    </cfRule>
    <cfRule type="containsText" dxfId="74" priority="27" operator="containsText" text="CUMPLIDA">
      <formula>NOT(ISERROR(SEARCH("CUMPLIDA",Z13)))</formula>
    </cfRule>
  </conditionalFormatting>
  <conditionalFormatting sqref="Z18:Z19">
    <cfRule type="containsText" dxfId="73" priority="22" operator="containsText" text="VENCIDA">
      <formula>NOT(ISERROR(SEARCH("VENCIDA",Z18)))</formula>
    </cfRule>
    <cfRule type="containsText" dxfId="72" priority="23" operator="containsText" text="CUMPLIDA FUERA DE TÉRMINO">
      <formula>NOT(ISERROR(SEARCH("CUMPLIDA FUERA DE TÉRMINO",Z18)))</formula>
    </cfRule>
    <cfRule type="containsText" dxfId="71" priority="24" operator="containsText" text="CUMPLIDA">
      <formula>NOT(ISERROR(SEARCH("CUMPLIDA",Z18)))</formula>
    </cfRule>
  </conditionalFormatting>
  <conditionalFormatting sqref="Z21:Z22">
    <cfRule type="containsText" dxfId="70" priority="19" operator="containsText" text="VENCIDA">
      <formula>NOT(ISERROR(SEARCH("VENCIDA",Z21)))</formula>
    </cfRule>
    <cfRule type="containsText" dxfId="69" priority="20" operator="containsText" text="CUMPLIDA FUERA DE TÉRMINO">
      <formula>NOT(ISERROR(SEARCH("CUMPLIDA FUERA DE TÉRMINO",Z21)))</formula>
    </cfRule>
    <cfRule type="containsText" dxfId="68" priority="21" operator="containsText" text="CUMPLIDA">
      <formula>NOT(ISERROR(SEARCH("CUMPLIDA",Z21)))</formula>
    </cfRule>
  </conditionalFormatting>
  <conditionalFormatting sqref="Z24:Z31">
    <cfRule type="containsText" dxfId="67" priority="16" operator="containsText" text="VENCIDA">
      <formula>NOT(ISERROR(SEARCH("VENCIDA",Z24)))</formula>
    </cfRule>
    <cfRule type="containsText" dxfId="66" priority="17" operator="containsText" text="CUMPLIDA FUERA DE TÉRMINO">
      <formula>NOT(ISERROR(SEARCH("CUMPLIDA FUERA DE TÉRMINO",Z24)))</formula>
    </cfRule>
    <cfRule type="containsText" dxfId="65" priority="18" operator="containsText" text="CUMPLIDA">
      <formula>NOT(ISERROR(SEARCH("CUMPLIDA",Z24)))</formula>
    </cfRule>
  </conditionalFormatting>
  <conditionalFormatting sqref="Z34">
    <cfRule type="containsText" dxfId="64" priority="13" operator="containsText" text="VENCIDA">
      <formula>NOT(ISERROR(SEARCH("VENCIDA",Z34)))</formula>
    </cfRule>
    <cfRule type="containsText" dxfId="63" priority="14" operator="containsText" text="CUMPLIDA FUERA DE TÉRMINO">
      <formula>NOT(ISERROR(SEARCH("CUMPLIDA FUERA DE TÉRMINO",Z34)))</formula>
    </cfRule>
    <cfRule type="containsText" dxfId="62" priority="15" operator="containsText" text="CUMPLIDA">
      <formula>NOT(ISERROR(SEARCH("CUMPLIDA",Z34)))</formula>
    </cfRule>
  </conditionalFormatting>
  <conditionalFormatting sqref="Z36:Z37">
    <cfRule type="containsText" dxfId="61" priority="10" operator="containsText" text="VENCIDA">
      <formula>NOT(ISERROR(SEARCH("VENCIDA",Z36)))</formula>
    </cfRule>
    <cfRule type="containsText" dxfId="60" priority="11" operator="containsText" text="CUMPLIDA FUERA DE TÉRMINO">
      <formula>NOT(ISERROR(SEARCH("CUMPLIDA FUERA DE TÉRMINO",Z36)))</formula>
    </cfRule>
    <cfRule type="containsText" dxfId="59" priority="12" operator="containsText" text="CUMPLIDA">
      <formula>NOT(ISERROR(SEARCH("CUMPLIDA",Z36)))</formula>
    </cfRule>
  </conditionalFormatting>
  <conditionalFormatting sqref="Z12">
    <cfRule type="containsText" dxfId="58" priority="7" operator="containsText" text="VENCIDA">
      <formula>NOT(ISERROR(SEARCH("VENCIDA",Z12)))</formula>
    </cfRule>
    <cfRule type="containsText" dxfId="57" priority="8" operator="containsText" text="CUMPLIDA FUERA DE TÉRMINO">
      <formula>NOT(ISERROR(SEARCH("CUMPLIDA FUERA DE TÉRMINO",Z12)))</formula>
    </cfRule>
    <cfRule type="containsText" dxfId="56" priority="9" operator="containsText" text="CUMPLIDA">
      <formula>NOT(ISERROR(SEARCH("CUMPLIDA",Z12)))</formula>
    </cfRule>
  </conditionalFormatting>
  <conditionalFormatting sqref="Z20">
    <cfRule type="containsText" dxfId="55" priority="4" operator="containsText" text="VENCIDA">
      <formula>NOT(ISERROR(SEARCH("VENCIDA",Z20)))</formula>
    </cfRule>
    <cfRule type="containsText" dxfId="54" priority="5" operator="containsText" text="CUMPLIDA FUERA DE TÉRMINO">
      <formula>NOT(ISERROR(SEARCH("CUMPLIDA FUERA DE TÉRMINO",Z20)))</formula>
    </cfRule>
    <cfRule type="containsText" dxfId="53" priority="6" operator="containsText" text="CUMPLIDA">
      <formula>NOT(ISERROR(SEARCH("CUMPLIDA",Z20)))</formula>
    </cfRule>
  </conditionalFormatting>
  <conditionalFormatting sqref="Z33">
    <cfRule type="containsText" dxfId="52" priority="1" operator="containsText" text="VENCIDA">
      <formula>NOT(ISERROR(SEARCH("VENCIDA",Z33)))</formula>
    </cfRule>
    <cfRule type="containsText" dxfId="51" priority="2" operator="containsText" text="CUMPLIDA FUERA DE TÉRMINO">
      <formula>NOT(ISERROR(SEARCH("CUMPLIDA FUERA DE TÉRMINO",Z33)))</formula>
    </cfRule>
    <cfRule type="containsText" dxfId="50" priority="3" operator="containsText" text="CUMPLIDA">
      <formula>NOT(ISERROR(SEARCH("CUMPLIDA",Z33)))</formula>
    </cfRule>
  </conditionalFormatting>
  <dataValidations count="1">
    <dataValidation type="list" allowBlank="1" showInputMessage="1" showErrorMessage="1" sqref="T6:T16 T33:T34 T18:T22 T24:T31 T36:T37" xr:uid="{00000000-0002-0000-0A00-000000000000}">
      <formula1>#REF!</formula1>
    </dataValidation>
  </dataValidations>
  <hyperlinks>
    <hyperlink ref="G10" r:id="rId1" display="http://www.cajaviviendapopular.gov.co/?q=content/transparencia" xr:uid="{00000000-0004-0000-0A00-000000000000}"/>
    <hyperlink ref="G11" r:id="rId2" display="http://www.cajaviviendapopular.gov.co/?q=content/transparencia" xr:uid="{00000000-0004-0000-0A00-000001000000}"/>
    <hyperlink ref="G28" r:id="rId3" display="http://www.cajaviviendapopular.gov.co/?q=content/transparencia_x000a__x000a_10.4 Esquema de públicación de información" xr:uid="{00000000-0004-0000-0A00-000002000000}"/>
    <hyperlink ref="G15" r:id="rId4" display="http://www.cajaviviendapopular.gov.co/?q=content/transparencia" xr:uid="{00000000-0004-0000-0A00-000003000000}"/>
    <hyperlink ref="G16" r:id="rId5" display="http://www.cajaviviendapopular.gov.co/?q=content/transparencia" xr:uid="{00000000-0004-0000-0A00-000004000000}"/>
  </hyperlinks>
  <pageMargins left="0.7" right="0.7" top="0.75" bottom="0.75" header="0.3" footer="0.3"/>
  <pageSetup scale="29" orientation="portrait"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'Resultados Comp . pro'!$R$3:$R$5</xm:f>
          </x14:formula1>
          <xm:sqref>Z6:Z16 Z18:Z22 Z24:Z31 Z33:Z34 Z36:Z37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Z13"/>
  <sheetViews>
    <sheetView zoomScale="30" zoomScaleNormal="30" zoomScaleSheetLayoutView="85" workbookViewId="0">
      <selection sqref="A1:K2"/>
    </sheetView>
  </sheetViews>
  <sheetFormatPr baseColWidth="10" defaultColWidth="10.88671875" defaultRowHeight="13.2"/>
  <cols>
    <col min="1" max="1" width="3.6640625" style="10" customWidth="1"/>
    <col min="2" max="2" width="37.88671875" style="10" customWidth="1"/>
    <col min="3" max="3" width="25.109375" style="10" customWidth="1"/>
    <col min="4" max="4" width="17.33203125" style="10" customWidth="1"/>
    <col min="5" max="5" width="17.6640625" style="10" customWidth="1"/>
    <col min="6" max="6" width="18.109375" style="10" customWidth="1"/>
    <col min="7" max="7" width="20.109375" style="10" customWidth="1"/>
    <col min="8" max="8" width="46" style="10" customWidth="1"/>
    <col min="9" max="9" width="10.88671875" style="20" customWidth="1"/>
    <col min="10" max="10" width="25.6640625" style="10" customWidth="1"/>
    <col min="11" max="11" width="29" style="10" customWidth="1"/>
    <col min="12" max="12" width="40.5546875" style="140" customWidth="1"/>
    <col min="13" max="13" width="18.5546875" style="10" customWidth="1"/>
    <col min="14" max="14" width="12.44140625" style="10" customWidth="1"/>
    <col min="15" max="15" width="15.5546875" style="10" customWidth="1"/>
    <col min="16" max="16" width="15.44140625" style="10" customWidth="1"/>
    <col min="17" max="17" width="10.88671875" style="10" customWidth="1"/>
    <col min="18" max="18" width="36.109375" style="10" customWidth="1"/>
    <col min="19" max="19" width="12.33203125" style="10" customWidth="1"/>
    <col min="20" max="20" width="17.6640625" style="10" customWidth="1"/>
    <col min="21" max="21" width="13.6640625" style="140" customWidth="1"/>
    <col min="22" max="22" width="12.44140625" style="140" customWidth="1"/>
    <col min="23" max="23" width="10.88671875" style="140"/>
    <col min="24" max="24" width="61.109375" style="140" customWidth="1"/>
    <col min="25" max="25" width="13" style="140" customWidth="1"/>
    <col min="26" max="26" width="14" style="140" customWidth="1"/>
    <col min="27" max="16384" width="10.88671875" style="140"/>
  </cols>
  <sheetData>
    <row r="1" spans="1:26" ht="12.75" customHeight="1">
      <c r="A1" s="1058" t="s">
        <v>67</v>
      </c>
      <c r="B1" s="1058"/>
      <c r="C1" s="1058"/>
      <c r="D1" s="1058"/>
      <c r="E1" s="1058"/>
      <c r="F1" s="1058"/>
      <c r="G1" s="1058"/>
      <c r="H1" s="1058"/>
      <c r="I1" s="1058"/>
      <c r="J1" s="1058"/>
      <c r="K1" s="1058"/>
      <c r="L1" s="408"/>
      <c r="M1" s="408"/>
      <c r="N1" s="408"/>
    </row>
    <row r="2" spans="1:26" ht="12.75" customHeight="1">
      <c r="A2" s="1058"/>
      <c r="B2" s="1058"/>
      <c r="C2" s="1058"/>
      <c r="D2" s="1058"/>
      <c r="E2" s="1058"/>
      <c r="F2" s="1058"/>
      <c r="G2" s="1058"/>
      <c r="H2" s="1058"/>
      <c r="I2" s="1058"/>
      <c r="J2" s="1058"/>
      <c r="K2" s="1058"/>
      <c r="L2" s="408"/>
      <c r="M2" s="408"/>
      <c r="N2" s="408"/>
    </row>
    <row r="3" spans="1:26" ht="29.25" customHeight="1">
      <c r="A3" s="1057" t="s">
        <v>1563</v>
      </c>
      <c r="B3" s="1057"/>
      <c r="C3" s="1057"/>
      <c r="D3" s="1057"/>
      <c r="E3" s="1057"/>
      <c r="F3" s="1057"/>
      <c r="G3" s="1057"/>
      <c r="H3" s="1057"/>
      <c r="I3" s="1057"/>
      <c r="J3" s="1057"/>
      <c r="K3" s="1057"/>
      <c r="L3" s="998" t="s">
        <v>1330</v>
      </c>
      <c r="M3" s="999"/>
      <c r="N3" s="1000"/>
      <c r="O3" s="982" t="s">
        <v>1331</v>
      </c>
      <c r="P3" s="983"/>
      <c r="Q3" s="983"/>
      <c r="R3" s="983"/>
      <c r="S3" s="984"/>
      <c r="T3" s="222"/>
      <c r="U3" s="1004" t="s">
        <v>1360</v>
      </c>
      <c r="V3" s="1005"/>
      <c r="W3" s="1005"/>
      <c r="X3" s="1005"/>
      <c r="Y3" s="1006"/>
      <c r="Z3" s="268"/>
    </row>
    <row r="4" spans="1:26" s="669" customFormat="1" ht="69">
      <c r="A4" s="68" t="s">
        <v>11</v>
      </c>
      <c r="B4" s="11" t="s">
        <v>50</v>
      </c>
      <c r="C4" s="11" t="s">
        <v>51</v>
      </c>
      <c r="D4" s="11" t="s">
        <v>52</v>
      </c>
      <c r="E4" s="11" t="s">
        <v>53</v>
      </c>
      <c r="F4" s="11" t="s">
        <v>54</v>
      </c>
      <c r="G4" s="11" t="s">
        <v>55</v>
      </c>
      <c r="H4" s="11" t="s">
        <v>56</v>
      </c>
      <c r="I4" s="12" t="s">
        <v>21</v>
      </c>
      <c r="J4" s="11" t="s">
        <v>57</v>
      </c>
      <c r="K4" s="69" t="s">
        <v>58</v>
      </c>
      <c r="L4" s="540" t="s">
        <v>1420</v>
      </c>
      <c r="M4" s="539" t="s">
        <v>1333</v>
      </c>
      <c r="N4" s="540" t="s">
        <v>1082</v>
      </c>
      <c r="O4" s="522" t="s">
        <v>1334</v>
      </c>
      <c r="P4" s="523" t="s">
        <v>1335</v>
      </c>
      <c r="Q4" s="524" t="s">
        <v>1336</v>
      </c>
      <c r="R4" s="525" t="s">
        <v>1337</v>
      </c>
      <c r="S4" s="490" t="s">
        <v>1338</v>
      </c>
      <c r="T4" s="545" t="s">
        <v>1339</v>
      </c>
      <c r="U4" s="504" t="s">
        <v>1361</v>
      </c>
      <c r="V4" s="505" t="s">
        <v>1335</v>
      </c>
      <c r="W4" s="506" t="s">
        <v>1336</v>
      </c>
      <c r="X4" s="507" t="s">
        <v>1337</v>
      </c>
      <c r="Y4" s="504" t="s">
        <v>1338</v>
      </c>
      <c r="Z4" s="431" t="s">
        <v>1362</v>
      </c>
    </row>
    <row r="5" spans="1:26" ht="12.75" customHeight="1">
      <c r="A5" s="666" t="s">
        <v>63</v>
      </c>
      <c r="B5" s="667"/>
      <c r="C5" s="667"/>
      <c r="D5" s="667"/>
      <c r="E5" s="667"/>
      <c r="F5" s="667"/>
      <c r="G5" s="667"/>
      <c r="H5" s="667"/>
      <c r="I5" s="667"/>
      <c r="J5" s="667"/>
      <c r="K5" s="667"/>
      <c r="L5" s="668"/>
      <c r="M5" s="668"/>
      <c r="N5" s="668"/>
      <c r="O5" s="668"/>
      <c r="P5" s="668"/>
      <c r="Q5" s="668"/>
      <c r="R5" s="668"/>
      <c r="S5" s="668"/>
      <c r="T5" s="668"/>
      <c r="U5" s="40"/>
      <c r="V5" s="40"/>
      <c r="W5" s="40"/>
      <c r="X5" s="40"/>
      <c r="Y5" s="40"/>
      <c r="Z5" s="40"/>
    </row>
    <row r="6" spans="1:26" ht="85.5" customHeight="1">
      <c r="A6" s="146">
        <v>1</v>
      </c>
      <c r="B6" s="665" t="s">
        <v>1069</v>
      </c>
      <c r="C6" s="141" t="s">
        <v>189</v>
      </c>
      <c r="D6" s="142">
        <v>44013</v>
      </c>
      <c r="E6" s="142">
        <v>44196</v>
      </c>
      <c r="F6" s="150" t="s">
        <v>1070</v>
      </c>
      <c r="G6" s="95" t="s">
        <v>1071</v>
      </c>
      <c r="H6" s="143" t="s">
        <v>1150</v>
      </c>
      <c r="I6" s="144">
        <v>0.1</v>
      </c>
      <c r="J6" s="118"/>
      <c r="K6" s="145"/>
      <c r="L6" s="553" t="s">
        <v>1481</v>
      </c>
      <c r="M6" s="554">
        <v>0.1</v>
      </c>
      <c r="N6" s="553">
        <v>4</v>
      </c>
      <c r="O6" s="553">
        <v>1</v>
      </c>
      <c r="P6" s="555">
        <v>0.1</v>
      </c>
      <c r="Q6" s="553" t="s">
        <v>1022</v>
      </c>
      <c r="R6" s="553" t="s">
        <v>1482</v>
      </c>
      <c r="S6" s="260" t="s">
        <v>1322</v>
      </c>
      <c r="T6" s="629" t="str">
        <f>IF(O6&gt;0,"1","0")</f>
        <v>1</v>
      </c>
      <c r="U6" s="260">
        <v>1</v>
      </c>
      <c r="V6" s="495">
        <v>0.8</v>
      </c>
      <c r="W6" s="260" t="s">
        <v>1022</v>
      </c>
      <c r="X6" s="497" t="s">
        <v>1634</v>
      </c>
      <c r="Y6" s="515" t="s">
        <v>1095</v>
      </c>
      <c r="Z6" s="260">
        <v>1</v>
      </c>
    </row>
    <row r="7" spans="1:26" ht="85.5" customHeight="1">
      <c r="A7" s="146">
        <v>2</v>
      </c>
      <c r="B7" s="665" t="s">
        <v>1518</v>
      </c>
      <c r="C7" s="141" t="s">
        <v>189</v>
      </c>
      <c r="D7" s="142">
        <v>44013</v>
      </c>
      <c r="E7" s="142">
        <v>44196</v>
      </c>
      <c r="F7" s="141" t="s">
        <v>1072</v>
      </c>
      <c r="G7" s="95" t="s">
        <v>1073</v>
      </c>
      <c r="H7" s="348" t="s">
        <v>1149</v>
      </c>
      <c r="I7" s="144">
        <v>0.1</v>
      </c>
      <c r="J7" s="118"/>
      <c r="K7" s="145"/>
      <c r="L7" s="553" t="s">
        <v>1149</v>
      </c>
      <c r="M7" s="554">
        <v>0.1</v>
      </c>
      <c r="N7" s="553">
        <v>4</v>
      </c>
      <c r="O7" s="553">
        <v>1</v>
      </c>
      <c r="P7" s="555">
        <v>0.1</v>
      </c>
      <c r="Q7" s="553" t="s">
        <v>1022</v>
      </c>
      <c r="R7" s="553" t="s">
        <v>1482</v>
      </c>
      <c r="S7" s="260" t="s">
        <v>1322</v>
      </c>
      <c r="T7" s="629" t="str">
        <f>IF(O7&gt;0,"1","0")</f>
        <v>1</v>
      </c>
      <c r="U7" s="260">
        <v>1</v>
      </c>
      <c r="V7" s="495">
        <v>1</v>
      </c>
      <c r="W7" s="260" t="s">
        <v>1022</v>
      </c>
      <c r="X7" s="497" t="s">
        <v>1627</v>
      </c>
      <c r="Y7" s="515" t="s">
        <v>1095</v>
      </c>
      <c r="Z7" s="260">
        <v>1</v>
      </c>
    </row>
    <row r="8" spans="1:26" ht="85.5" customHeight="1">
      <c r="A8" s="146">
        <v>3</v>
      </c>
      <c r="B8" s="190" t="s">
        <v>1504</v>
      </c>
      <c r="C8" s="141" t="s">
        <v>773</v>
      </c>
      <c r="D8" s="142">
        <v>43862</v>
      </c>
      <c r="E8" s="142">
        <v>44196</v>
      </c>
      <c r="F8" s="190" t="s">
        <v>774</v>
      </c>
      <c r="G8" s="191" t="s">
        <v>775</v>
      </c>
      <c r="H8" s="407" t="s">
        <v>1146</v>
      </c>
      <c r="I8" s="338">
        <v>0.66600000000000004</v>
      </c>
      <c r="J8" s="118"/>
      <c r="K8" s="145"/>
      <c r="L8" s="553" t="s">
        <v>1146</v>
      </c>
      <c r="M8" s="554">
        <v>0.66600000000000004</v>
      </c>
      <c r="N8" s="553" t="s">
        <v>1140</v>
      </c>
      <c r="O8" s="553">
        <v>1</v>
      </c>
      <c r="P8" s="555">
        <v>0.67</v>
      </c>
      <c r="Q8" s="553" t="s">
        <v>1022</v>
      </c>
      <c r="R8" s="553" t="s">
        <v>1456</v>
      </c>
      <c r="S8" s="260" t="s">
        <v>1322</v>
      </c>
      <c r="T8" s="629" t="str">
        <f>IF(O8&gt;0,"1","0")</f>
        <v>1</v>
      </c>
      <c r="U8" s="260">
        <v>1</v>
      </c>
      <c r="V8" s="495">
        <v>1</v>
      </c>
      <c r="W8" s="260" t="s">
        <v>1022</v>
      </c>
      <c r="X8" s="497" t="s">
        <v>1694</v>
      </c>
      <c r="Y8" s="515" t="s">
        <v>1095</v>
      </c>
      <c r="Z8" s="260">
        <v>1</v>
      </c>
    </row>
    <row r="9" spans="1:26" ht="85.5" customHeight="1">
      <c r="A9" s="146">
        <v>4</v>
      </c>
      <c r="B9" s="141" t="s">
        <v>1019</v>
      </c>
      <c r="C9" s="141" t="s">
        <v>773</v>
      </c>
      <c r="D9" s="142">
        <v>43862</v>
      </c>
      <c r="E9" s="142">
        <v>43951</v>
      </c>
      <c r="F9" s="193" t="s">
        <v>1017</v>
      </c>
      <c r="G9" s="194" t="s">
        <v>1018</v>
      </c>
      <c r="H9" s="143" t="s">
        <v>1188</v>
      </c>
      <c r="I9" s="144">
        <v>1</v>
      </c>
      <c r="J9" s="300"/>
      <c r="K9" s="145"/>
      <c r="L9" s="553" t="s">
        <v>1147</v>
      </c>
      <c r="M9" s="554">
        <v>1</v>
      </c>
      <c r="N9" s="553" t="s">
        <v>1130</v>
      </c>
      <c r="O9" s="553">
        <v>1</v>
      </c>
      <c r="P9" s="555">
        <v>1</v>
      </c>
      <c r="Q9" s="553" t="s">
        <v>1022</v>
      </c>
      <c r="R9" s="553" t="s">
        <v>1483</v>
      </c>
      <c r="S9" s="260" t="s">
        <v>1095</v>
      </c>
      <c r="T9" s="629" t="str">
        <f>IF(O9&gt;0,"1","0")</f>
        <v>1</v>
      </c>
      <c r="U9" s="260"/>
      <c r="V9" s="495">
        <v>1</v>
      </c>
      <c r="W9" s="260" t="s">
        <v>1022</v>
      </c>
      <c r="X9" s="260" t="s">
        <v>1363</v>
      </c>
      <c r="Y9" s="515" t="s">
        <v>1095</v>
      </c>
      <c r="Z9" s="260"/>
    </row>
    <row r="10" spans="1:26" ht="85.5" customHeight="1">
      <c r="A10" s="70">
        <v>5</v>
      </c>
      <c r="B10" s="192" t="s">
        <v>823</v>
      </c>
      <c r="C10" s="141" t="s">
        <v>219</v>
      </c>
      <c r="D10" s="142">
        <v>43831</v>
      </c>
      <c r="E10" s="142">
        <v>44196</v>
      </c>
      <c r="F10" s="193" t="s">
        <v>824</v>
      </c>
      <c r="G10" s="194" t="s">
        <v>825</v>
      </c>
      <c r="H10" s="143" t="s">
        <v>1101</v>
      </c>
      <c r="I10" s="144">
        <v>0.33</v>
      </c>
      <c r="J10" s="143" t="s">
        <v>1102</v>
      </c>
      <c r="K10" s="145"/>
      <c r="L10" s="439" t="s">
        <v>1103</v>
      </c>
      <c r="M10" s="554">
        <v>0.33</v>
      </c>
      <c r="N10" s="439">
        <v>1</v>
      </c>
      <c r="O10" s="439">
        <v>1</v>
      </c>
      <c r="P10" s="638">
        <v>0.33</v>
      </c>
      <c r="Q10" s="439" t="s">
        <v>1022</v>
      </c>
      <c r="R10" s="439" t="s">
        <v>1484</v>
      </c>
      <c r="S10" s="260" t="s">
        <v>1322</v>
      </c>
      <c r="T10" s="629" t="str">
        <f>IF(O10&gt;0,"1","0")</f>
        <v>1</v>
      </c>
      <c r="U10" s="260">
        <v>1</v>
      </c>
      <c r="V10" s="495">
        <v>0.43</v>
      </c>
      <c r="W10" s="260" t="s">
        <v>1022</v>
      </c>
      <c r="X10" s="497" t="s">
        <v>1540</v>
      </c>
      <c r="Y10" s="515" t="s">
        <v>1269</v>
      </c>
      <c r="Z10" s="260">
        <v>1</v>
      </c>
    </row>
    <row r="11" spans="1:26" ht="17.399999999999999">
      <c r="L11" s="222"/>
      <c r="M11" s="140"/>
      <c r="N11" s="222"/>
      <c r="O11" s="140"/>
      <c r="P11" s="140"/>
      <c r="Q11" s="222"/>
      <c r="R11" s="222"/>
      <c r="S11" s="222"/>
      <c r="T11" s="222"/>
      <c r="U11" s="222"/>
      <c r="V11" s="498">
        <f>AVERAGE(V6:V10)</f>
        <v>0.84599999999999986</v>
      </c>
    </row>
    <row r="12" spans="1:26" ht="28.8">
      <c r="L12" s="222"/>
      <c r="M12" s="140"/>
      <c r="N12" s="222"/>
      <c r="O12" s="140"/>
      <c r="P12" s="140"/>
      <c r="Q12" s="222"/>
      <c r="R12" s="222"/>
      <c r="S12" s="222"/>
      <c r="T12" s="222"/>
      <c r="U12" s="499" t="s">
        <v>1358</v>
      </c>
      <c r="V12" s="500">
        <f>COUNTA(Z6:Z10)</f>
        <v>4</v>
      </c>
    </row>
    <row r="13" spans="1:26" ht="28.8">
      <c r="L13" s="222"/>
      <c r="M13" s="140"/>
      <c r="N13" s="222"/>
      <c r="O13" s="140"/>
      <c r="P13" s="140"/>
      <c r="Q13" s="222"/>
      <c r="R13" s="222"/>
      <c r="S13" s="222"/>
      <c r="T13" s="222"/>
      <c r="U13" s="499" t="s">
        <v>1359</v>
      </c>
      <c r="V13" s="500">
        <f>COUNTIF(U6:U10,1)</f>
        <v>4</v>
      </c>
    </row>
  </sheetData>
  <autoFilter ref="A4:Z13" xr:uid="{00000000-0009-0000-0000-00000B000000}"/>
  <mergeCells count="5">
    <mergeCell ref="U3:Y3"/>
    <mergeCell ref="A3:K3"/>
    <mergeCell ref="A1:K2"/>
    <mergeCell ref="L3:N3"/>
    <mergeCell ref="O3:S3"/>
  </mergeCells>
  <conditionalFormatting sqref="D8 D10">
    <cfRule type="timePeriod" dxfId="49" priority="22" timePeriod="lastWeek">
      <formula>AND(TODAY()-ROUNDDOWN(D8,0)&gt;=(WEEKDAY(TODAY())),TODAY()-ROUNDDOWN(D8,0)&lt;(WEEKDAY(TODAY())+7))</formula>
    </cfRule>
  </conditionalFormatting>
  <conditionalFormatting sqref="S6:S10">
    <cfRule type="containsText" dxfId="48" priority="16" operator="containsText" text="NO REQUIERE SEGUIMIENTO PARA ESTE CORTE">
      <formula>NOT(ISERROR(SEARCH("NO REQUIERE SEGUIMIENTO PARA ESTE CORTE",S6)))</formula>
    </cfRule>
    <cfRule type="containsText" dxfId="47" priority="17" operator="containsText" text="CUMPLIDA FUERA DE TÉRMINO">
      <formula>NOT(ISERROR(SEARCH("CUMPLIDA FUERA DE TÉRMINO",S6)))</formula>
    </cfRule>
    <cfRule type="containsText" dxfId="46" priority="18" operator="containsText" text="EN CURSO">
      <formula>NOT(ISERROR(SEARCH("EN CURSO",S6)))</formula>
    </cfRule>
    <cfRule type="containsText" dxfId="45" priority="19" operator="containsText" text="VENCIDA">
      <formula>NOT(ISERROR(SEARCH("VENCIDA",S6)))</formula>
    </cfRule>
    <cfRule type="containsText" dxfId="44" priority="20" operator="containsText" text="CUMPLIDA">
      <formula>NOT(ISERROR(SEARCH("CUMPLIDA",S6)))</formula>
    </cfRule>
  </conditionalFormatting>
  <conditionalFormatting sqref="Y6">
    <cfRule type="containsText" dxfId="43" priority="13" operator="containsText" text="VENCIDA">
      <formula>NOT(ISERROR(SEARCH("VENCIDA",Y6)))</formula>
    </cfRule>
    <cfRule type="containsText" dxfId="42" priority="14" operator="containsText" text="CUMPLIDA FUERA DE TÉRMINO">
      <formula>NOT(ISERROR(SEARCH("CUMPLIDA FUERA DE TÉRMINO",Y6)))</formula>
    </cfRule>
    <cfRule type="containsText" dxfId="41" priority="15" operator="containsText" text="CUMPLIDA">
      <formula>NOT(ISERROR(SEARCH("CUMPLIDA",Y6)))</formula>
    </cfRule>
  </conditionalFormatting>
  <conditionalFormatting sqref="Y9">
    <cfRule type="containsText" dxfId="40" priority="10" operator="containsText" text="VENCIDA">
      <formula>NOT(ISERROR(SEARCH("VENCIDA",Y9)))</formula>
    </cfRule>
    <cfRule type="containsText" dxfId="39" priority="11" operator="containsText" text="CUMPLIDA FUERA DE TÉRMINO">
      <formula>NOT(ISERROR(SEARCH("CUMPLIDA FUERA DE TÉRMINO",Y9)))</formula>
    </cfRule>
    <cfRule type="containsText" dxfId="38" priority="12" operator="containsText" text="CUMPLIDA">
      <formula>NOT(ISERROR(SEARCH("CUMPLIDA",Y9)))</formula>
    </cfRule>
  </conditionalFormatting>
  <conditionalFormatting sqref="Y7">
    <cfRule type="containsText" dxfId="37" priority="7" operator="containsText" text="VENCIDA">
      <formula>NOT(ISERROR(SEARCH("VENCIDA",Y7)))</formula>
    </cfRule>
    <cfRule type="containsText" dxfId="36" priority="8" operator="containsText" text="CUMPLIDA FUERA DE TÉRMINO">
      <formula>NOT(ISERROR(SEARCH("CUMPLIDA FUERA DE TÉRMINO",Y7)))</formula>
    </cfRule>
    <cfRule type="containsText" dxfId="35" priority="9" operator="containsText" text="CUMPLIDA">
      <formula>NOT(ISERROR(SEARCH("CUMPLIDA",Y7)))</formula>
    </cfRule>
  </conditionalFormatting>
  <conditionalFormatting sqref="Y8">
    <cfRule type="containsText" dxfId="34" priority="4" operator="containsText" text="VENCIDA">
      <formula>NOT(ISERROR(SEARCH("VENCIDA",Y8)))</formula>
    </cfRule>
    <cfRule type="containsText" dxfId="33" priority="5" operator="containsText" text="CUMPLIDA FUERA DE TÉRMINO">
      <formula>NOT(ISERROR(SEARCH("CUMPLIDA FUERA DE TÉRMINO",Y8)))</formula>
    </cfRule>
    <cfRule type="containsText" dxfId="32" priority="6" operator="containsText" text="CUMPLIDA">
      <formula>NOT(ISERROR(SEARCH("CUMPLIDA",Y8)))</formula>
    </cfRule>
  </conditionalFormatting>
  <conditionalFormatting sqref="Y10">
    <cfRule type="containsText" dxfId="31" priority="1" operator="containsText" text="VENCIDA">
      <formula>NOT(ISERROR(SEARCH("VENCIDA",Y10)))</formula>
    </cfRule>
    <cfRule type="containsText" dxfId="30" priority="2" operator="containsText" text="CUMPLIDA FUERA DE TÉRMINO">
      <formula>NOT(ISERROR(SEARCH("CUMPLIDA FUERA DE TÉRMINO",Y10)))</formula>
    </cfRule>
    <cfRule type="containsText" dxfId="29" priority="3" operator="containsText" text="CUMPLIDA">
      <formula>NOT(ISERROR(SEARCH("CUMPLIDA",Y10)))</formula>
    </cfRule>
  </conditionalFormatting>
  <dataValidations count="1">
    <dataValidation type="list" allowBlank="1" showInputMessage="1" showErrorMessage="1" sqref="S6:S10" xr:uid="{00000000-0002-0000-0B00-000000000000}">
      <formula1>#REF!</formula1>
    </dataValidation>
  </dataValidations>
  <hyperlinks>
    <hyperlink ref="G8" r:id="rId1" xr:uid="{00000000-0004-0000-0B00-000000000000}"/>
  </hyperlinks>
  <pageMargins left="0.7" right="0.7" top="0.75" bottom="0.75" header="0.3" footer="0.3"/>
  <pageSetup paperSize="9" scale="2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'Resultados Comp . pro'!$R$3:$R$5</xm:f>
          </x14:formula1>
          <xm:sqref>Y6:Y10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W16"/>
  <sheetViews>
    <sheetView tabSelected="1" zoomScale="50" zoomScaleNormal="50" zoomScaleSheetLayoutView="55" workbookViewId="0">
      <selection sqref="A1:H2"/>
    </sheetView>
  </sheetViews>
  <sheetFormatPr baseColWidth="10" defaultColWidth="11.44140625" defaultRowHeight="27.75" customHeight="1"/>
  <cols>
    <col min="1" max="1" width="22.109375" customWidth="1"/>
    <col min="2" max="2" width="5.5546875" customWidth="1"/>
    <col min="3" max="3" width="35.33203125" customWidth="1"/>
    <col min="4" max="4" width="26" customWidth="1"/>
    <col min="5" max="5" width="28.44140625" customWidth="1"/>
    <col min="6" max="6" width="48.109375" customWidth="1"/>
    <col min="7" max="8" width="15.88671875" customWidth="1"/>
    <col min="9" max="9" width="18.33203125" customWidth="1"/>
    <col min="10" max="10" width="17" customWidth="1"/>
    <col min="11" max="11" width="11.44140625" customWidth="1"/>
    <col min="12" max="12" width="16.88671875" style="26" customWidth="1"/>
    <col min="13" max="13" width="16.5546875" style="26" customWidth="1"/>
    <col min="14" max="14" width="11.44140625" style="26" customWidth="1"/>
    <col min="15" max="15" width="55.109375" style="26" customWidth="1"/>
    <col min="16" max="16" width="15.5546875" style="26" customWidth="1"/>
    <col min="17" max="17" width="15.6640625" style="26" customWidth="1"/>
    <col min="18" max="18" width="17" style="26" customWidth="1"/>
    <col min="19" max="19" width="15.5546875" style="26" customWidth="1"/>
    <col min="20" max="20" width="11.44140625" style="26"/>
    <col min="21" max="21" width="42.33203125" style="26" customWidth="1"/>
    <col min="22" max="22" width="14.109375" style="26" customWidth="1"/>
    <col min="23" max="23" width="18.109375" style="26" customWidth="1"/>
    <col min="24" max="16384" width="11.44140625" style="26"/>
  </cols>
  <sheetData>
    <row r="1" spans="1:23" ht="27.75" customHeight="1">
      <c r="A1" s="1059" t="s">
        <v>83</v>
      </c>
      <c r="B1" s="1060"/>
      <c r="C1" s="1060"/>
      <c r="D1" s="1060"/>
      <c r="E1" s="1060"/>
      <c r="F1" s="1060"/>
      <c r="G1" s="1060"/>
      <c r="H1" s="1061"/>
    </row>
    <row r="2" spans="1:23" ht="59.25" customHeight="1" thickBot="1">
      <c r="A2" s="1062"/>
      <c r="B2" s="1063"/>
      <c r="C2" s="1063"/>
      <c r="D2" s="1063"/>
      <c r="E2" s="1063"/>
      <c r="F2" s="1063"/>
      <c r="G2" s="1063"/>
      <c r="H2" s="1064"/>
    </row>
    <row r="3" spans="1:23" ht="36.75" customHeight="1" thickBot="1">
      <c r="A3" s="1065" t="s">
        <v>1568</v>
      </c>
      <c r="B3" s="1066"/>
      <c r="C3" s="1066"/>
      <c r="D3" s="1066"/>
      <c r="E3" s="1066"/>
      <c r="F3" s="1066"/>
      <c r="G3" s="1066"/>
      <c r="H3" s="1067"/>
      <c r="I3" s="67"/>
      <c r="J3" s="67"/>
      <c r="K3" s="67"/>
      <c r="L3" s="27"/>
    </row>
    <row r="4" spans="1:23" ht="56.25" customHeight="1">
      <c r="A4" s="1068" t="s">
        <v>68</v>
      </c>
      <c r="B4" s="1070" t="s">
        <v>69</v>
      </c>
      <c r="C4" s="1070"/>
      <c r="D4" s="1072" t="s">
        <v>70</v>
      </c>
      <c r="E4" s="1070" t="s">
        <v>51</v>
      </c>
      <c r="F4" s="1074" t="s">
        <v>84</v>
      </c>
      <c r="G4" s="1070" t="s">
        <v>71</v>
      </c>
      <c r="H4" s="1075"/>
      <c r="I4" s="998" t="s">
        <v>1330</v>
      </c>
      <c r="J4" s="999"/>
      <c r="K4" s="1000"/>
      <c r="L4" s="982" t="s">
        <v>1331</v>
      </c>
      <c r="M4" s="983"/>
      <c r="N4" s="983"/>
      <c r="O4" s="983"/>
      <c r="P4" s="984"/>
      <c r="R4" s="935" t="s">
        <v>1360</v>
      </c>
      <c r="S4" s="935"/>
      <c r="T4" s="935"/>
      <c r="U4" s="935"/>
      <c r="V4" s="935"/>
      <c r="W4" s="268"/>
    </row>
    <row r="5" spans="1:23" ht="137.25" customHeight="1">
      <c r="A5" s="1069"/>
      <c r="B5" s="1071"/>
      <c r="C5" s="1071"/>
      <c r="D5" s="1073"/>
      <c r="E5" s="1071"/>
      <c r="F5" s="1072"/>
      <c r="G5" s="308" t="s">
        <v>72</v>
      </c>
      <c r="H5" s="25" t="s">
        <v>73</v>
      </c>
      <c r="I5" s="540" t="s">
        <v>1420</v>
      </c>
      <c r="J5" s="539" t="s">
        <v>1333</v>
      </c>
      <c r="K5" s="540" t="s">
        <v>1082</v>
      </c>
      <c r="L5" s="541" t="s">
        <v>1334</v>
      </c>
      <c r="M5" s="542" t="s">
        <v>1335</v>
      </c>
      <c r="N5" s="543" t="s">
        <v>1336</v>
      </c>
      <c r="O5" s="544" t="s">
        <v>1337</v>
      </c>
      <c r="P5" s="490" t="s">
        <v>1338</v>
      </c>
      <c r="Q5" s="574" t="s">
        <v>1339</v>
      </c>
      <c r="R5" s="510" t="s">
        <v>1361</v>
      </c>
      <c r="S5" s="511" t="s">
        <v>1335</v>
      </c>
      <c r="T5" s="512" t="s">
        <v>1336</v>
      </c>
      <c r="U5" s="513" t="s">
        <v>1337</v>
      </c>
      <c r="V5" s="510" t="s">
        <v>1338</v>
      </c>
      <c r="W5" s="431" t="s">
        <v>1362</v>
      </c>
    </row>
    <row r="6" spans="1:23" ht="94.5" customHeight="1">
      <c r="A6" s="1076" t="s">
        <v>93</v>
      </c>
      <c r="B6" s="66">
        <v>1</v>
      </c>
      <c r="C6" s="59" t="s">
        <v>555</v>
      </c>
      <c r="D6" s="88" t="s">
        <v>556</v>
      </c>
      <c r="E6" s="86" t="s">
        <v>557</v>
      </c>
      <c r="F6" s="342" t="s">
        <v>1174</v>
      </c>
      <c r="G6" s="409">
        <v>43862</v>
      </c>
      <c r="H6" s="410">
        <v>43890</v>
      </c>
      <c r="I6" s="670" t="s">
        <v>1485</v>
      </c>
      <c r="J6" s="671">
        <v>1</v>
      </c>
      <c r="K6" s="670">
        <v>7</v>
      </c>
      <c r="L6" s="670">
        <v>1</v>
      </c>
      <c r="M6" s="672">
        <v>1</v>
      </c>
      <c r="N6" s="673" t="s">
        <v>1022</v>
      </c>
      <c r="O6" s="674" t="s">
        <v>1486</v>
      </c>
      <c r="P6" s="260" t="s">
        <v>1095</v>
      </c>
      <c r="Q6" s="675" t="str">
        <f>IF(L6&gt;0,"1","0")</f>
        <v>1</v>
      </c>
      <c r="R6" s="260"/>
      <c r="S6" s="495">
        <v>1</v>
      </c>
      <c r="T6" s="260" t="s">
        <v>1022</v>
      </c>
      <c r="U6" s="260" t="s">
        <v>1363</v>
      </c>
      <c r="V6" s="515" t="s">
        <v>1095</v>
      </c>
      <c r="W6" s="260"/>
    </row>
    <row r="7" spans="1:23" ht="148.5" customHeight="1">
      <c r="A7" s="1077"/>
      <c r="B7" s="66">
        <v>2</v>
      </c>
      <c r="C7" s="59" t="s">
        <v>558</v>
      </c>
      <c r="D7" s="88" t="s">
        <v>559</v>
      </c>
      <c r="E7" s="86" t="s">
        <v>557</v>
      </c>
      <c r="F7" s="342" t="s">
        <v>1175</v>
      </c>
      <c r="G7" s="411">
        <v>43891</v>
      </c>
      <c r="H7" s="410">
        <v>44012</v>
      </c>
      <c r="I7" s="670" t="s">
        <v>1487</v>
      </c>
      <c r="J7" s="671">
        <v>1</v>
      </c>
      <c r="K7" s="670">
        <v>8</v>
      </c>
      <c r="L7" s="670">
        <v>1</v>
      </c>
      <c r="M7" s="672">
        <v>1</v>
      </c>
      <c r="N7" s="673" t="s">
        <v>1022</v>
      </c>
      <c r="O7" s="676" t="s">
        <v>1496</v>
      </c>
      <c r="P7" s="260" t="s">
        <v>1095</v>
      </c>
      <c r="Q7" s="675" t="str">
        <f t="shared" ref="Q7:Q13" si="0">IF(L7&gt;0,"1","0")</f>
        <v>1</v>
      </c>
      <c r="R7" s="260"/>
      <c r="S7" s="495">
        <v>1</v>
      </c>
      <c r="T7" s="260" t="s">
        <v>1022</v>
      </c>
      <c r="U7" s="260" t="s">
        <v>1363</v>
      </c>
      <c r="V7" s="515" t="s">
        <v>1095</v>
      </c>
      <c r="W7" s="260"/>
    </row>
    <row r="8" spans="1:23" ht="156.75" customHeight="1">
      <c r="A8" s="1077"/>
      <c r="B8" s="66">
        <v>3</v>
      </c>
      <c r="C8" s="59" t="s">
        <v>560</v>
      </c>
      <c r="D8" s="88" t="s">
        <v>561</v>
      </c>
      <c r="E8" s="86" t="s">
        <v>557</v>
      </c>
      <c r="F8" s="160" t="s">
        <v>1176</v>
      </c>
      <c r="G8" s="409">
        <v>44013</v>
      </c>
      <c r="H8" s="412">
        <v>44043</v>
      </c>
      <c r="I8" s="670" t="s">
        <v>1488</v>
      </c>
      <c r="J8" s="671">
        <v>1</v>
      </c>
      <c r="K8" s="670">
        <v>9</v>
      </c>
      <c r="L8" s="670">
        <v>1</v>
      </c>
      <c r="M8" s="672">
        <v>1</v>
      </c>
      <c r="N8" s="673" t="s">
        <v>1022</v>
      </c>
      <c r="O8" s="676" t="s">
        <v>1489</v>
      </c>
      <c r="P8" s="260" t="s">
        <v>1095</v>
      </c>
      <c r="Q8" s="675" t="str">
        <f t="shared" si="0"/>
        <v>1</v>
      </c>
      <c r="R8" s="260"/>
      <c r="S8" s="495">
        <v>1</v>
      </c>
      <c r="T8" s="260" t="s">
        <v>1022</v>
      </c>
      <c r="U8" s="260" t="s">
        <v>1363</v>
      </c>
      <c r="V8" s="515" t="s">
        <v>1095</v>
      </c>
      <c r="W8" s="260"/>
    </row>
    <row r="9" spans="1:23" ht="158.25" customHeight="1">
      <c r="A9" s="1077"/>
      <c r="B9" s="66">
        <v>4</v>
      </c>
      <c r="C9" s="59" t="s">
        <v>562</v>
      </c>
      <c r="D9" s="88" t="s">
        <v>563</v>
      </c>
      <c r="E9" s="86" t="s">
        <v>557</v>
      </c>
      <c r="F9" s="342" t="s">
        <v>1177</v>
      </c>
      <c r="G9" s="409">
        <v>44044</v>
      </c>
      <c r="H9" s="412">
        <v>44063</v>
      </c>
      <c r="I9" s="670" t="s">
        <v>1488</v>
      </c>
      <c r="J9" s="671">
        <v>1</v>
      </c>
      <c r="K9" s="670">
        <v>10</v>
      </c>
      <c r="L9" s="670">
        <v>1</v>
      </c>
      <c r="M9" s="672">
        <v>1</v>
      </c>
      <c r="N9" s="673" t="s">
        <v>1022</v>
      </c>
      <c r="O9" s="676" t="s">
        <v>1490</v>
      </c>
      <c r="P9" s="260" t="s">
        <v>1095</v>
      </c>
      <c r="Q9" s="675" t="str">
        <f t="shared" si="0"/>
        <v>1</v>
      </c>
      <c r="R9" s="260"/>
      <c r="S9" s="495">
        <v>1</v>
      </c>
      <c r="T9" s="260" t="s">
        <v>1022</v>
      </c>
      <c r="U9" s="260" t="s">
        <v>1363</v>
      </c>
      <c r="V9" s="515" t="s">
        <v>1095</v>
      </c>
      <c r="W9" s="260"/>
    </row>
    <row r="10" spans="1:23" ht="156.75" customHeight="1">
      <c r="A10" s="1078"/>
      <c r="B10" s="83">
        <v>5</v>
      </c>
      <c r="C10" s="84" t="s">
        <v>564</v>
      </c>
      <c r="D10" s="89" t="s">
        <v>565</v>
      </c>
      <c r="E10" s="87" t="s">
        <v>557</v>
      </c>
      <c r="F10" s="343" t="s">
        <v>1178</v>
      </c>
      <c r="G10" s="413">
        <v>44064</v>
      </c>
      <c r="H10" s="414">
        <v>44089</v>
      </c>
      <c r="I10" s="670" t="s">
        <v>1488</v>
      </c>
      <c r="J10" s="671">
        <v>0.8</v>
      </c>
      <c r="K10" s="670">
        <v>11</v>
      </c>
      <c r="L10" s="670">
        <v>1</v>
      </c>
      <c r="M10" s="672">
        <v>0.8</v>
      </c>
      <c r="N10" s="673" t="s">
        <v>1022</v>
      </c>
      <c r="O10" s="677" t="s">
        <v>1491</v>
      </c>
      <c r="P10" s="260" t="s">
        <v>1322</v>
      </c>
      <c r="Q10" s="675" t="str">
        <f t="shared" si="0"/>
        <v>1</v>
      </c>
      <c r="R10" s="260">
        <v>1</v>
      </c>
      <c r="S10" s="495">
        <v>1</v>
      </c>
      <c r="T10" s="260" t="s">
        <v>1022</v>
      </c>
      <c r="U10" s="497" t="s">
        <v>1702</v>
      </c>
      <c r="V10" s="515" t="s">
        <v>1095</v>
      </c>
      <c r="W10" s="260">
        <v>1</v>
      </c>
    </row>
    <row r="11" spans="1:23" ht="147.75" customHeight="1">
      <c r="A11" s="1079" t="s">
        <v>94</v>
      </c>
      <c r="B11" s="83">
        <v>1</v>
      </c>
      <c r="C11" s="84" t="s">
        <v>566</v>
      </c>
      <c r="D11" s="90" t="s">
        <v>567</v>
      </c>
      <c r="E11" s="87" t="s">
        <v>568</v>
      </c>
      <c r="F11" s="161" t="s">
        <v>1179</v>
      </c>
      <c r="G11" s="413">
        <v>44075</v>
      </c>
      <c r="H11" s="414">
        <v>44089</v>
      </c>
      <c r="I11" s="670" t="s">
        <v>1492</v>
      </c>
      <c r="J11" s="671">
        <v>1</v>
      </c>
      <c r="K11" s="670">
        <v>12</v>
      </c>
      <c r="L11" s="670">
        <v>1</v>
      </c>
      <c r="M11" s="672">
        <v>1</v>
      </c>
      <c r="N11" s="673" t="s">
        <v>1022</v>
      </c>
      <c r="O11" s="676" t="s">
        <v>1493</v>
      </c>
      <c r="P11" s="260" t="s">
        <v>1095</v>
      </c>
      <c r="Q11" s="675" t="str">
        <f t="shared" si="0"/>
        <v>1</v>
      </c>
      <c r="R11" s="260"/>
      <c r="S11" s="495">
        <v>1</v>
      </c>
      <c r="T11" s="260" t="s">
        <v>1022</v>
      </c>
      <c r="U11" s="260" t="s">
        <v>1363</v>
      </c>
      <c r="V11" s="515" t="s">
        <v>1095</v>
      </c>
      <c r="W11" s="679"/>
    </row>
    <row r="12" spans="1:23" ht="141" customHeight="1">
      <c r="A12" s="1079"/>
      <c r="B12" s="83">
        <v>2</v>
      </c>
      <c r="C12" s="84" t="s">
        <v>569</v>
      </c>
      <c r="D12" s="90" t="s">
        <v>570</v>
      </c>
      <c r="E12" s="87" t="s">
        <v>571</v>
      </c>
      <c r="F12" s="161" t="s">
        <v>1180</v>
      </c>
      <c r="G12" s="413">
        <v>44075</v>
      </c>
      <c r="H12" s="414">
        <v>44165</v>
      </c>
      <c r="I12" s="670" t="s">
        <v>1494</v>
      </c>
      <c r="J12" s="671">
        <v>0.8</v>
      </c>
      <c r="K12" s="670">
        <v>13</v>
      </c>
      <c r="L12" s="670">
        <v>1</v>
      </c>
      <c r="M12" s="672">
        <v>0.8</v>
      </c>
      <c r="N12" s="673" t="s">
        <v>1022</v>
      </c>
      <c r="O12" s="676" t="s">
        <v>1495</v>
      </c>
      <c r="P12" s="260" t="s">
        <v>1322</v>
      </c>
      <c r="Q12" s="675" t="str">
        <f t="shared" si="0"/>
        <v>1</v>
      </c>
      <c r="R12" s="260">
        <v>1</v>
      </c>
      <c r="S12" s="495">
        <v>1</v>
      </c>
      <c r="T12" s="260" t="s">
        <v>1022</v>
      </c>
      <c r="U12" s="260" t="s">
        <v>1545</v>
      </c>
      <c r="V12" s="515" t="s">
        <v>1095</v>
      </c>
      <c r="W12" s="260">
        <v>1</v>
      </c>
    </row>
    <row r="13" spans="1:23" ht="123.75" customHeight="1">
      <c r="A13" s="85" t="s">
        <v>95</v>
      </c>
      <c r="B13" s="66">
        <v>1</v>
      </c>
      <c r="C13" s="59" t="s">
        <v>572</v>
      </c>
      <c r="D13" s="91" t="s">
        <v>573</v>
      </c>
      <c r="E13" s="86" t="s">
        <v>557</v>
      </c>
      <c r="F13" s="162" t="s">
        <v>1181</v>
      </c>
      <c r="G13" s="409">
        <v>44166</v>
      </c>
      <c r="H13" s="412">
        <v>44196</v>
      </c>
      <c r="I13" s="670"/>
      <c r="J13" s="671"/>
      <c r="K13" s="670"/>
      <c r="L13" s="670">
        <v>0</v>
      </c>
      <c r="M13" s="672">
        <v>0</v>
      </c>
      <c r="N13" s="673"/>
      <c r="O13" s="678"/>
      <c r="P13" s="260" t="s">
        <v>1324</v>
      </c>
      <c r="Q13" s="670" t="str">
        <f t="shared" si="0"/>
        <v>0</v>
      </c>
      <c r="R13" s="260">
        <v>1</v>
      </c>
      <c r="S13" s="495">
        <v>1</v>
      </c>
      <c r="T13" s="260" t="s">
        <v>1022</v>
      </c>
      <c r="U13" s="260" t="s">
        <v>1703</v>
      </c>
      <c r="V13" s="515" t="s">
        <v>1095</v>
      </c>
      <c r="W13" s="260">
        <v>1</v>
      </c>
    </row>
    <row r="14" spans="1:23" ht="27.75" customHeight="1">
      <c r="R14"/>
      <c r="S14" s="498">
        <f>AVERAGE(S6:S13)</f>
        <v>1</v>
      </c>
    </row>
    <row r="15" spans="1:23" ht="27.75" customHeight="1">
      <c r="R15" s="499" t="s">
        <v>1358</v>
      </c>
      <c r="S15" s="500">
        <f>COUNTA(W6:W13)</f>
        <v>3</v>
      </c>
    </row>
    <row r="16" spans="1:23" ht="27.75" customHeight="1">
      <c r="R16" s="499" t="s">
        <v>1359</v>
      </c>
      <c r="S16" s="500">
        <f>COUNTIF(R6:R13,1)</f>
        <v>3</v>
      </c>
    </row>
  </sheetData>
  <autoFilter ref="A5:W5" xr:uid="{00000000-0009-0000-0000-00000C000000}">
    <filterColumn colId="1" showButton="0"/>
  </autoFilter>
  <mergeCells count="13">
    <mergeCell ref="I4:K4"/>
    <mergeCell ref="L4:P4"/>
    <mergeCell ref="R4:V4"/>
    <mergeCell ref="A6:A10"/>
    <mergeCell ref="A11:A12"/>
    <mergeCell ref="A1:H2"/>
    <mergeCell ref="A3:H3"/>
    <mergeCell ref="A4:A5"/>
    <mergeCell ref="B4:C5"/>
    <mergeCell ref="D4:D5"/>
    <mergeCell ref="E4:E5"/>
    <mergeCell ref="F4:F5"/>
    <mergeCell ref="G4:H4"/>
  </mergeCells>
  <conditionalFormatting sqref="P6:P13">
    <cfRule type="containsText" dxfId="28" priority="28" operator="containsText" text="NO REQUIERE SEGUIMIENTO PARA ESTE CORTE">
      <formula>NOT(ISERROR(SEARCH("NO REQUIERE SEGUIMIENTO PARA ESTE CORTE",P6)))</formula>
    </cfRule>
    <cfRule type="containsText" dxfId="27" priority="29" operator="containsText" text="CUMPLIDA FUERA DE TÉRMINO">
      <formula>NOT(ISERROR(SEARCH("CUMPLIDA FUERA DE TÉRMINO",P6)))</formula>
    </cfRule>
    <cfRule type="containsText" dxfId="26" priority="30" operator="containsText" text="EN CURSO">
      <formula>NOT(ISERROR(SEARCH("EN CURSO",P6)))</formula>
    </cfRule>
    <cfRule type="containsText" dxfId="25" priority="31" operator="containsText" text="VENCIDA">
      <formula>NOT(ISERROR(SEARCH("VENCIDA",P6)))</formula>
    </cfRule>
    <cfRule type="containsText" dxfId="24" priority="32" operator="containsText" text="CUMPLIDA">
      <formula>NOT(ISERROR(SEARCH("CUMPLIDA",P6)))</formula>
    </cfRule>
  </conditionalFormatting>
  <conditionalFormatting sqref="V11">
    <cfRule type="containsText" dxfId="23" priority="1" operator="containsText" text="VENCIDA">
      <formula>NOT(ISERROR(SEARCH("VENCIDA",V11)))</formula>
    </cfRule>
    <cfRule type="containsText" dxfId="22" priority="2" operator="containsText" text="CUMPLIDA FUERA DE TÉRMINO">
      <formula>NOT(ISERROR(SEARCH("CUMPLIDA FUERA DE TÉRMINO",V11)))</formula>
    </cfRule>
    <cfRule type="containsText" dxfId="21" priority="3" operator="containsText" text="CUMPLIDA">
      <formula>NOT(ISERROR(SEARCH("CUMPLIDA",V11)))</formula>
    </cfRule>
  </conditionalFormatting>
  <conditionalFormatting sqref="V6">
    <cfRule type="containsText" dxfId="20" priority="22" operator="containsText" text="VENCIDA">
      <formula>NOT(ISERROR(SEARCH("VENCIDA",V6)))</formula>
    </cfRule>
    <cfRule type="containsText" dxfId="19" priority="23" operator="containsText" text="CUMPLIDA FUERA DE TÉRMINO">
      <formula>NOT(ISERROR(SEARCH("CUMPLIDA FUERA DE TÉRMINO",V6)))</formula>
    </cfRule>
    <cfRule type="containsText" dxfId="18" priority="24" operator="containsText" text="CUMPLIDA">
      <formula>NOT(ISERROR(SEARCH("CUMPLIDA",V6)))</formula>
    </cfRule>
  </conditionalFormatting>
  <conditionalFormatting sqref="V7">
    <cfRule type="containsText" dxfId="17" priority="19" operator="containsText" text="VENCIDA">
      <formula>NOT(ISERROR(SEARCH("VENCIDA",V7)))</formula>
    </cfRule>
    <cfRule type="containsText" dxfId="16" priority="20" operator="containsText" text="CUMPLIDA FUERA DE TÉRMINO">
      <formula>NOT(ISERROR(SEARCH("CUMPLIDA FUERA DE TÉRMINO",V7)))</formula>
    </cfRule>
    <cfRule type="containsText" dxfId="15" priority="21" operator="containsText" text="CUMPLIDA">
      <formula>NOT(ISERROR(SEARCH("CUMPLIDA",V7)))</formula>
    </cfRule>
  </conditionalFormatting>
  <conditionalFormatting sqref="V8">
    <cfRule type="containsText" dxfId="14" priority="16" operator="containsText" text="VENCIDA">
      <formula>NOT(ISERROR(SEARCH("VENCIDA",V8)))</formula>
    </cfRule>
    <cfRule type="containsText" dxfId="13" priority="17" operator="containsText" text="CUMPLIDA FUERA DE TÉRMINO">
      <formula>NOT(ISERROR(SEARCH("CUMPLIDA FUERA DE TÉRMINO",V8)))</formula>
    </cfRule>
    <cfRule type="containsText" dxfId="12" priority="18" operator="containsText" text="CUMPLIDA">
      <formula>NOT(ISERROR(SEARCH("CUMPLIDA",V8)))</formula>
    </cfRule>
  </conditionalFormatting>
  <conditionalFormatting sqref="V9">
    <cfRule type="containsText" dxfId="11" priority="13" operator="containsText" text="VENCIDA">
      <formula>NOT(ISERROR(SEARCH("VENCIDA",V9)))</formula>
    </cfRule>
    <cfRule type="containsText" dxfId="10" priority="14" operator="containsText" text="CUMPLIDA FUERA DE TÉRMINO">
      <formula>NOT(ISERROR(SEARCH("CUMPLIDA FUERA DE TÉRMINO",V9)))</formula>
    </cfRule>
    <cfRule type="containsText" dxfId="9" priority="15" operator="containsText" text="CUMPLIDA">
      <formula>NOT(ISERROR(SEARCH("CUMPLIDA",V9)))</formula>
    </cfRule>
  </conditionalFormatting>
  <conditionalFormatting sqref="V10">
    <cfRule type="containsText" dxfId="8" priority="10" operator="containsText" text="VENCIDA">
      <formula>NOT(ISERROR(SEARCH("VENCIDA",V10)))</formula>
    </cfRule>
    <cfRule type="containsText" dxfId="7" priority="11" operator="containsText" text="CUMPLIDA FUERA DE TÉRMINO">
      <formula>NOT(ISERROR(SEARCH("CUMPLIDA FUERA DE TÉRMINO",V10)))</formula>
    </cfRule>
    <cfRule type="containsText" dxfId="6" priority="12" operator="containsText" text="CUMPLIDA">
      <formula>NOT(ISERROR(SEARCH("CUMPLIDA",V10)))</formula>
    </cfRule>
  </conditionalFormatting>
  <conditionalFormatting sqref="V12">
    <cfRule type="containsText" dxfId="5" priority="7" operator="containsText" text="VENCIDA">
      <formula>NOT(ISERROR(SEARCH("VENCIDA",V12)))</formula>
    </cfRule>
    <cfRule type="containsText" dxfId="4" priority="8" operator="containsText" text="CUMPLIDA FUERA DE TÉRMINO">
      <formula>NOT(ISERROR(SEARCH("CUMPLIDA FUERA DE TÉRMINO",V12)))</formula>
    </cfRule>
    <cfRule type="containsText" dxfId="3" priority="9" operator="containsText" text="CUMPLIDA">
      <formula>NOT(ISERROR(SEARCH("CUMPLIDA",V12)))</formula>
    </cfRule>
  </conditionalFormatting>
  <conditionalFormatting sqref="V13">
    <cfRule type="containsText" dxfId="2" priority="4" operator="containsText" text="VENCIDA">
      <formula>NOT(ISERROR(SEARCH("VENCIDA",V13)))</formula>
    </cfRule>
    <cfRule type="containsText" dxfId="1" priority="5" operator="containsText" text="CUMPLIDA FUERA DE TÉRMINO">
      <formula>NOT(ISERROR(SEARCH("CUMPLIDA FUERA DE TÉRMINO",V13)))</formula>
    </cfRule>
    <cfRule type="containsText" dxfId="0" priority="6" operator="containsText" text="CUMPLIDA">
      <formula>NOT(ISERROR(SEARCH("CUMPLIDA",V13)))</formula>
    </cfRule>
  </conditionalFormatting>
  <dataValidations count="1">
    <dataValidation type="list" allowBlank="1" showInputMessage="1" showErrorMessage="1" sqref="P6:P13" xr:uid="{00000000-0002-0000-0C00-000000000000}">
      <formula1>#REF!</formula1>
    </dataValidation>
  </dataValidations>
  <pageMargins left="0.7" right="0.7" top="0.75" bottom="0.75" header="0.3" footer="0.3"/>
  <pageSetup scale="33" orientation="portrait" r:id="rId1"/>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'Resultados Comp . pro'!$R$3:$R$5</xm:f>
          </x14:formula1>
          <xm:sqref>V6:V13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4"/>
  <sheetViews>
    <sheetView zoomScale="85" zoomScaleNormal="85" workbookViewId="0">
      <selection sqref="A1:O3"/>
    </sheetView>
  </sheetViews>
  <sheetFormatPr baseColWidth="10" defaultColWidth="11.44140625" defaultRowHeight="13.8"/>
  <cols>
    <col min="1" max="1" width="11.44140625" style="107"/>
    <col min="2" max="4" width="11.44140625" style="113"/>
    <col min="5" max="6" width="11.44140625" style="114"/>
    <col min="7" max="14" width="20.44140625" style="107" customWidth="1"/>
    <col min="15" max="15" width="19.33203125" style="107" customWidth="1"/>
    <col min="16" max="18" width="11.44140625" style="115"/>
    <col min="19" max="22" width="0" style="107" hidden="1" customWidth="1"/>
    <col min="23" max="16384" width="11.44140625" style="107"/>
  </cols>
  <sheetData>
    <row r="1" spans="1:22">
      <c r="A1" s="1093" t="s">
        <v>944</v>
      </c>
      <c r="B1" s="1094"/>
      <c r="C1" s="1094"/>
      <c r="D1" s="1094"/>
      <c r="E1" s="1094"/>
      <c r="F1" s="1094"/>
      <c r="G1" s="1094"/>
      <c r="H1" s="1094"/>
      <c r="I1" s="1094"/>
      <c r="J1" s="1094"/>
      <c r="K1" s="1094"/>
      <c r="L1" s="1094"/>
      <c r="M1" s="1094"/>
      <c r="N1" s="1094"/>
      <c r="O1" s="1094"/>
      <c r="P1" s="71"/>
      <c r="Q1" s="71"/>
      <c r="R1" s="71"/>
    </row>
    <row r="2" spans="1:22">
      <c r="A2" s="1094"/>
      <c r="B2" s="1094"/>
      <c r="C2" s="1094"/>
      <c r="D2" s="1094"/>
      <c r="E2" s="1094"/>
      <c r="F2" s="1094"/>
      <c r="G2" s="1094"/>
      <c r="H2" s="1094"/>
      <c r="I2" s="1094"/>
      <c r="J2" s="1094"/>
      <c r="K2" s="1094"/>
      <c r="L2" s="1094"/>
      <c r="M2" s="1094"/>
      <c r="N2" s="1094"/>
      <c r="O2" s="1094"/>
      <c r="P2" s="71"/>
      <c r="Q2" s="71"/>
      <c r="R2" s="71"/>
    </row>
    <row r="3" spans="1:22">
      <c r="A3" s="1094"/>
      <c r="B3" s="1094"/>
      <c r="C3" s="1094"/>
      <c r="D3" s="1094"/>
      <c r="E3" s="1094"/>
      <c r="F3" s="1094"/>
      <c r="G3" s="1094"/>
      <c r="H3" s="1094"/>
      <c r="I3" s="1094"/>
      <c r="J3" s="1094"/>
      <c r="K3" s="1094"/>
      <c r="L3" s="1094"/>
      <c r="M3" s="1094"/>
      <c r="N3" s="1094"/>
      <c r="O3" s="1094"/>
      <c r="P3" s="71"/>
      <c r="Q3" s="71"/>
      <c r="R3" s="71"/>
    </row>
    <row r="4" spans="1:22">
      <c r="A4" s="122" t="s">
        <v>74</v>
      </c>
      <c r="B4" s="1094" t="s">
        <v>75</v>
      </c>
      <c r="C4" s="1094"/>
      <c r="D4" s="1094"/>
      <c r="E4" s="1095" t="s">
        <v>76</v>
      </c>
      <c r="F4" s="1095"/>
      <c r="G4" s="1096" t="s">
        <v>77</v>
      </c>
      <c r="H4" s="1096"/>
      <c r="I4" s="1096"/>
      <c r="J4" s="1096"/>
      <c r="K4" s="1096"/>
      <c r="L4" s="1096"/>
      <c r="M4" s="1096"/>
      <c r="N4" s="1096"/>
      <c r="O4" s="1096"/>
      <c r="P4" s="72"/>
      <c r="Q4" s="72"/>
      <c r="R4" s="72"/>
    </row>
    <row r="5" spans="1:22" ht="22.5" customHeight="1">
      <c r="A5" s="1097" t="s">
        <v>8</v>
      </c>
      <c r="B5" s="1097"/>
      <c r="C5" s="1097"/>
      <c r="D5" s="1097"/>
      <c r="E5" s="1097"/>
      <c r="F5" s="1097"/>
      <c r="G5" s="1097"/>
      <c r="H5" s="1097"/>
      <c r="I5" s="1097"/>
      <c r="J5" s="1097"/>
      <c r="K5" s="1097"/>
      <c r="L5" s="1097"/>
      <c r="M5" s="1097"/>
      <c r="N5" s="1097"/>
      <c r="O5" s="1097"/>
      <c r="P5" s="72"/>
      <c r="Q5" s="72"/>
      <c r="R5" s="72"/>
    </row>
    <row r="6" spans="1:22" ht="83.25" customHeight="1">
      <c r="A6" s="309">
        <v>3</v>
      </c>
      <c r="B6" s="1083" t="s">
        <v>1043</v>
      </c>
      <c r="C6" s="1084"/>
      <c r="D6" s="1084"/>
      <c r="E6" s="1080">
        <v>44012</v>
      </c>
      <c r="F6" s="1080"/>
      <c r="G6" s="1081" t="s">
        <v>1267</v>
      </c>
      <c r="H6" s="1082"/>
      <c r="I6" s="1082"/>
      <c r="J6" s="1082"/>
      <c r="K6" s="1082"/>
      <c r="L6" s="1082"/>
      <c r="M6" s="1082"/>
      <c r="N6" s="1082"/>
      <c r="O6" s="1082"/>
      <c r="P6" s="108"/>
      <c r="Q6" s="108"/>
      <c r="R6" s="108"/>
    </row>
    <row r="7" spans="1:22" ht="83.25" customHeight="1">
      <c r="A7" s="309">
        <v>3</v>
      </c>
      <c r="B7" s="1083" t="s">
        <v>1043</v>
      </c>
      <c r="C7" s="1084"/>
      <c r="D7" s="1084"/>
      <c r="E7" s="1080">
        <v>44012</v>
      </c>
      <c r="F7" s="1080"/>
      <c r="G7" s="1081" t="s">
        <v>1044</v>
      </c>
      <c r="H7" s="1082"/>
      <c r="I7" s="1082"/>
      <c r="J7" s="1082"/>
      <c r="K7" s="1082"/>
      <c r="L7" s="1082"/>
      <c r="M7" s="1082"/>
      <c r="N7" s="1082"/>
      <c r="O7" s="1082"/>
      <c r="P7" s="108"/>
      <c r="Q7" s="108"/>
      <c r="R7" s="108"/>
    </row>
    <row r="8" spans="1:22" ht="83.25" customHeight="1">
      <c r="A8" s="309">
        <v>3</v>
      </c>
      <c r="B8" s="1098" t="s">
        <v>1045</v>
      </c>
      <c r="C8" s="1084"/>
      <c r="D8" s="1084"/>
      <c r="E8" s="1080">
        <v>44012</v>
      </c>
      <c r="F8" s="1080"/>
      <c r="G8" s="1081" t="s">
        <v>1046</v>
      </c>
      <c r="H8" s="1082"/>
      <c r="I8" s="1082"/>
      <c r="J8" s="1082"/>
      <c r="K8" s="1082"/>
      <c r="L8" s="1082"/>
      <c r="M8" s="1082"/>
      <c r="N8" s="1082"/>
      <c r="O8" s="1082"/>
      <c r="P8" s="108"/>
      <c r="Q8" s="108"/>
      <c r="R8" s="108"/>
    </row>
    <row r="9" spans="1:22" ht="83.25" customHeight="1">
      <c r="A9" s="309">
        <v>3</v>
      </c>
      <c r="B9" s="1098" t="s">
        <v>1047</v>
      </c>
      <c r="C9" s="1084"/>
      <c r="D9" s="1084"/>
      <c r="E9" s="1080">
        <v>44012</v>
      </c>
      <c r="F9" s="1080"/>
      <c r="G9" s="1081" t="s">
        <v>1048</v>
      </c>
      <c r="H9" s="1082"/>
      <c r="I9" s="1082"/>
      <c r="J9" s="1082"/>
      <c r="K9" s="1082"/>
      <c r="L9" s="1082"/>
      <c r="M9" s="1082"/>
      <c r="N9" s="1082"/>
      <c r="O9" s="1082"/>
      <c r="P9" s="108"/>
      <c r="Q9" s="108"/>
      <c r="R9" s="108"/>
      <c r="S9" s="109"/>
      <c r="T9" s="110"/>
      <c r="U9" s="110"/>
      <c r="V9" s="111"/>
    </row>
    <row r="10" spans="1:22" ht="110.25" customHeight="1">
      <c r="A10" s="309">
        <v>3</v>
      </c>
      <c r="B10" s="1098" t="s">
        <v>1049</v>
      </c>
      <c r="C10" s="1084"/>
      <c r="D10" s="1084"/>
      <c r="E10" s="1080">
        <v>44012</v>
      </c>
      <c r="F10" s="1080"/>
      <c r="G10" s="1081" t="s">
        <v>1528</v>
      </c>
      <c r="H10" s="1082"/>
      <c r="I10" s="1082"/>
      <c r="J10" s="1082"/>
      <c r="K10" s="1082"/>
      <c r="L10" s="1082"/>
      <c r="M10" s="1082"/>
      <c r="N10" s="1082"/>
      <c r="O10" s="1082"/>
      <c r="P10" s="108"/>
      <c r="Q10" s="108"/>
      <c r="R10" s="108"/>
      <c r="S10" s="123"/>
      <c r="T10" s="123"/>
      <c r="U10" s="123"/>
      <c r="V10" s="124"/>
    </row>
    <row r="11" spans="1:22" ht="177" customHeight="1">
      <c r="A11" s="121">
        <v>4</v>
      </c>
      <c r="B11" s="1083" t="s">
        <v>1259</v>
      </c>
      <c r="C11" s="1084"/>
      <c r="D11" s="1084"/>
      <c r="E11" s="1080">
        <v>44131</v>
      </c>
      <c r="F11" s="1080"/>
      <c r="G11" s="1081" t="s">
        <v>1268</v>
      </c>
      <c r="H11" s="1082"/>
      <c r="I11" s="1082"/>
      <c r="J11" s="1082"/>
      <c r="K11" s="1082"/>
      <c r="L11" s="1082"/>
      <c r="M11" s="1082"/>
      <c r="N11" s="1082"/>
      <c r="O11" s="1082"/>
      <c r="P11" s="108"/>
      <c r="Q11" s="108"/>
      <c r="R11" s="108"/>
      <c r="S11" s="123"/>
      <c r="T11" s="123"/>
      <c r="U11" s="123"/>
      <c r="V11" s="124"/>
    </row>
    <row r="12" spans="1:22" ht="140.25" customHeight="1">
      <c r="A12" s="428">
        <v>4</v>
      </c>
      <c r="B12" s="1083" t="s">
        <v>1259</v>
      </c>
      <c r="C12" s="1084"/>
      <c r="D12" s="1084"/>
      <c r="E12" s="1080">
        <v>44131</v>
      </c>
      <c r="F12" s="1080"/>
      <c r="G12" s="1081" t="s">
        <v>1260</v>
      </c>
      <c r="H12" s="1082"/>
      <c r="I12" s="1082"/>
      <c r="J12" s="1082"/>
      <c r="K12" s="1082"/>
      <c r="L12" s="1082"/>
      <c r="M12" s="1082"/>
      <c r="N12" s="1082"/>
      <c r="O12" s="1082"/>
      <c r="P12" s="108"/>
      <c r="Q12" s="108"/>
      <c r="R12" s="108"/>
      <c r="S12" s="123"/>
      <c r="T12" s="123"/>
      <c r="U12" s="123"/>
      <c r="V12" s="124"/>
    </row>
    <row r="13" spans="1:22" ht="126.75" customHeight="1">
      <c r="A13" s="121">
        <v>4</v>
      </c>
      <c r="B13" s="1083" t="s">
        <v>1262</v>
      </c>
      <c r="C13" s="1084"/>
      <c r="D13" s="1084"/>
      <c r="E13" s="1080">
        <v>44131</v>
      </c>
      <c r="F13" s="1080"/>
      <c r="G13" s="1081" t="s">
        <v>1261</v>
      </c>
      <c r="H13" s="1082"/>
      <c r="I13" s="1082"/>
      <c r="J13" s="1082"/>
      <c r="K13" s="1082"/>
      <c r="L13" s="1082"/>
      <c r="M13" s="1082"/>
      <c r="N13" s="1082"/>
      <c r="O13" s="1082"/>
      <c r="P13" s="108"/>
      <c r="Q13" s="108"/>
      <c r="R13" s="108"/>
    </row>
    <row r="14" spans="1:22" ht="89.25" customHeight="1">
      <c r="A14" s="139">
        <v>4</v>
      </c>
      <c r="B14" s="1083" t="s">
        <v>1262</v>
      </c>
      <c r="C14" s="1084"/>
      <c r="D14" s="1084"/>
      <c r="E14" s="1080">
        <v>44131</v>
      </c>
      <c r="F14" s="1080"/>
      <c r="G14" s="1081" t="s">
        <v>1263</v>
      </c>
      <c r="H14" s="1082"/>
      <c r="I14" s="1082"/>
      <c r="J14" s="1082"/>
      <c r="K14" s="1082"/>
      <c r="L14" s="1082"/>
      <c r="M14" s="1082"/>
      <c r="N14" s="1082"/>
      <c r="O14" s="1082"/>
      <c r="P14" s="108"/>
      <c r="Q14" s="108"/>
      <c r="R14" s="108"/>
    </row>
    <row r="15" spans="1:22" ht="126.75" customHeight="1">
      <c r="A15" s="429">
        <v>4</v>
      </c>
      <c r="B15" s="1083" t="s">
        <v>1262</v>
      </c>
      <c r="C15" s="1084"/>
      <c r="D15" s="1084"/>
      <c r="E15" s="1080">
        <v>44131</v>
      </c>
      <c r="F15" s="1080"/>
      <c r="G15" s="1081" t="s">
        <v>1264</v>
      </c>
      <c r="H15" s="1082"/>
      <c r="I15" s="1082"/>
      <c r="J15" s="1082"/>
      <c r="K15" s="1082"/>
      <c r="L15" s="1082"/>
      <c r="M15" s="1082"/>
      <c r="N15" s="1082"/>
      <c r="O15" s="1082"/>
      <c r="P15" s="108"/>
      <c r="Q15" s="108"/>
      <c r="R15" s="108"/>
    </row>
    <row r="16" spans="1:22" s="259" customFormat="1" ht="126.75" customHeight="1">
      <c r="A16" s="429">
        <v>4</v>
      </c>
      <c r="B16" s="1083" t="s">
        <v>1262</v>
      </c>
      <c r="C16" s="1084"/>
      <c r="D16" s="1084"/>
      <c r="E16" s="1080">
        <v>44131</v>
      </c>
      <c r="F16" s="1080"/>
      <c r="G16" s="1081" t="s">
        <v>1265</v>
      </c>
      <c r="H16" s="1082"/>
      <c r="I16" s="1082"/>
      <c r="J16" s="1082"/>
      <c r="K16" s="1082"/>
      <c r="L16" s="1082"/>
      <c r="M16" s="1082"/>
      <c r="N16" s="1082"/>
      <c r="O16" s="1082"/>
      <c r="P16" s="108"/>
      <c r="Q16" s="108"/>
      <c r="R16" s="108"/>
    </row>
    <row r="17" spans="1:18" ht="30" customHeight="1">
      <c r="A17" s="1116" t="s">
        <v>98</v>
      </c>
      <c r="B17" s="1116"/>
      <c r="C17" s="1116"/>
      <c r="D17" s="1116"/>
      <c r="E17" s="1116"/>
      <c r="F17" s="1116"/>
      <c r="G17" s="1116"/>
      <c r="H17" s="1116"/>
      <c r="I17" s="1116"/>
      <c r="J17" s="1116"/>
      <c r="K17" s="1116"/>
      <c r="L17" s="1116"/>
      <c r="M17" s="1116"/>
      <c r="N17" s="1116"/>
      <c r="O17" s="1116"/>
      <c r="P17" s="72"/>
      <c r="Q17" s="72"/>
      <c r="R17" s="72"/>
    </row>
    <row r="18" spans="1:18">
      <c r="A18" s="121"/>
      <c r="B18" s="1083"/>
      <c r="C18" s="1084"/>
      <c r="D18" s="1084"/>
      <c r="E18" s="1080"/>
      <c r="F18" s="1080"/>
      <c r="G18" s="1085"/>
      <c r="H18" s="1086"/>
      <c r="I18" s="1086"/>
      <c r="J18" s="1086"/>
      <c r="K18" s="1086"/>
      <c r="L18" s="1086"/>
      <c r="M18" s="1086"/>
      <c r="N18" s="1086"/>
      <c r="O18" s="1086"/>
      <c r="P18" s="72"/>
      <c r="Q18" s="72"/>
      <c r="R18" s="72"/>
    </row>
    <row r="19" spans="1:18" s="115" customFormat="1">
      <c r="A19" s="125"/>
      <c r="B19" s="1087"/>
      <c r="C19" s="1088"/>
      <c r="D19" s="1088"/>
      <c r="E19" s="1089"/>
      <c r="F19" s="1090"/>
      <c r="G19" s="1091"/>
      <c r="H19" s="1092"/>
      <c r="I19" s="1092"/>
      <c r="J19" s="1092"/>
      <c r="K19" s="1092"/>
      <c r="L19" s="1092"/>
      <c r="M19" s="1092"/>
      <c r="N19" s="1092"/>
      <c r="O19" s="1092"/>
      <c r="P19" s="72"/>
      <c r="Q19" s="72"/>
      <c r="R19" s="72"/>
    </row>
    <row r="20" spans="1:18" ht="22.5" customHeight="1">
      <c r="A20" s="1117" t="s">
        <v>78</v>
      </c>
      <c r="B20" s="1117"/>
      <c r="C20" s="1117"/>
      <c r="D20" s="1117"/>
      <c r="E20" s="1117"/>
      <c r="F20" s="1117"/>
      <c r="G20" s="1117"/>
      <c r="H20" s="1117"/>
      <c r="I20" s="1117"/>
      <c r="J20" s="1117"/>
      <c r="K20" s="1117"/>
      <c r="L20" s="1117"/>
      <c r="M20" s="1117"/>
      <c r="N20" s="1117"/>
      <c r="O20" s="1117"/>
      <c r="P20" s="72"/>
      <c r="Q20" s="72"/>
      <c r="R20" s="72"/>
    </row>
    <row r="21" spans="1:18">
      <c r="A21" s="121"/>
      <c r="B21" s="1083"/>
      <c r="C21" s="1084"/>
      <c r="D21" s="1084"/>
      <c r="E21" s="1080"/>
      <c r="F21" s="1080"/>
      <c r="G21" s="1085"/>
      <c r="H21" s="1086"/>
      <c r="I21" s="1086"/>
      <c r="J21" s="1086"/>
      <c r="K21" s="1086"/>
      <c r="L21" s="1086"/>
      <c r="M21" s="1086"/>
      <c r="N21" s="1086"/>
      <c r="O21" s="1086"/>
      <c r="P21" s="108"/>
      <c r="Q21" s="108"/>
      <c r="R21" s="108"/>
    </row>
    <row r="22" spans="1:18" ht="30" customHeight="1">
      <c r="A22" s="1118" t="s">
        <v>105</v>
      </c>
      <c r="B22" s="1118"/>
      <c r="C22" s="1118"/>
      <c r="D22" s="1118"/>
      <c r="E22" s="1118"/>
      <c r="F22" s="1118"/>
      <c r="G22" s="1118"/>
      <c r="H22" s="1118"/>
      <c r="I22" s="1118"/>
      <c r="J22" s="1118"/>
      <c r="K22" s="1118"/>
      <c r="L22" s="1118"/>
      <c r="M22" s="1118"/>
      <c r="N22" s="1118"/>
      <c r="O22" s="1118"/>
      <c r="P22" s="72"/>
      <c r="Q22" s="72"/>
      <c r="R22" s="72"/>
    </row>
    <row r="23" spans="1:18" ht="133.5" customHeight="1">
      <c r="A23" s="309">
        <v>3</v>
      </c>
      <c r="B23" s="1083" t="s">
        <v>1050</v>
      </c>
      <c r="C23" s="1084"/>
      <c r="D23" s="1084"/>
      <c r="E23" s="1080">
        <v>44012</v>
      </c>
      <c r="F23" s="1080"/>
      <c r="G23" s="1085" t="s">
        <v>1529</v>
      </c>
      <c r="H23" s="1086"/>
      <c r="I23" s="1086"/>
      <c r="J23" s="1086"/>
      <c r="K23" s="1086"/>
      <c r="L23" s="1086"/>
      <c r="M23" s="1086"/>
      <c r="N23" s="1086"/>
      <c r="O23" s="1086"/>
      <c r="P23" s="72"/>
      <c r="Q23" s="72"/>
      <c r="R23" s="72"/>
    </row>
    <row r="24" spans="1:18" ht="133.5" customHeight="1">
      <c r="A24" s="121">
        <v>3</v>
      </c>
      <c r="B24" s="1083" t="s">
        <v>1078</v>
      </c>
      <c r="C24" s="1084"/>
      <c r="D24" s="1084"/>
      <c r="E24" s="1080">
        <v>44012</v>
      </c>
      <c r="F24" s="1080"/>
      <c r="G24" s="1085" t="s">
        <v>1077</v>
      </c>
      <c r="H24" s="1086"/>
      <c r="I24" s="1086"/>
      <c r="J24" s="1086"/>
      <c r="K24" s="1086"/>
      <c r="L24" s="1086"/>
      <c r="M24" s="1086"/>
      <c r="N24" s="1086"/>
      <c r="O24" s="1086"/>
      <c r="P24" s="72"/>
      <c r="Q24" s="72"/>
      <c r="R24" s="72"/>
    </row>
    <row r="25" spans="1:18" ht="27" customHeight="1">
      <c r="A25" s="1119" t="s">
        <v>79</v>
      </c>
      <c r="B25" s="1119"/>
      <c r="C25" s="1119"/>
      <c r="D25" s="1119"/>
      <c r="E25" s="1119"/>
      <c r="F25" s="1119"/>
      <c r="G25" s="1119"/>
      <c r="H25" s="1119"/>
      <c r="I25" s="1119"/>
      <c r="J25" s="1119"/>
      <c r="K25" s="1119"/>
      <c r="L25" s="1119"/>
      <c r="M25" s="1119"/>
      <c r="N25" s="1119"/>
      <c r="O25" s="1119"/>
      <c r="P25" s="72"/>
      <c r="Q25" s="72"/>
      <c r="R25" s="72"/>
    </row>
    <row r="26" spans="1:18" ht="147.75" customHeight="1">
      <c r="A26" s="121">
        <v>2</v>
      </c>
      <c r="B26" s="1084" t="s">
        <v>1028</v>
      </c>
      <c r="C26" s="1084"/>
      <c r="D26" s="1084"/>
      <c r="E26" s="1080" t="s">
        <v>1027</v>
      </c>
      <c r="F26" s="1080"/>
      <c r="G26" s="1082" t="s">
        <v>1029</v>
      </c>
      <c r="H26" s="1082"/>
      <c r="I26" s="1082"/>
      <c r="J26" s="1082"/>
      <c r="K26" s="1082"/>
      <c r="L26" s="1082"/>
      <c r="M26" s="1082"/>
      <c r="N26" s="1082"/>
      <c r="O26" s="1082"/>
      <c r="P26" s="108"/>
      <c r="Q26" s="108"/>
      <c r="R26" s="108"/>
    </row>
    <row r="27" spans="1:18" ht="120.75" customHeight="1">
      <c r="A27" s="309">
        <v>3</v>
      </c>
      <c r="B27" s="1120" t="s">
        <v>1051</v>
      </c>
      <c r="C27" s="1084"/>
      <c r="D27" s="1084"/>
      <c r="E27" s="1080">
        <v>44012</v>
      </c>
      <c r="F27" s="1080"/>
      <c r="G27" s="1086" t="s">
        <v>1052</v>
      </c>
      <c r="H27" s="1086"/>
      <c r="I27" s="1086"/>
      <c r="J27" s="1086"/>
      <c r="K27" s="1086"/>
      <c r="L27" s="1086"/>
      <c r="M27" s="1086"/>
      <c r="N27" s="1086"/>
      <c r="O27" s="1086"/>
      <c r="P27" s="108"/>
      <c r="Q27" s="108"/>
      <c r="R27" s="108"/>
    </row>
    <row r="28" spans="1:18" ht="40.5" customHeight="1">
      <c r="A28" s="309">
        <v>3</v>
      </c>
      <c r="B28" s="1104" t="s">
        <v>1053</v>
      </c>
      <c r="C28" s="1105"/>
      <c r="D28" s="1106"/>
      <c r="E28" s="1080">
        <v>44012</v>
      </c>
      <c r="F28" s="1080"/>
      <c r="G28" s="1082" t="s">
        <v>1054</v>
      </c>
      <c r="H28" s="1082"/>
      <c r="I28" s="1082"/>
      <c r="J28" s="1082"/>
      <c r="K28" s="1082"/>
      <c r="L28" s="1082"/>
      <c r="M28" s="1082"/>
      <c r="N28" s="1082"/>
      <c r="O28" s="1082"/>
      <c r="P28" s="72"/>
      <c r="Q28" s="72"/>
      <c r="R28" s="72"/>
    </row>
    <row r="29" spans="1:18" s="127" customFormat="1" ht="54.75" customHeight="1">
      <c r="A29" s="309">
        <v>3</v>
      </c>
      <c r="B29" s="1104" t="s">
        <v>1053</v>
      </c>
      <c r="C29" s="1105"/>
      <c r="D29" s="1106"/>
      <c r="E29" s="1080">
        <v>44012</v>
      </c>
      <c r="F29" s="1080"/>
      <c r="G29" s="1114" t="s">
        <v>1055</v>
      </c>
      <c r="H29" s="1115"/>
      <c r="I29" s="1115"/>
      <c r="J29" s="1115"/>
      <c r="K29" s="1115"/>
      <c r="L29" s="1115"/>
      <c r="M29" s="1115"/>
      <c r="N29" s="1115"/>
      <c r="O29" s="1115"/>
      <c r="P29" s="126"/>
      <c r="Q29" s="126"/>
      <c r="R29" s="126"/>
    </row>
    <row r="30" spans="1:18" ht="43.5" customHeight="1">
      <c r="A30" s="309">
        <v>3</v>
      </c>
      <c r="B30" s="1104" t="s">
        <v>1053</v>
      </c>
      <c r="C30" s="1105"/>
      <c r="D30" s="1106"/>
      <c r="E30" s="1080">
        <v>44012</v>
      </c>
      <c r="F30" s="1080"/>
      <c r="G30" s="1114" t="s">
        <v>1056</v>
      </c>
      <c r="H30" s="1115"/>
      <c r="I30" s="1115"/>
      <c r="J30" s="1115"/>
      <c r="K30" s="1115"/>
      <c r="L30" s="1115"/>
      <c r="M30" s="1115"/>
      <c r="N30" s="1115"/>
      <c r="O30" s="1115"/>
      <c r="P30" s="72"/>
      <c r="Q30" s="72"/>
      <c r="R30" s="72"/>
    </row>
    <row r="31" spans="1:18" ht="67.5" customHeight="1">
      <c r="A31" s="309">
        <v>3</v>
      </c>
      <c r="B31" s="1104" t="s">
        <v>1053</v>
      </c>
      <c r="C31" s="1105"/>
      <c r="D31" s="1106"/>
      <c r="E31" s="1080">
        <v>44012</v>
      </c>
      <c r="F31" s="1080"/>
      <c r="G31" s="1082" t="s">
        <v>1057</v>
      </c>
      <c r="H31" s="1082"/>
      <c r="I31" s="1082"/>
      <c r="J31" s="1082"/>
      <c r="K31" s="1082"/>
      <c r="L31" s="1082"/>
      <c r="M31" s="1082"/>
      <c r="N31" s="1082"/>
      <c r="O31" s="1082"/>
      <c r="P31" s="108"/>
      <c r="Q31" s="108"/>
      <c r="R31" s="108"/>
    </row>
    <row r="32" spans="1:18">
      <c r="A32" s="309"/>
      <c r="B32" s="1083"/>
      <c r="C32" s="1084"/>
      <c r="D32" s="1084"/>
      <c r="E32" s="1080"/>
      <c r="F32" s="1080"/>
      <c r="G32" s="1086"/>
      <c r="H32" s="1086"/>
      <c r="I32" s="1086"/>
      <c r="J32" s="1086"/>
      <c r="K32" s="1086"/>
      <c r="L32" s="1086"/>
      <c r="M32" s="1086"/>
      <c r="N32" s="1086"/>
      <c r="O32" s="1086"/>
      <c r="P32" s="108"/>
      <c r="Q32" s="108"/>
      <c r="R32" s="108"/>
    </row>
    <row r="33" spans="1:18" ht="53.25" customHeight="1">
      <c r="A33" s="1102" t="s">
        <v>80</v>
      </c>
      <c r="B33" s="1102"/>
      <c r="C33" s="1102"/>
      <c r="D33" s="1102"/>
      <c r="E33" s="1102"/>
      <c r="F33" s="1102"/>
      <c r="G33" s="1102"/>
      <c r="H33" s="1102"/>
      <c r="I33" s="1102"/>
      <c r="J33" s="1102"/>
      <c r="K33" s="1102"/>
      <c r="L33" s="1102"/>
      <c r="M33" s="1102"/>
      <c r="N33" s="1102"/>
      <c r="O33" s="1102"/>
      <c r="P33" s="108"/>
      <c r="Q33" s="108"/>
      <c r="R33" s="108"/>
    </row>
    <row r="34" spans="1:18" s="259" customFormat="1">
      <c r="A34" s="307"/>
      <c r="B34" s="1084"/>
      <c r="C34" s="1084"/>
      <c r="D34" s="1084"/>
      <c r="E34" s="1080"/>
      <c r="F34" s="1080"/>
      <c r="G34" s="1085"/>
      <c r="H34" s="1086"/>
      <c r="I34" s="1086"/>
      <c r="J34" s="1086"/>
      <c r="K34" s="1086"/>
      <c r="L34" s="1086"/>
      <c r="M34" s="1086"/>
      <c r="N34" s="1086"/>
      <c r="O34" s="1086"/>
      <c r="P34" s="108"/>
      <c r="Q34" s="108"/>
      <c r="R34" s="108"/>
    </row>
    <row r="35" spans="1:18" s="259" customFormat="1">
      <c r="A35" s="307"/>
      <c r="B35" s="1084"/>
      <c r="C35" s="1084"/>
      <c r="D35" s="1084"/>
      <c r="E35" s="1080"/>
      <c r="F35" s="1080"/>
      <c r="G35" s="1085"/>
      <c r="H35" s="1086"/>
      <c r="I35" s="1086"/>
      <c r="J35" s="1086"/>
      <c r="K35" s="1086"/>
      <c r="L35" s="1086"/>
      <c r="M35" s="1086"/>
      <c r="N35" s="1086"/>
      <c r="O35" s="1086"/>
      <c r="P35" s="108"/>
      <c r="Q35" s="108"/>
      <c r="R35" s="108"/>
    </row>
    <row r="36" spans="1:18">
      <c r="A36" s="307"/>
      <c r="B36" s="1084"/>
      <c r="C36" s="1084"/>
      <c r="D36" s="1084"/>
      <c r="E36" s="1080"/>
      <c r="F36" s="1080"/>
      <c r="G36" s="1085"/>
      <c r="H36" s="1086"/>
      <c r="I36" s="1086"/>
      <c r="J36" s="1086"/>
      <c r="K36" s="1086"/>
      <c r="L36" s="1086"/>
      <c r="M36" s="1086"/>
      <c r="N36" s="1086"/>
      <c r="O36" s="1086"/>
      <c r="P36" s="108"/>
      <c r="Q36" s="108"/>
      <c r="R36" s="108"/>
    </row>
    <row r="37" spans="1:18" ht="60" customHeight="1">
      <c r="A37" s="1103" t="s">
        <v>96</v>
      </c>
      <c r="B37" s="1103"/>
      <c r="C37" s="1103"/>
      <c r="D37" s="1103"/>
      <c r="E37" s="1103"/>
      <c r="F37" s="1103"/>
      <c r="G37" s="1103"/>
      <c r="H37" s="1103"/>
      <c r="I37" s="1103"/>
      <c r="J37" s="1103"/>
      <c r="K37" s="1103"/>
      <c r="L37" s="1103"/>
      <c r="M37" s="1103"/>
      <c r="N37" s="1103"/>
      <c r="O37" s="1103"/>
      <c r="P37" s="108"/>
      <c r="Q37" s="108"/>
      <c r="R37" s="108"/>
    </row>
    <row r="38" spans="1:18" ht="100.5" customHeight="1">
      <c r="A38" s="309">
        <v>4</v>
      </c>
      <c r="B38" s="1083" t="s">
        <v>1259</v>
      </c>
      <c r="C38" s="1084"/>
      <c r="D38" s="1084"/>
      <c r="E38" s="1080">
        <v>44131</v>
      </c>
      <c r="F38" s="1080"/>
      <c r="G38" s="1085" t="s">
        <v>1266</v>
      </c>
      <c r="H38" s="1086"/>
      <c r="I38" s="1086"/>
      <c r="J38" s="1086"/>
      <c r="K38" s="1086"/>
      <c r="L38" s="1086"/>
      <c r="M38" s="1086"/>
      <c r="N38" s="1086"/>
      <c r="O38" s="1086"/>
      <c r="P38" s="108"/>
      <c r="Q38" s="108"/>
      <c r="R38" s="108"/>
    </row>
    <row r="39" spans="1:18">
      <c r="A39" s="309"/>
      <c r="B39" s="1083"/>
      <c r="C39" s="1084"/>
      <c r="D39" s="1084"/>
      <c r="E39" s="1080"/>
      <c r="F39" s="1080"/>
      <c r="G39" s="1100"/>
      <c r="H39" s="1101"/>
      <c r="I39" s="1101"/>
      <c r="J39" s="1101"/>
      <c r="K39" s="1101"/>
      <c r="L39" s="1101"/>
      <c r="M39" s="1101"/>
      <c r="N39" s="1101"/>
      <c r="O39" s="1101"/>
      <c r="P39" s="108"/>
      <c r="Q39" s="108"/>
      <c r="R39" s="108"/>
    </row>
    <row r="40" spans="1:18">
      <c r="A40" s="309"/>
      <c r="B40" s="1083"/>
      <c r="C40" s="1084"/>
      <c r="D40" s="1084"/>
      <c r="E40" s="1080"/>
      <c r="F40" s="1080"/>
      <c r="G40" s="1085"/>
      <c r="H40" s="1086"/>
      <c r="I40" s="1086"/>
      <c r="J40" s="1086"/>
      <c r="K40" s="1086"/>
      <c r="L40" s="1086"/>
      <c r="M40" s="1086"/>
      <c r="N40" s="1086"/>
      <c r="O40" s="1086"/>
      <c r="P40" s="108"/>
      <c r="Q40" s="108"/>
      <c r="R40" s="108"/>
    </row>
    <row r="41" spans="1:18">
      <c r="A41" s="309"/>
      <c r="B41" s="1083"/>
      <c r="C41" s="1084"/>
      <c r="D41" s="1084"/>
      <c r="E41" s="1080"/>
      <c r="F41" s="1080"/>
      <c r="G41" s="1085"/>
      <c r="H41" s="1086"/>
      <c r="I41" s="1086"/>
      <c r="J41" s="1086"/>
      <c r="K41" s="1086"/>
      <c r="L41" s="1086"/>
      <c r="M41" s="1086"/>
      <c r="N41" s="1086"/>
      <c r="O41" s="1086"/>
      <c r="P41" s="108"/>
      <c r="Q41" s="108"/>
      <c r="R41" s="108"/>
    </row>
    <row r="42" spans="1:18">
      <c r="A42" s="309"/>
      <c r="B42" s="1083"/>
      <c r="C42" s="1084"/>
      <c r="D42" s="1084"/>
      <c r="E42" s="1080"/>
      <c r="F42" s="1080"/>
      <c r="G42" s="1100"/>
      <c r="H42" s="1101"/>
      <c r="I42" s="1101"/>
      <c r="J42" s="1101"/>
      <c r="K42" s="1101"/>
      <c r="L42" s="1101"/>
      <c r="M42" s="1101"/>
      <c r="N42" s="1101"/>
      <c r="O42" s="1101"/>
      <c r="P42" s="108"/>
      <c r="Q42" s="108"/>
      <c r="R42" s="108"/>
    </row>
    <row r="43" spans="1:18">
      <c r="A43" s="112"/>
      <c r="B43" s="1084"/>
      <c r="C43" s="1084"/>
      <c r="D43" s="1084"/>
      <c r="E43" s="1080"/>
      <c r="F43" s="1080"/>
      <c r="G43" s="1099"/>
      <c r="H43" s="1099"/>
      <c r="I43" s="1099"/>
      <c r="J43" s="1099"/>
      <c r="K43" s="1099"/>
      <c r="L43" s="1099"/>
      <c r="M43" s="1099"/>
      <c r="N43" s="1099"/>
      <c r="O43" s="1099"/>
      <c r="P43" s="108"/>
      <c r="Q43" s="108"/>
      <c r="R43" s="108"/>
    </row>
    <row r="44" spans="1:18">
      <c r="A44" s="112"/>
      <c r="B44" s="1084"/>
      <c r="C44" s="1084"/>
      <c r="D44" s="1084"/>
      <c r="E44" s="1080"/>
      <c r="F44" s="1080"/>
      <c r="G44" s="1099"/>
      <c r="H44" s="1099"/>
      <c r="I44" s="1099"/>
      <c r="J44" s="1099"/>
      <c r="K44" s="1099"/>
      <c r="L44" s="1099"/>
      <c r="M44" s="1099"/>
      <c r="N44" s="1099"/>
      <c r="O44" s="1099"/>
      <c r="P44" s="108"/>
      <c r="Q44" s="108"/>
      <c r="R44" s="108"/>
    </row>
    <row r="45" spans="1:18">
      <c r="A45" s="112"/>
      <c r="B45" s="1084"/>
      <c r="C45" s="1084"/>
      <c r="D45" s="1084"/>
      <c r="E45" s="1080"/>
      <c r="F45" s="1080"/>
      <c r="G45" s="925"/>
      <c r="H45" s="925"/>
      <c r="I45" s="925"/>
      <c r="J45" s="925"/>
      <c r="K45" s="925"/>
      <c r="L45" s="925"/>
      <c r="M45" s="925"/>
      <c r="N45" s="925"/>
      <c r="O45" s="925"/>
      <c r="P45" s="108"/>
      <c r="Q45" s="108"/>
      <c r="R45" s="108"/>
    </row>
    <row r="46" spans="1:18">
      <c r="A46" s="112"/>
      <c r="B46" s="1084"/>
      <c r="C46" s="1084"/>
      <c r="D46" s="1084"/>
      <c r="E46" s="1080"/>
      <c r="F46" s="1080"/>
      <c r="G46" s="925"/>
      <c r="H46" s="925"/>
      <c r="I46" s="925"/>
      <c r="J46" s="925"/>
      <c r="K46" s="925"/>
      <c r="L46" s="925"/>
      <c r="M46" s="925"/>
      <c r="N46" s="925"/>
      <c r="O46" s="925"/>
      <c r="P46" s="108"/>
      <c r="Q46" s="108"/>
      <c r="R46" s="108"/>
    </row>
    <row r="47" spans="1:18">
      <c r="A47" s="112"/>
      <c r="B47" s="1084"/>
      <c r="C47" s="1084"/>
      <c r="D47" s="1084"/>
      <c r="E47" s="1080"/>
      <c r="F47" s="1080"/>
      <c r="G47" s="925"/>
      <c r="H47" s="925"/>
      <c r="I47" s="925"/>
      <c r="J47" s="925"/>
      <c r="K47" s="925"/>
      <c r="L47" s="925"/>
      <c r="M47" s="925"/>
      <c r="N47" s="925"/>
      <c r="O47" s="925"/>
      <c r="P47" s="108"/>
      <c r="Q47" s="108"/>
      <c r="R47" s="108"/>
    </row>
    <row r="48" spans="1:18">
      <c r="A48" s="112"/>
      <c r="B48" s="1084"/>
      <c r="C48" s="1084"/>
      <c r="D48" s="1084"/>
      <c r="E48" s="1080"/>
      <c r="F48" s="1080"/>
      <c r="G48" s="925"/>
      <c r="H48" s="925"/>
      <c r="I48" s="925"/>
      <c r="J48" s="925"/>
      <c r="K48" s="925"/>
      <c r="L48" s="925"/>
      <c r="M48" s="925"/>
      <c r="N48" s="925"/>
      <c r="O48" s="925"/>
      <c r="P48" s="108"/>
      <c r="Q48" s="108"/>
      <c r="R48" s="108"/>
    </row>
    <row r="49" spans="1:18">
      <c r="A49" s="1112" t="s">
        <v>81</v>
      </c>
      <c r="B49" s="1112"/>
      <c r="C49" s="1112"/>
      <c r="D49" s="1112"/>
      <c r="E49" s="1112"/>
      <c r="F49" s="1112"/>
      <c r="G49" s="1112"/>
      <c r="H49" s="1112"/>
      <c r="I49" s="1112"/>
      <c r="J49" s="1112"/>
      <c r="K49" s="1112"/>
      <c r="L49" s="1112"/>
      <c r="M49" s="1112"/>
      <c r="N49" s="1112"/>
      <c r="O49" s="1112"/>
      <c r="P49" s="72"/>
      <c r="Q49" s="72"/>
      <c r="R49" s="72"/>
    </row>
    <row r="50" spans="1:18" ht="192.75" customHeight="1">
      <c r="A50" s="309">
        <v>3</v>
      </c>
      <c r="B50" s="1104" t="s">
        <v>1053</v>
      </c>
      <c r="C50" s="1105"/>
      <c r="D50" s="1106"/>
      <c r="E50" s="1080">
        <v>44012</v>
      </c>
      <c r="F50" s="1080"/>
      <c r="G50" s="1107" t="s">
        <v>1530</v>
      </c>
      <c r="H50" s="1108"/>
      <c r="I50" s="1108"/>
      <c r="J50" s="1108"/>
      <c r="K50" s="1108"/>
      <c r="L50" s="1108"/>
      <c r="M50" s="1108"/>
      <c r="N50" s="1108"/>
      <c r="O50" s="1108"/>
      <c r="P50" s="108"/>
      <c r="Q50" s="108"/>
      <c r="R50" s="108"/>
    </row>
    <row r="51" spans="1:18" ht="233.25" customHeight="1">
      <c r="A51" s="309">
        <v>3</v>
      </c>
      <c r="B51" s="1104" t="s">
        <v>1053</v>
      </c>
      <c r="C51" s="1105"/>
      <c r="D51" s="1106"/>
      <c r="E51" s="1080">
        <v>44012</v>
      </c>
      <c r="F51" s="1080"/>
      <c r="G51" s="1086" t="s">
        <v>1531</v>
      </c>
      <c r="H51" s="1086"/>
      <c r="I51" s="1086"/>
      <c r="J51" s="1086"/>
      <c r="K51" s="1086"/>
      <c r="L51" s="1086"/>
      <c r="M51" s="1086"/>
      <c r="N51" s="1086"/>
      <c r="O51" s="1086"/>
      <c r="P51" s="108"/>
      <c r="Q51" s="108"/>
      <c r="R51" s="108"/>
    </row>
    <row r="52" spans="1:18">
      <c r="A52" s="112"/>
      <c r="B52" s="1084"/>
      <c r="C52" s="1084"/>
      <c r="D52" s="1084"/>
      <c r="E52" s="1080"/>
      <c r="F52" s="1080"/>
      <c r="G52" s="925"/>
      <c r="H52" s="925"/>
      <c r="I52" s="925"/>
      <c r="J52" s="925"/>
      <c r="K52" s="925"/>
      <c r="L52" s="925"/>
      <c r="M52" s="925"/>
      <c r="N52" s="925"/>
      <c r="O52" s="925"/>
      <c r="P52" s="108"/>
      <c r="Q52" s="108"/>
      <c r="R52" s="108"/>
    </row>
    <row r="53" spans="1:18">
      <c r="A53" s="112"/>
      <c r="B53" s="1084"/>
      <c r="C53" s="1084"/>
      <c r="D53" s="1084"/>
      <c r="E53" s="1080"/>
      <c r="F53" s="1080"/>
      <c r="G53" s="925"/>
      <c r="H53" s="925"/>
      <c r="I53" s="925"/>
      <c r="J53" s="925"/>
      <c r="K53" s="925"/>
      <c r="L53" s="925"/>
      <c r="M53" s="925"/>
      <c r="N53" s="925"/>
      <c r="O53" s="925"/>
      <c r="P53" s="108"/>
      <c r="Q53" s="108"/>
      <c r="R53" s="108"/>
    </row>
    <row r="54" spans="1:18">
      <c r="A54" s="112"/>
      <c r="B54" s="1084"/>
      <c r="C54" s="1084"/>
      <c r="D54" s="1084"/>
      <c r="E54" s="1080"/>
      <c r="F54" s="1080"/>
      <c r="G54" s="925"/>
      <c r="H54" s="925"/>
      <c r="I54" s="925"/>
      <c r="J54" s="925"/>
      <c r="K54" s="925"/>
      <c r="L54" s="925"/>
      <c r="M54" s="925"/>
      <c r="N54" s="925"/>
      <c r="O54" s="925"/>
      <c r="P54" s="108"/>
      <c r="Q54" s="108"/>
      <c r="R54" s="108"/>
    </row>
    <row r="55" spans="1:18">
      <c r="A55" s="112"/>
      <c r="B55" s="1084"/>
      <c r="C55" s="1084"/>
      <c r="D55" s="1084"/>
      <c r="E55" s="1080"/>
      <c r="F55" s="1080"/>
      <c r="G55" s="925"/>
      <c r="H55" s="925"/>
      <c r="I55" s="925"/>
      <c r="J55" s="925"/>
      <c r="K55" s="925"/>
      <c r="L55" s="925"/>
      <c r="M55" s="925"/>
      <c r="N55" s="925"/>
      <c r="O55" s="925"/>
      <c r="P55" s="108"/>
      <c r="Q55" s="108"/>
      <c r="R55" s="108"/>
    </row>
    <row r="56" spans="1:18">
      <c r="A56" s="112"/>
      <c r="B56" s="1084"/>
      <c r="C56" s="1084"/>
      <c r="D56" s="1084"/>
      <c r="E56" s="1080"/>
      <c r="F56" s="1080"/>
      <c r="G56" s="925"/>
      <c r="H56" s="925"/>
      <c r="I56" s="925"/>
      <c r="J56" s="925"/>
      <c r="K56" s="925"/>
      <c r="L56" s="925"/>
      <c r="M56" s="925"/>
      <c r="N56" s="925"/>
      <c r="O56" s="925"/>
      <c r="P56" s="108"/>
      <c r="Q56" s="108"/>
      <c r="R56" s="108"/>
    </row>
    <row r="57" spans="1:18">
      <c r="A57" s="112"/>
      <c r="B57" s="1084"/>
      <c r="C57" s="1084"/>
      <c r="D57" s="1084"/>
      <c r="E57" s="1080"/>
      <c r="F57" s="1080"/>
      <c r="G57" s="925"/>
      <c r="H57" s="925"/>
      <c r="I57" s="925"/>
      <c r="J57" s="925"/>
      <c r="K57" s="925"/>
      <c r="L57" s="925"/>
      <c r="M57" s="925"/>
      <c r="N57" s="925"/>
      <c r="O57" s="925"/>
      <c r="P57" s="108"/>
      <c r="Q57" s="108"/>
      <c r="R57" s="108"/>
    </row>
    <row r="58" spans="1:18">
      <c r="A58" s="112"/>
      <c r="B58" s="1084"/>
      <c r="C58" s="1084"/>
      <c r="D58" s="1084"/>
      <c r="E58" s="1080"/>
      <c r="F58" s="1080"/>
      <c r="G58" s="925"/>
      <c r="H58" s="925"/>
      <c r="I58" s="925"/>
      <c r="J58" s="925"/>
      <c r="K58" s="925"/>
      <c r="L58" s="925"/>
      <c r="M58" s="925"/>
      <c r="N58" s="925"/>
      <c r="O58" s="925"/>
      <c r="P58" s="108"/>
      <c r="Q58" s="108"/>
      <c r="R58" s="108"/>
    </row>
    <row r="59" spans="1:18">
      <c r="A59" s="112"/>
      <c r="B59" s="1084"/>
      <c r="C59" s="1084"/>
      <c r="D59" s="1084"/>
      <c r="E59" s="1080"/>
      <c r="F59" s="1080"/>
      <c r="G59" s="925"/>
      <c r="H59" s="925"/>
      <c r="I59" s="925"/>
      <c r="J59" s="925"/>
      <c r="K59" s="925"/>
      <c r="L59" s="925"/>
      <c r="M59" s="925"/>
      <c r="N59" s="925"/>
      <c r="O59" s="925"/>
      <c r="P59" s="108"/>
      <c r="Q59" s="108"/>
      <c r="R59" s="108"/>
    </row>
    <row r="60" spans="1:18">
      <c r="A60" s="112"/>
      <c r="B60" s="1084"/>
      <c r="C60" s="1084"/>
      <c r="D60" s="1084"/>
      <c r="E60" s="1080"/>
      <c r="F60" s="1080"/>
      <c r="G60" s="925"/>
      <c r="H60" s="925"/>
      <c r="I60" s="925"/>
      <c r="J60" s="925"/>
      <c r="K60" s="925"/>
      <c r="L60" s="925"/>
      <c r="M60" s="925"/>
      <c r="N60" s="925"/>
      <c r="O60" s="925"/>
      <c r="P60" s="108"/>
      <c r="Q60" s="108"/>
      <c r="R60" s="108"/>
    </row>
    <row r="61" spans="1:18">
      <c r="A61" s="112"/>
      <c r="B61" s="1084"/>
      <c r="C61" s="1084"/>
      <c r="D61" s="1084"/>
      <c r="E61" s="1080"/>
      <c r="F61" s="1080"/>
      <c r="G61" s="925"/>
      <c r="H61" s="925"/>
      <c r="I61" s="925"/>
      <c r="J61" s="925"/>
      <c r="K61" s="925"/>
      <c r="L61" s="925"/>
      <c r="M61" s="925"/>
      <c r="N61" s="925"/>
      <c r="O61" s="925"/>
      <c r="P61" s="108"/>
      <c r="Q61" s="108"/>
      <c r="R61" s="108"/>
    </row>
    <row r="62" spans="1:18">
      <c r="A62" s="112"/>
      <c r="B62" s="1084"/>
      <c r="C62" s="1084"/>
      <c r="D62" s="1084"/>
      <c r="E62" s="1080"/>
      <c r="F62" s="1080"/>
      <c r="G62" s="925"/>
      <c r="H62" s="925"/>
      <c r="I62" s="925"/>
      <c r="J62" s="925"/>
      <c r="K62" s="925"/>
      <c r="L62" s="925"/>
      <c r="M62" s="925"/>
      <c r="N62" s="925"/>
      <c r="O62" s="925"/>
      <c r="P62" s="108"/>
      <c r="Q62" s="108"/>
      <c r="R62" s="108"/>
    </row>
    <row r="63" spans="1:18">
      <c r="A63" s="112"/>
      <c r="B63" s="1084"/>
      <c r="C63" s="1084"/>
      <c r="D63" s="1084"/>
      <c r="E63" s="1080"/>
      <c r="F63" s="1080"/>
      <c r="G63" s="925"/>
      <c r="H63" s="925"/>
      <c r="I63" s="925"/>
      <c r="J63" s="925"/>
      <c r="K63" s="925"/>
      <c r="L63" s="925"/>
      <c r="M63" s="925"/>
      <c r="N63" s="925"/>
      <c r="O63" s="925"/>
      <c r="P63" s="108"/>
      <c r="Q63" s="108"/>
      <c r="R63" s="108"/>
    </row>
    <row r="64" spans="1:18">
      <c r="A64" s="112"/>
      <c r="B64" s="1084"/>
      <c r="C64" s="1084"/>
      <c r="D64" s="1084"/>
      <c r="E64" s="1080"/>
      <c r="F64" s="1080"/>
      <c r="G64" s="925"/>
      <c r="H64" s="925"/>
      <c r="I64" s="925"/>
      <c r="J64" s="925"/>
      <c r="K64" s="925"/>
      <c r="L64" s="925"/>
      <c r="M64" s="925"/>
      <c r="N64" s="925"/>
      <c r="O64" s="925"/>
      <c r="P64" s="108"/>
      <c r="Q64" s="108"/>
      <c r="R64" s="108"/>
    </row>
    <row r="65" spans="1:18">
      <c r="A65" s="112"/>
      <c r="B65" s="1084"/>
      <c r="C65" s="1084"/>
      <c r="D65" s="1084"/>
      <c r="E65" s="1080"/>
      <c r="F65" s="1080"/>
      <c r="G65" s="925"/>
      <c r="H65" s="925"/>
      <c r="I65" s="925"/>
      <c r="J65" s="925"/>
      <c r="K65" s="925"/>
      <c r="L65" s="925"/>
      <c r="M65" s="925"/>
      <c r="N65" s="925"/>
      <c r="O65" s="925"/>
      <c r="P65" s="108"/>
      <c r="Q65" s="108"/>
      <c r="R65" s="108"/>
    </row>
    <row r="66" spans="1:18" ht="25.5" customHeight="1">
      <c r="A66" s="1113" t="s">
        <v>82</v>
      </c>
      <c r="B66" s="1113"/>
      <c r="C66" s="1113"/>
      <c r="D66" s="1113"/>
      <c r="E66" s="1113"/>
      <c r="F66" s="1113"/>
      <c r="G66" s="1113"/>
      <c r="H66" s="1113"/>
      <c r="I66" s="1113"/>
      <c r="J66" s="1113"/>
      <c r="K66" s="1113"/>
      <c r="L66" s="1113"/>
      <c r="M66" s="1113"/>
      <c r="N66" s="1113"/>
      <c r="O66" s="1113"/>
      <c r="P66" s="72"/>
      <c r="Q66" s="72"/>
      <c r="R66" s="72"/>
    </row>
    <row r="67" spans="1:18" ht="115.5" customHeight="1">
      <c r="A67" s="309">
        <v>3</v>
      </c>
      <c r="B67" s="1098" t="s">
        <v>1058</v>
      </c>
      <c r="C67" s="1084"/>
      <c r="D67" s="1084"/>
      <c r="E67" s="1080">
        <v>44012</v>
      </c>
      <c r="F67" s="1080"/>
      <c r="G67" s="1081" t="s">
        <v>1059</v>
      </c>
      <c r="H67" s="1109"/>
      <c r="I67" s="1109"/>
      <c r="J67" s="1109"/>
      <c r="K67" s="1109"/>
      <c r="L67" s="1109"/>
      <c r="M67" s="1109"/>
      <c r="N67" s="1109"/>
      <c r="O67" s="1109"/>
      <c r="P67" s="108"/>
      <c r="Q67" s="108"/>
      <c r="R67" s="108"/>
    </row>
    <row r="68" spans="1:18" ht="115.5" customHeight="1">
      <c r="A68" s="309">
        <v>3</v>
      </c>
      <c r="B68" s="1098" t="s">
        <v>1058</v>
      </c>
      <c r="C68" s="1084"/>
      <c r="D68" s="1084"/>
      <c r="E68" s="1080">
        <v>44012</v>
      </c>
      <c r="F68" s="1080"/>
      <c r="G68" s="1081" t="s">
        <v>1059</v>
      </c>
      <c r="H68" s="1109"/>
      <c r="I68" s="1109"/>
      <c r="J68" s="1109"/>
      <c r="K68" s="1109"/>
      <c r="L68" s="1109"/>
      <c r="M68" s="1109"/>
      <c r="N68" s="1109"/>
      <c r="O68" s="1109"/>
      <c r="P68" s="108"/>
      <c r="Q68" s="108"/>
      <c r="R68" s="108"/>
    </row>
    <row r="69" spans="1:18" ht="115.5" customHeight="1">
      <c r="A69" s="309">
        <v>3</v>
      </c>
      <c r="B69" s="1098" t="s">
        <v>1058</v>
      </c>
      <c r="C69" s="1084"/>
      <c r="D69" s="1084"/>
      <c r="E69" s="1080">
        <v>44012</v>
      </c>
      <c r="F69" s="1080"/>
      <c r="G69" s="1081" t="s">
        <v>1060</v>
      </c>
      <c r="H69" s="1109"/>
      <c r="I69" s="1109"/>
      <c r="J69" s="1109"/>
      <c r="K69" s="1109"/>
      <c r="L69" s="1109"/>
      <c r="M69" s="1109"/>
      <c r="N69" s="1109"/>
      <c r="O69" s="1109"/>
      <c r="P69" s="108"/>
      <c r="Q69" s="73"/>
      <c r="R69" s="108"/>
    </row>
    <row r="70" spans="1:18" ht="115.5" customHeight="1">
      <c r="A70" s="309">
        <v>3</v>
      </c>
      <c r="B70" s="1098" t="s">
        <v>1058</v>
      </c>
      <c r="C70" s="1084"/>
      <c r="D70" s="1084"/>
      <c r="E70" s="1080">
        <v>44012</v>
      </c>
      <c r="F70" s="1080"/>
      <c r="G70" s="1081" t="s">
        <v>1061</v>
      </c>
      <c r="H70" s="1109"/>
      <c r="I70" s="1109"/>
      <c r="J70" s="1109"/>
      <c r="K70" s="1109"/>
      <c r="L70" s="1109"/>
      <c r="M70" s="1109"/>
      <c r="N70" s="1109"/>
      <c r="O70" s="1109"/>
      <c r="P70" s="108"/>
      <c r="Q70" s="108"/>
      <c r="R70" s="108"/>
    </row>
    <row r="71" spans="1:18" ht="115.5" customHeight="1">
      <c r="A71" s="309">
        <v>3</v>
      </c>
      <c r="B71" s="1098" t="s">
        <v>1058</v>
      </c>
      <c r="C71" s="1084"/>
      <c r="D71" s="1084"/>
      <c r="E71" s="1080">
        <v>44012</v>
      </c>
      <c r="F71" s="1080"/>
      <c r="G71" s="1081" t="s">
        <v>1062</v>
      </c>
      <c r="H71" s="1109"/>
      <c r="I71" s="1109"/>
      <c r="J71" s="1109"/>
      <c r="K71" s="1109"/>
      <c r="L71" s="1109"/>
      <c r="M71" s="1109"/>
      <c r="N71" s="1109"/>
      <c r="O71" s="1109"/>
      <c r="P71" s="108"/>
      <c r="Q71" s="108"/>
      <c r="R71" s="108"/>
    </row>
    <row r="72" spans="1:18" ht="73.5" customHeight="1">
      <c r="A72" s="309">
        <v>3</v>
      </c>
      <c r="B72" s="1098" t="s">
        <v>1058</v>
      </c>
      <c r="C72" s="1084"/>
      <c r="D72" s="1084"/>
      <c r="E72" s="1080">
        <v>44012</v>
      </c>
      <c r="F72" s="1080"/>
      <c r="G72" s="1081" t="s">
        <v>1532</v>
      </c>
      <c r="H72" s="1109"/>
      <c r="I72" s="1109"/>
      <c r="J72" s="1109"/>
      <c r="K72" s="1109"/>
      <c r="L72" s="1109"/>
      <c r="M72" s="1109"/>
      <c r="N72" s="1109"/>
      <c r="O72" s="1109"/>
      <c r="P72" s="108"/>
      <c r="Q72" s="108"/>
      <c r="R72" s="108"/>
    </row>
    <row r="73" spans="1:18">
      <c r="A73" s="121"/>
      <c r="B73" s="1083"/>
      <c r="C73" s="1084"/>
      <c r="D73" s="1084"/>
      <c r="E73" s="1080"/>
      <c r="F73" s="1080"/>
      <c r="G73" s="1100"/>
      <c r="H73" s="1101"/>
      <c r="I73" s="1101"/>
      <c r="J73" s="1101"/>
      <c r="K73" s="1101"/>
      <c r="L73" s="1101"/>
      <c r="M73" s="1101"/>
      <c r="N73" s="1101"/>
      <c r="O73" s="1101"/>
      <c r="P73" s="108"/>
      <c r="Q73" s="108"/>
      <c r="R73" s="108"/>
    </row>
    <row r="74" spans="1:18">
      <c r="A74" s="121"/>
      <c r="B74" s="1083"/>
      <c r="C74" s="1084"/>
      <c r="D74" s="1084"/>
      <c r="E74" s="1080"/>
      <c r="F74" s="1080"/>
      <c r="G74" s="1100"/>
      <c r="H74" s="1101"/>
      <c r="I74" s="1101"/>
      <c r="J74" s="1101"/>
      <c r="K74" s="1101"/>
      <c r="L74" s="1101"/>
      <c r="M74" s="1101"/>
      <c r="N74" s="1101"/>
      <c r="O74" s="1101"/>
      <c r="P74" s="108"/>
      <c r="Q74" s="108"/>
      <c r="R74" s="108"/>
    </row>
    <row r="75" spans="1:18">
      <c r="A75" s="121"/>
      <c r="B75" s="1083"/>
      <c r="C75" s="1084"/>
      <c r="D75" s="1084"/>
      <c r="E75" s="1080"/>
      <c r="F75" s="1080"/>
      <c r="G75" s="1100"/>
      <c r="H75" s="1101"/>
      <c r="I75" s="1101"/>
      <c r="J75" s="1101"/>
      <c r="K75" s="1101"/>
      <c r="L75" s="1101"/>
      <c r="M75" s="1101"/>
      <c r="N75" s="1101"/>
      <c r="O75" s="1101"/>
      <c r="P75" s="108"/>
      <c r="Q75" s="108"/>
      <c r="R75" s="108"/>
    </row>
    <row r="76" spans="1:18">
      <c r="A76" s="121"/>
      <c r="B76" s="1083"/>
      <c r="C76" s="1084"/>
      <c r="D76" s="1084"/>
      <c r="E76" s="1080"/>
      <c r="F76" s="1080"/>
      <c r="G76" s="1100"/>
      <c r="H76" s="1101"/>
      <c r="I76" s="1101"/>
      <c r="J76" s="1101"/>
      <c r="K76" s="1101"/>
      <c r="L76" s="1101"/>
      <c r="M76" s="1101"/>
      <c r="N76" s="1101"/>
      <c r="O76" s="1101"/>
      <c r="P76" s="108"/>
      <c r="Q76" s="108"/>
      <c r="R76" s="108"/>
    </row>
    <row r="77" spans="1:18">
      <c r="A77" s="121"/>
      <c r="B77" s="1083"/>
      <c r="C77" s="1084"/>
      <c r="D77" s="1084"/>
      <c r="E77" s="1080"/>
      <c r="F77" s="1080"/>
      <c r="G77" s="1100"/>
      <c r="H77" s="1101"/>
      <c r="I77" s="1101"/>
      <c r="J77" s="1101"/>
      <c r="K77" s="1101"/>
      <c r="L77" s="1101"/>
      <c r="M77" s="1101"/>
      <c r="N77" s="1101"/>
      <c r="O77" s="1101"/>
      <c r="P77" s="108"/>
      <c r="Q77" s="108"/>
      <c r="R77" s="108"/>
    </row>
    <row r="78" spans="1:18">
      <c r="A78" s="121"/>
      <c r="B78" s="1083"/>
      <c r="C78" s="1084"/>
      <c r="D78" s="1084"/>
      <c r="E78" s="1080"/>
      <c r="F78" s="1080"/>
      <c r="G78" s="1100"/>
      <c r="H78" s="1101"/>
      <c r="I78" s="1101"/>
      <c r="J78" s="1101"/>
      <c r="K78" s="1101"/>
      <c r="L78" s="1101"/>
      <c r="M78" s="1101"/>
      <c r="N78" s="1101"/>
      <c r="O78" s="1101"/>
      <c r="P78" s="108"/>
      <c r="Q78" s="108"/>
      <c r="R78" s="108"/>
    </row>
    <row r="79" spans="1:18">
      <c r="A79" s="121"/>
      <c r="B79" s="1083"/>
      <c r="C79" s="1084"/>
      <c r="D79" s="1084"/>
      <c r="E79" s="1080"/>
      <c r="F79" s="1080"/>
      <c r="G79" s="1101"/>
      <c r="H79" s="1099"/>
      <c r="I79" s="1099"/>
      <c r="J79" s="1099"/>
      <c r="K79" s="1099"/>
      <c r="L79" s="1099"/>
      <c r="M79" s="1099"/>
      <c r="N79" s="1099"/>
      <c r="O79" s="1099"/>
      <c r="P79" s="108"/>
      <c r="Q79" s="108"/>
      <c r="R79" s="108"/>
    </row>
    <row r="80" spans="1:18">
      <c r="A80" s="121"/>
      <c r="B80" s="1083"/>
      <c r="C80" s="1084"/>
      <c r="D80" s="1084"/>
      <c r="E80" s="1080"/>
      <c r="F80" s="1080"/>
      <c r="G80" s="1110"/>
      <c r="H80" s="1110"/>
      <c r="I80" s="1110"/>
      <c r="J80" s="1110"/>
      <c r="K80" s="1110"/>
      <c r="L80" s="1110"/>
      <c r="M80" s="1110"/>
      <c r="N80" s="1110"/>
      <c r="O80" s="1110"/>
      <c r="P80" s="108"/>
      <c r="Q80" s="108"/>
      <c r="R80" s="108"/>
    </row>
    <row r="81" spans="1:18">
      <c r="A81" s="112"/>
      <c r="B81" s="1084"/>
      <c r="C81" s="1084"/>
      <c r="D81" s="1084"/>
      <c r="E81" s="1080"/>
      <c r="F81" s="1080"/>
      <c r="G81" s="1111"/>
      <c r="H81" s="1111"/>
      <c r="I81" s="1111"/>
      <c r="J81" s="1111"/>
      <c r="K81" s="1111"/>
      <c r="L81" s="1111"/>
      <c r="M81" s="1111"/>
      <c r="N81" s="1111"/>
      <c r="O81" s="1111"/>
      <c r="P81" s="108"/>
      <c r="Q81" s="108"/>
      <c r="R81" s="108"/>
    </row>
    <row r="82" spans="1:18">
      <c r="A82" s="112"/>
      <c r="B82" s="1084"/>
      <c r="C82" s="1084"/>
      <c r="D82" s="1084"/>
      <c r="E82" s="1080"/>
      <c r="F82" s="1080"/>
      <c r="G82" s="1111"/>
      <c r="H82" s="1111"/>
      <c r="I82" s="1111"/>
      <c r="J82" s="1111"/>
      <c r="K82" s="1111"/>
      <c r="L82" s="1111"/>
      <c r="M82" s="1111"/>
      <c r="N82" s="1111"/>
      <c r="O82" s="1111"/>
      <c r="P82" s="108"/>
      <c r="Q82" s="108"/>
      <c r="R82" s="108"/>
    </row>
    <row r="83" spans="1:18">
      <c r="A83" s="112"/>
      <c r="B83" s="1084"/>
      <c r="C83" s="1084"/>
      <c r="D83" s="1084"/>
      <c r="E83" s="1080"/>
      <c r="F83" s="1080"/>
      <c r="G83" s="1111"/>
      <c r="H83" s="1111"/>
      <c r="I83" s="1111"/>
      <c r="J83" s="1111"/>
      <c r="K83" s="1111"/>
      <c r="L83" s="1111"/>
      <c r="M83" s="1111"/>
      <c r="N83" s="1111"/>
      <c r="O83" s="1111"/>
      <c r="P83" s="108"/>
      <c r="Q83" s="108"/>
      <c r="R83" s="108"/>
    </row>
    <row r="84" spans="1:18">
      <c r="A84" s="112"/>
      <c r="B84" s="1084"/>
      <c r="C84" s="1084"/>
      <c r="D84" s="1084"/>
      <c r="E84" s="1080"/>
      <c r="F84" s="1080"/>
      <c r="G84" s="1111"/>
      <c r="H84" s="1111"/>
      <c r="I84" s="1111"/>
      <c r="J84" s="1111"/>
      <c r="K84" s="1111"/>
      <c r="L84" s="1111"/>
      <c r="M84" s="1111"/>
      <c r="N84" s="1111"/>
      <c r="O84" s="1111"/>
      <c r="P84" s="108"/>
      <c r="Q84" s="108"/>
      <c r="R84" s="108"/>
    </row>
  </sheetData>
  <mergeCells count="226">
    <mergeCell ref="G26:O26"/>
    <mergeCell ref="B27:D27"/>
    <mergeCell ref="E27:F27"/>
    <mergeCell ref="G27:O27"/>
    <mergeCell ref="B23:D23"/>
    <mergeCell ref="E23:F23"/>
    <mergeCell ref="B31:D31"/>
    <mergeCell ref="E31:F31"/>
    <mergeCell ref="G31:O31"/>
    <mergeCell ref="G24:O24"/>
    <mergeCell ref="B32:D32"/>
    <mergeCell ref="E32:F32"/>
    <mergeCell ref="G32:O32"/>
    <mergeCell ref="B16:D16"/>
    <mergeCell ref="E16:F16"/>
    <mergeCell ref="G16:O16"/>
    <mergeCell ref="B28:D28"/>
    <mergeCell ref="E28:F28"/>
    <mergeCell ref="G28:O28"/>
    <mergeCell ref="B30:D30"/>
    <mergeCell ref="E30:F30"/>
    <mergeCell ref="G30:O30"/>
    <mergeCell ref="B29:D29"/>
    <mergeCell ref="E29:F29"/>
    <mergeCell ref="G29:O29"/>
    <mergeCell ref="A17:O17"/>
    <mergeCell ref="A20:O20"/>
    <mergeCell ref="A22:O22"/>
    <mergeCell ref="A25:O25"/>
    <mergeCell ref="B26:D26"/>
    <mergeCell ref="E26:F26"/>
    <mergeCell ref="G23:O23"/>
    <mergeCell ref="B24:D24"/>
    <mergeCell ref="E24:F24"/>
    <mergeCell ref="B35:D35"/>
    <mergeCell ref="E35:F35"/>
    <mergeCell ref="G35:O35"/>
    <mergeCell ref="B69:D69"/>
    <mergeCell ref="E69:F69"/>
    <mergeCell ref="G69:O69"/>
    <mergeCell ref="A66:O66"/>
    <mergeCell ref="B60:D60"/>
    <mergeCell ref="E60:F60"/>
    <mergeCell ref="G60:O60"/>
    <mergeCell ref="B61:D61"/>
    <mergeCell ref="E61:F61"/>
    <mergeCell ref="G61:O61"/>
    <mergeCell ref="B53:D53"/>
    <mergeCell ref="E53:F53"/>
    <mergeCell ref="G53:O53"/>
    <mergeCell ref="B54:D54"/>
    <mergeCell ref="E54:F54"/>
    <mergeCell ref="G54:O54"/>
    <mergeCell ref="B51:D51"/>
    <mergeCell ref="E51:F51"/>
    <mergeCell ref="G51:O51"/>
    <mergeCell ref="B52:D52"/>
    <mergeCell ref="E52:F52"/>
    <mergeCell ref="A49:O49"/>
    <mergeCell ref="B47:D47"/>
    <mergeCell ref="E47:F47"/>
    <mergeCell ref="G47:O47"/>
    <mergeCell ref="B48:D48"/>
    <mergeCell ref="E48:F48"/>
    <mergeCell ref="G48:O48"/>
    <mergeCell ref="B45:D45"/>
    <mergeCell ref="E45:F45"/>
    <mergeCell ref="G45:O45"/>
    <mergeCell ref="B46:D46"/>
    <mergeCell ref="E46:F46"/>
    <mergeCell ref="G46:O46"/>
    <mergeCell ref="B83:D83"/>
    <mergeCell ref="E83:F83"/>
    <mergeCell ref="G83:O83"/>
    <mergeCell ref="B84:D84"/>
    <mergeCell ref="E84:F84"/>
    <mergeCell ref="G84:O84"/>
    <mergeCell ref="B81:D81"/>
    <mergeCell ref="E81:F81"/>
    <mergeCell ref="G81:O81"/>
    <mergeCell ref="B82:D82"/>
    <mergeCell ref="E82:F82"/>
    <mergeCell ref="G82:O82"/>
    <mergeCell ref="B79:D79"/>
    <mergeCell ref="E79:F79"/>
    <mergeCell ref="G79:O79"/>
    <mergeCell ref="B80:D80"/>
    <mergeCell ref="E80:F80"/>
    <mergeCell ref="G80:O80"/>
    <mergeCell ref="B77:D77"/>
    <mergeCell ref="E77:F77"/>
    <mergeCell ref="G77:O77"/>
    <mergeCell ref="B78:D78"/>
    <mergeCell ref="E78:F78"/>
    <mergeCell ref="G78:O78"/>
    <mergeCell ref="B75:D75"/>
    <mergeCell ref="E75:F75"/>
    <mergeCell ref="G75:O75"/>
    <mergeCell ref="G76:O76"/>
    <mergeCell ref="E76:F76"/>
    <mergeCell ref="B76:D76"/>
    <mergeCell ref="B72:D72"/>
    <mergeCell ref="E72:F72"/>
    <mergeCell ref="G72:O72"/>
    <mergeCell ref="B73:D73"/>
    <mergeCell ref="E73:F73"/>
    <mergeCell ref="G73:O73"/>
    <mergeCell ref="B74:D74"/>
    <mergeCell ref="E74:F74"/>
    <mergeCell ref="G74:O74"/>
    <mergeCell ref="B71:D71"/>
    <mergeCell ref="B62:D62"/>
    <mergeCell ref="E62:F62"/>
    <mergeCell ref="G62:O62"/>
    <mergeCell ref="B63:D63"/>
    <mergeCell ref="E63:F63"/>
    <mergeCell ref="G63:O63"/>
    <mergeCell ref="E71:F71"/>
    <mergeCell ref="G71:O71"/>
    <mergeCell ref="B67:D67"/>
    <mergeCell ref="E67:F67"/>
    <mergeCell ref="G67:O67"/>
    <mergeCell ref="B64:D64"/>
    <mergeCell ref="E64:F64"/>
    <mergeCell ref="G64:O64"/>
    <mergeCell ref="B65:D65"/>
    <mergeCell ref="E65:F65"/>
    <mergeCell ref="G65:O65"/>
    <mergeCell ref="B70:D70"/>
    <mergeCell ref="E70:F70"/>
    <mergeCell ref="G70:O70"/>
    <mergeCell ref="B68:D68"/>
    <mergeCell ref="E68:F68"/>
    <mergeCell ref="G68:O68"/>
    <mergeCell ref="A33:O33"/>
    <mergeCell ref="A37:O37"/>
    <mergeCell ref="B34:D34"/>
    <mergeCell ref="E34:F34"/>
    <mergeCell ref="G34:O34"/>
    <mergeCell ref="B57:D57"/>
    <mergeCell ref="E57:F57"/>
    <mergeCell ref="G57:O57"/>
    <mergeCell ref="B59:D59"/>
    <mergeCell ref="E59:F59"/>
    <mergeCell ref="G59:O59"/>
    <mergeCell ref="B55:D55"/>
    <mergeCell ref="E55:F55"/>
    <mergeCell ref="G55:O55"/>
    <mergeCell ref="B58:D58"/>
    <mergeCell ref="E58:F58"/>
    <mergeCell ref="G58:O58"/>
    <mergeCell ref="B56:D56"/>
    <mergeCell ref="E56:F56"/>
    <mergeCell ref="G56:O56"/>
    <mergeCell ref="G52:O52"/>
    <mergeCell ref="B50:D50"/>
    <mergeCell ref="E50:F50"/>
    <mergeCell ref="G50:O50"/>
    <mergeCell ref="E44:F44"/>
    <mergeCell ref="G44:O44"/>
    <mergeCell ref="B38:D38"/>
    <mergeCell ref="E38:F38"/>
    <mergeCell ref="G38:O38"/>
    <mergeCell ref="B36:D36"/>
    <mergeCell ref="E36:F36"/>
    <mergeCell ref="G36:O36"/>
    <mergeCell ref="B41:D41"/>
    <mergeCell ref="E41:F41"/>
    <mergeCell ref="G41:O41"/>
    <mergeCell ref="B39:D39"/>
    <mergeCell ref="E39:F39"/>
    <mergeCell ref="G39:O39"/>
    <mergeCell ref="B40:D40"/>
    <mergeCell ref="E40:F40"/>
    <mergeCell ref="G40:O40"/>
    <mergeCell ref="B42:D42"/>
    <mergeCell ref="E42:F42"/>
    <mergeCell ref="G42:O42"/>
    <mergeCell ref="B43:D43"/>
    <mergeCell ref="E43:F43"/>
    <mergeCell ref="G43:O43"/>
    <mergeCell ref="B44:D44"/>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E11:F11"/>
    <mergeCell ref="G11:O11"/>
    <mergeCell ref="G7:O7"/>
    <mergeCell ref="B9:D9"/>
    <mergeCell ref="E9:F9"/>
    <mergeCell ref="G9:O9"/>
    <mergeCell ref="B8:D8"/>
    <mergeCell ref="E8:F8"/>
    <mergeCell ref="G8:O8"/>
    <mergeCell ref="B21:D21"/>
    <mergeCell ref="E21:F21"/>
    <mergeCell ref="G21:O21"/>
    <mergeCell ref="B19:D19"/>
    <mergeCell ref="E19:F19"/>
    <mergeCell ref="G19:O19"/>
    <mergeCell ref="B18:D18"/>
    <mergeCell ref="E18:F18"/>
    <mergeCell ref="G18:O18"/>
    <mergeCell ref="B13:D13"/>
    <mergeCell ref="E13:F13"/>
    <mergeCell ref="G13:O13"/>
    <mergeCell ref="B15:D15"/>
    <mergeCell ref="E15:F15"/>
    <mergeCell ref="G15:O15"/>
    <mergeCell ref="B14:D14"/>
    <mergeCell ref="E14:F14"/>
    <mergeCell ref="G14:O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41"/>
  <sheetViews>
    <sheetView topLeftCell="Q1" zoomScale="85" zoomScaleNormal="85" workbookViewId="0">
      <selection activeCell="Z12" sqref="Z12"/>
    </sheetView>
  </sheetViews>
  <sheetFormatPr baseColWidth="10" defaultRowHeight="14.4"/>
  <cols>
    <col min="1" max="1" width="63.44140625" hidden="1" customWidth="1"/>
    <col min="2" max="2" width="11.109375" hidden="1" customWidth="1"/>
    <col min="3" max="3" width="10.44140625" hidden="1" customWidth="1"/>
    <col min="4" max="4" width="55.88671875" hidden="1" customWidth="1"/>
    <col min="5" max="5" width="14.44140625" hidden="1" customWidth="1"/>
    <col min="6" max="6" width="7.88671875" hidden="1" customWidth="1"/>
    <col min="7" max="7" width="11" hidden="1" customWidth="1"/>
    <col min="8" max="8" width="10.109375" hidden="1" customWidth="1"/>
    <col min="9" max="16" width="0" hidden="1" customWidth="1"/>
    <col min="17" max="17" width="58.33203125" bestFit="1" customWidth="1"/>
    <col min="18" max="18" width="11.109375" bestFit="1" customWidth="1"/>
    <col min="19" max="19" width="28.88671875" bestFit="1" customWidth="1"/>
    <col min="20" max="20" width="12.5546875" customWidth="1"/>
    <col min="21" max="21" width="11" customWidth="1"/>
    <col min="22" max="22" width="12.5546875" bestFit="1" customWidth="1"/>
    <col min="25" max="26" width="58.33203125" bestFit="1" customWidth="1"/>
  </cols>
  <sheetData>
    <row r="1" spans="1:18">
      <c r="A1" s="815" t="s">
        <v>1278</v>
      </c>
      <c r="B1" s="815"/>
      <c r="D1" s="447"/>
    </row>
    <row r="2" spans="1:18">
      <c r="A2" t="s">
        <v>1279</v>
      </c>
      <c r="D2" s="448" t="s">
        <v>1280</v>
      </c>
      <c r="Q2" s="448" t="s">
        <v>1619</v>
      </c>
    </row>
    <row r="3" spans="1:18">
      <c r="A3" s="449" t="s">
        <v>1281</v>
      </c>
      <c r="B3" s="449" t="s">
        <v>1282</v>
      </c>
      <c r="D3" s="450" t="s">
        <v>1281</v>
      </c>
      <c r="E3" s="450" t="s">
        <v>1283</v>
      </c>
      <c r="Q3" s="720" t="s">
        <v>1281</v>
      </c>
      <c r="R3" t="s">
        <v>1283</v>
      </c>
    </row>
    <row r="4" spans="1:18">
      <c r="A4" s="451" t="s">
        <v>215</v>
      </c>
      <c r="B4" s="452">
        <v>0.21791250000000001</v>
      </c>
      <c r="D4" s="453" t="s">
        <v>215</v>
      </c>
      <c r="E4" s="454">
        <v>0.74446628787878777</v>
      </c>
      <c r="H4" s="455"/>
      <c r="Q4" s="721" t="s">
        <v>215</v>
      </c>
      <c r="R4" s="722">
        <v>1</v>
      </c>
    </row>
    <row r="5" spans="1:18">
      <c r="A5" s="451" t="s">
        <v>934</v>
      </c>
      <c r="B5" s="452">
        <v>0.31555555555555559</v>
      </c>
      <c r="D5" s="453" t="s">
        <v>777</v>
      </c>
      <c r="E5" s="454">
        <v>0.77777777777777801</v>
      </c>
      <c r="H5" s="455"/>
      <c r="Q5" s="721" t="s">
        <v>777</v>
      </c>
      <c r="R5" s="722">
        <v>1</v>
      </c>
    </row>
    <row r="6" spans="1:18">
      <c r="A6" s="451" t="s">
        <v>245</v>
      </c>
      <c r="B6" s="452">
        <v>0.33</v>
      </c>
      <c r="D6" s="456" t="s">
        <v>858</v>
      </c>
      <c r="E6" s="457">
        <v>0.6636363636363638</v>
      </c>
      <c r="H6" s="455"/>
      <c r="Q6" s="721" t="s">
        <v>858</v>
      </c>
      <c r="R6" s="722">
        <v>1</v>
      </c>
    </row>
    <row r="7" spans="1:18">
      <c r="A7" s="451" t="s">
        <v>931</v>
      </c>
      <c r="B7" s="452">
        <v>0</v>
      </c>
      <c r="D7" s="453" t="s">
        <v>383</v>
      </c>
      <c r="E7" s="454">
        <v>0.83636363636363631</v>
      </c>
      <c r="H7" s="455"/>
      <c r="Q7" s="721" t="s">
        <v>383</v>
      </c>
      <c r="R7" s="722">
        <v>1</v>
      </c>
    </row>
    <row r="8" spans="1:18">
      <c r="A8" s="451" t="s">
        <v>834</v>
      </c>
      <c r="B8" s="452">
        <v>0.66666666666666663</v>
      </c>
      <c r="D8" s="458" t="s">
        <v>191</v>
      </c>
      <c r="E8" s="459">
        <v>0.1</v>
      </c>
      <c r="H8" s="455"/>
      <c r="Q8" s="721" t="s">
        <v>191</v>
      </c>
      <c r="R8" s="722">
        <v>1</v>
      </c>
    </row>
    <row r="9" spans="1:18">
      <c r="A9" s="451" t="s">
        <v>932</v>
      </c>
      <c r="B9" s="452">
        <v>0.23571428571428574</v>
      </c>
      <c r="D9" s="458" t="s">
        <v>645</v>
      </c>
      <c r="E9" s="459">
        <v>0</v>
      </c>
      <c r="H9" s="455"/>
      <c r="Q9" s="721" t="s">
        <v>645</v>
      </c>
      <c r="R9" s="722">
        <v>1</v>
      </c>
    </row>
    <row r="10" spans="1:18">
      <c r="A10" s="451" t="s">
        <v>424</v>
      </c>
      <c r="B10" s="452">
        <v>0.16500000000000001</v>
      </c>
      <c r="D10" s="453" t="s">
        <v>933</v>
      </c>
      <c r="E10" s="454">
        <v>0.78415000000000001</v>
      </c>
      <c r="H10" s="455"/>
      <c r="Q10" s="721" t="s">
        <v>933</v>
      </c>
      <c r="R10" s="722">
        <v>1</v>
      </c>
    </row>
    <row r="11" spans="1:18">
      <c r="A11" s="451" t="s">
        <v>688</v>
      </c>
      <c r="B11" s="452">
        <v>0.16500000000000001</v>
      </c>
      <c r="D11" s="453" t="s">
        <v>438</v>
      </c>
      <c r="E11" s="454">
        <v>0.875</v>
      </c>
      <c r="H11" s="455"/>
      <c r="Q11" s="721" t="s">
        <v>438</v>
      </c>
      <c r="R11" s="722">
        <v>1</v>
      </c>
    </row>
    <row r="12" spans="1:18">
      <c r="A12" s="451" t="s">
        <v>777</v>
      </c>
      <c r="B12" s="452">
        <v>0.55333333333333334</v>
      </c>
      <c r="D12" s="453" t="s">
        <v>1618</v>
      </c>
      <c r="E12" s="454">
        <v>1</v>
      </c>
      <c r="H12" s="455"/>
      <c r="Q12" s="721" t="s">
        <v>1618</v>
      </c>
      <c r="R12" s="722">
        <v>1</v>
      </c>
    </row>
    <row r="13" spans="1:18">
      <c r="A13" s="451" t="s">
        <v>858</v>
      </c>
      <c r="B13" s="452">
        <v>0.47499999999999998</v>
      </c>
      <c r="D13" s="453" t="s">
        <v>934</v>
      </c>
      <c r="E13" s="454">
        <v>0.7029629629629629</v>
      </c>
      <c r="H13" s="455"/>
      <c r="Q13" s="721" t="s">
        <v>934</v>
      </c>
      <c r="R13" s="722">
        <v>1</v>
      </c>
    </row>
    <row r="14" spans="1:18">
      <c r="A14" s="451" t="s">
        <v>383</v>
      </c>
      <c r="B14" s="452">
        <v>8.5714285714285729E-2</v>
      </c>
      <c r="D14" s="453" t="s">
        <v>245</v>
      </c>
      <c r="E14" s="454">
        <v>0.73960000000000004</v>
      </c>
      <c r="H14" s="455"/>
      <c r="Q14" s="721" t="s">
        <v>245</v>
      </c>
      <c r="R14" s="722">
        <v>0.94</v>
      </c>
    </row>
    <row r="15" spans="1:18">
      <c r="A15" s="451" t="s">
        <v>191</v>
      </c>
      <c r="B15" s="452">
        <v>8.3333333333333329E-2</v>
      </c>
      <c r="D15" s="456" t="s">
        <v>931</v>
      </c>
      <c r="E15" s="457">
        <v>0.625</v>
      </c>
      <c r="H15" s="455"/>
      <c r="Q15" s="721" t="s">
        <v>931</v>
      </c>
      <c r="R15" s="722">
        <v>1</v>
      </c>
    </row>
    <row r="16" spans="1:18">
      <c r="A16" s="451" t="s">
        <v>645</v>
      </c>
      <c r="B16" s="452">
        <v>0.10800000000000001</v>
      </c>
      <c r="D16" s="453" t="s">
        <v>834</v>
      </c>
      <c r="E16" s="454">
        <v>1</v>
      </c>
      <c r="H16" s="455"/>
      <c r="Q16" s="721" t="s">
        <v>834</v>
      </c>
      <c r="R16" s="722">
        <v>1</v>
      </c>
    </row>
    <row r="17" spans="1:18">
      <c r="A17" s="451" t="s">
        <v>933</v>
      </c>
      <c r="B17" s="452">
        <v>0.49750000000000005</v>
      </c>
      <c r="D17" s="453" t="s">
        <v>932</v>
      </c>
      <c r="E17" s="454">
        <v>0.86904761904761918</v>
      </c>
      <c r="H17" s="455"/>
      <c r="Q17" s="721" t="s">
        <v>932</v>
      </c>
      <c r="R17" s="722">
        <v>1</v>
      </c>
    </row>
    <row r="18" spans="1:18">
      <c r="A18" s="451" t="s">
        <v>438</v>
      </c>
      <c r="B18" s="452">
        <v>4.1500000000000002E-2</v>
      </c>
      <c r="D18" s="453" t="s">
        <v>424</v>
      </c>
      <c r="E18" s="454">
        <v>1</v>
      </c>
      <c r="H18" s="455"/>
      <c r="Q18" s="721" t="s">
        <v>424</v>
      </c>
      <c r="R18" s="722">
        <v>1</v>
      </c>
    </row>
    <row r="19" spans="1:18">
      <c r="A19" s="451" t="s">
        <v>542</v>
      </c>
      <c r="B19" s="452">
        <v>0.33</v>
      </c>
      <c r="D19" s="458" t="s">
        <v>688</v>
      </c>
      <c r="E19" s="459">
        <v>0.25</v>
      </c>
      <c r="H19" s="455"/>
      <c r="Q19" s="721" t="s">
        <v>688</v>
      </c>
      <c r="R19" s="722">
        <v>1</v>
      </c>
    </row>
    <row r="20" spans="1:18">
      <c r="A20" s="460" t="s">
        <v>1285</v>
      </c>
      <c r="B20" s="461">
        <v>0.25822705882352925</v>
      </c>
      <c r="D20" s="450" t="s">
        <v>1285</v>
      </c>
      <c r="E20" s="462">
        <v>0.63805079545454535</v>
      </c>
      <c r="Q20" s="721" t="s">
        <v>1285</v>
      </c>
      <c r="R20" s="786">
        <v>0.99671232876712312</v>
      </c>
    </row>
    <row r="22" spans="1:18">
      <c r="B22" s="463"/>
    </row>
    <row r="23" spans="1:18">
      <c r="A23" s="443" t="s">
        <v>1286</v>
      </c>
    </row>
    <row r="24" spans="1:18">
      <c r="A24" s="444" t="s">
        <v>1287</v>
      </c>
      <c r="D24" s="443" t="s">
        <v>1270</v>
      </c>
      <c r="Q24" s="450" t="s">
        <v>1281</v>
      </c>
      <c r="R24" s="450" t="s">
        <v>1283</v>
      </c>
    </row>
    <row r="25" spans="1:18">
      <c r="A25" s="445" t="s">
        <v>1288</v>
      </c>
      <c r="D25" s="444" t="s">
        <v>1271</v>
      </c>
      <c r="Q25" s="453" t="s">
        <v>215</v>
      </c>
      <c r="R25" s="785">
        <v>1</v>
      </c>
    </row>
    <row r="26" spans="1:18">
      <c r="A26" s="446" t="s">
        <v>1289</v>
      </c>
      <c r="D26" s="445" t="s">
        <v>1272</v>
      </c>
      <c r="Q26" s="453" t="s">
        <v>777</v>
      </c>
      <c r="R26" s="785">
        <v>1</v>
      </c>
    </row>
    <row r="27" spans="1:18">
      <c r="D27" s="446" t="s">
        <v>1273</v>
      </c>
      <c r="Q27" s="453" t="s">
        <v>858</v>
      </c>
      <c r="R27" s="785">
        <v>1</v>
      </c>
    </row>
    <row r="28" spans="1:18">
      <c r="Q28" s="453" t="s">
        <v>383</v>
      </c>
      <c r="R28" s="785">
        <v>1</v>
      </c>
    </row>
    <row r="29" spans="1:18">
      <c r="Q29" s="453" t="s">
        <v>191</v>
      </c>
      <c r="R29" s="785">
        <v>1</v>
      </c>
    </row>
    <row r="30" spans="1:18">
      <c r="D30" s="443" t="s">
        <v>1274</v>
      </c>
      <c r="Q30" s="453" t="s">
        <v>645</v>
      </c>
      <c r="R30" s="785">
        <v>1</v>
      </c>
    </row>
    <row r="31" spans="1:18">
      <c r="D31" s="444" t="s">
        <v>1275</v>
      </c>
      <c r="Q31" s="453" t="s">
        <v>933</v>
      </c>
      <c r="R31" s="785">
        <v>1</v>
      </c>
    </row>
    <row r="32" spans="1:18">
      <c r="D32" s="445" t="s">
        <v>1276</v>
      </c>
      <c r="Q32" s="453" t="s">
        <v>438</v>
      </c>
      <c r="R32" s="785">
        <v>1</v>
      </c>
    </row>
    <row r="33" spans="4:18">
      <c r="D33" s="446" t="s">
        <v>1277</v>
      </c>
      <c r="Q33" s="453" t="s">
        <v>1618</v>
      </c>
      <c r="R33" s="785">
        <v>1</v>
      </c>
    </row>
    <row r="34" spans="4:18">
      <c r="Q34" s="453" t="s">
        <v>934</v>
      </c>
      <c r="R34" s="785">
        <v>1</v>
      </c>
    </row>
    <row r="35" spans="4:18">
      <c r="Q35" s="453" t="s">
        <v>245</v>
      </c>
      <c r="R35" s="785">
        <v>0.94</v>
      </c>
    </row>
    <row r="36" spans="4:18">
      <c r="Q36" s="453" t="s">
        <v>931</v>
      </c>
      <c r="R36" s="785">
        <v>1</v>
      </c>
    </row>
    <row r="37" spans="4:18">
      <c r="Q37" s="453" t="s">
        <v>834</v>
      </c>
      <c r="R37" s="785">
        <v>1</v>
      </c>
    </row>
    <row r="38" spans="4:18">
      <c r="Q38" s="453" t="s">
        <v>932</v>
      </c>
      <c r="R38" s="785">
        <v>1</v>
      </c>
    </row>
    <row r="39" spans="4:18">
      <c r="Q39" s="453" t="s">
        <v>424</v>
      </c>
      <c r="R39" s="785">
        <v>1</v>
      </c>
    </row>
    <row r="40" spans="4:18">
      <c r="Q40" s="453" t="s">
        <v>688</v>
      </c>
      <c r="R40" s="785">
        <v>1</v>
      </c>
    </row>
    <row r="41" spans="4:18">
      <c r="Q41" s="450" t="s">
        <v>1285</v>
      </c>
      <c r="R41" s="784">
        <v>0.99671232876712312</v>
      </c>
    </row>
  </sheetData>
  <mergeCells count="1">
    <mergeCell ref="A1:B1"/>
  </mergeCell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G20"/>
  <sheetViews>
    <sheetView zoomScale="80" zoomScaleNormal="80" workbookViewId="0">
      <selection activeCell="F16" sqref="F16"/>
    </sheetView>
  </sheetViews>
  <sheetFormatPr baseColWidth="10" defaultRowHeight="14.4"/>
  <cols>
    <col min="1" max="1" width="78.44140625" customWidth="1"/>
    <col min="2" max="2" width="16.5546875" customWidth="1"/>
    <col min="3" max="3" width="18.88671875" customWidth="1"/>
    <col min="4" max="4" width="14.44140625" customWidth="1"/>
    <col min="5" max="5" width="13" customWidth="1"/>
    <col min="6" max="6" width="14.6640625" customWidth="1"/>
    <col min="7" max="7" width="17.5546875" customWidth="1"/>
    <col min="8" max="9" width="10" customWidth="1"/>
    <col min="10" max="10" width="12.33203125" customWidth="1"/>
    <col min="11" max="11" width="12.88671875" customWidth="1"/>
    <col min="12" max="12" width="11.44140625" customWidth="1"/>
    <col min="14" max="14" width="17" customWidth="1"/>
  </cols>
  <sheetData>
    <row r="2" spans="1:7" ht="15.6">
      <c r="A2" s="816" t="s">
        <v>1659</v>
      </c>
      <c r="B2" s="816"/>
      <c r="C2" s="816"/>
      <c r="D2" s="816"/>
      <c r="E2" s="816"/>
      <c r="F2" s="816"/>
      <c r="G2" s="816"/>
    </row>
    <row r="3" spans="1:7" ht="46.8">
      <c r="A3" s="791" t="s">
        <v>75</v>
      </c>
      <c r="B3" s="791" t="s">
        <v>1660</v>
      </c>
      <c r="C3" s="792" t="s">
        <v>1664</v>
      </c>
      <c r="D3" s="791" t="s">
        <v>1661</v>
      </c>
      <c r="E3" s="793" t="s">
        <v>1657</v>
      </c>
      <c r="F3" s="794" t="s">
        <v>1662</v>
      </c>
      <c r="G3" s="795" t="s">
        <v>1658</v>
      </c>
    </row>
    <row r="4" spans="1:7" ht="15.6">
      <c r="A4" s="796" t="s">
        <v>215</v>
      </c>
      <c r="B4" s="797">
        <v>1</v>
      </c>
      <c r="C4" s="797">
        <v>3</v>
      </c>
      <c r="D4" s="797">
        <v>8</v>
      </c>
      <c r="E4" s="797">
        <v>8</v>
      </c>
      <c r="F4" s="797"/>
      <c r="G4" s="797"/>
    </row>
    <row r="5" spans="1:7" ht="15.6">
      <c r="A5" s="796" t="s">
        <v>777</v>
      </c>
      <c r="B5" s="797">
        <v>1</v>
      </c>
      <c r="C5" s="797">
        <v>1</v>
      </c>
      <c r="D5" s="797">
        <v>3</v>
      </c>
      <c r="E5" s="797">
        <v>3</v>
      </c>
      <c r="F5" s="797"/>
      <c r="G5" s="797"/>
    </row>
    <row r="6" spans="1:7" ht="15.6">
      <c r="A6" s="796" t="s">
        <v>858</v>
      </c>
      <c r="B6" s="797">
        <v>1</v>
      </c>
      <c r="C6" s="797">
        <v>3</v>
      </c>
      <c r="D6" s="797">
        <v>7</v>
      </c>
      <c r="E6" s="797">
        <v>6</v>
      </c>
      <c r="F6" s="797">
        <v>1</v>
      </c>
      <c r="G6" s="797"/>
    </row>
    <row r="7" spans="1:7" ht="15.6">
      <c r="A7" s="796" t="s">
        <v>383</v>
      </c>
      <c r="B7" s="797">
        <v>1</v>
      </c>
      <c r="C7" s="797">
        <v>3</v>
      </c>
      <c r="D7" s="797">
        <v>7</v>
      </c>
      <c r="E7" s="797">
        <v>7</v>
      </c>
      <c r="F7" s="797"/>
      <c r="G7" s="797"/>
    </row>
    <row r="8" spans="1:7" ht="15.6">
      <c r="A8" s="796" t="s">
        <v>191</v>
      </c>
      <c r="B8" s="797">
        <v>2</v>
      </c>
      <c r="C8" s="797">
        <v>1</v>
      </c>
      <c r="D8" s="797">
        <v>3</v>
      </c>
      <c r="E8" s="797">
        <v>3</v>
      </c>
      <c r="F8" s="797"/>
      <c r="G8" s="797"/>
    </row>
    <row r="9" spans="1:7" ht="15.6">
      <c r="A9" s="796" t="s">
        <v>645</v>
      </c>
      <c r="B9" s="797">
        <v>1</v>
      </c>
      <c r="C9" s="797">
        <v>3</v>
      </c>
      <c r="D9" s="797">
        <v>5</v>
      </c>
      <c r="E9" s="797">
        <v>4</v>
      </c>
      <c r="F9" s="797">
        <v>1</v>
      </c>
      <c r="G9" s="797"/>
    </row>
    <row r="10" spans="1:7" ht="15.6">
      <c r="A10" s="796" t="s">
        <v>933</v>
      </c>
      <c r="B10" s="797">
        <v>1</v>
      </c>
      <c r="C10" s="797">
        <v>2</v>
      </c>
      <c r="D10" s="797">
        <v>4</v>
      </c>
      <c r="E10" s="797">
        <v>4</v>
      </c>
      <c r="F10" s="797"/>
      <c r="G10" s="797"/>
    </row>
    <row r="11" spans="1:7" ht="15.6">
      <c r="A11" s="796" t="s">
        <v>438</v>
      </c>
      <c r="B11" s="797">
        <v>1</v>
      </c>
      <c r="C11" s="797">
        <v>1</v>
      </c>
      <c r="D11" s="797">
        <v>4</v>
      </c>
      <c r="E11" s="797">
        <v>4</v>
      </c>
      <c r="F11" s="797"/>
      <c r="G11" s="797"/>
    </row>
    <row r="12" spans="1:7" ht="15.6">
      <c r="A12" s="796" t="s">
        <v>1284</v>
      </c>
      <c r="B12" s="797">
        <v>1</v>
      </c>
      <c r="C12" s="797">
        <v>1</v>
      </c>
      <c r="D12" s="797">
        <v>3</v>
      </c>
      <c r="E12" s="797">
        <v>3</v>
      </c>
      <c r="F12" s="797"/>
      <c r="G12" s="797"/>
    </row>
    <row r="13" spans="1:7" ht="15.6">
      <c r="A13" s="796" t="s">
        <v>934</v>
      </c>
      <c r="B13" s="797">
        <v>1</v>
      </c>
      <c r="C13" s="797">
        <v>3</v>
      </c>
      <c r="D13" s="797">
        <v>9</v>
      </c>
      <c r="E13" s="797">
        <v>9</v>
      </c>
      <c r="F13" s="797"/>
      <c r="G13" s="797"/>
    </row>
    <row r="14" spans="1:7" ht="15.6">
      <c r="A14" s="796" t="s">
        <v>245</v>
      </c>
      <c r="B14" s="797">
        <v>1</v>
      </c>
      <c r="C14" s="797">
        <v>2</v>
      </c>
      <c r="D14" s="797">
        <v>4</v>
      </c>
      <c r="E14" s="797">
        <v>4</v>
      </c>
      <c r="F14" s="797"/>
      <c r="G14" s="797"/>
    </row>
    <row r="15" spans="1:7" ht="15.6">
      <c r="A15" s="796" t="s">
        <v>931</v>
      </c>
      <c r="B15" s="797">
        <v>1</v>
      </c>
      <c r="C15" s="797">
        <v>1</v>
      </c>
      <c r="D15" s="797">
        <v>2</v>
      </c>
      <c r="E15" s="797">
        <v>1</v>
      </c>
      <c r="F15" s="797">
        <v>1</v>
      </c>
      <c r="G15" s="797"/>
    </row>
    <row r="16" spans="1:7" ht="15.6">
      <c r="A16" s="796" t="s">
        <v>834</v>
      </c>
      <c r="B16" s="797">
        <v>2</v>
      </c>
      <c r="C16" s="797">
        <v>1</v>
      </c>
      <c r="D16" s="797">
        <v>3</v>
      </c>
      <c r="E16" s="797">
        <v>2</v>
      </c>
      <c r="F16" s="797">
        <v>1</v>
      </c>
      <c r="G16" s="797"/>
    </row>
    <row r="17" spans="1:7" ht="15.6">
      <c r="A17" s="796" t="s">
        <v>254</v>
      </c>
      <c r="B17" s="797">
        <v>1</v>
      </c>
      <c r="C17" s="797">
        <v>2</v>
      </c>
      <c r="D17" s="797">
        <v>7</v>
      </c>
      <c r="E17" s="797">
        <v>6</v>
      </c>
      <c r="F17" s="797">
        <v>1</v>
      </c>
      <c r="G17" s="797"/>
    </row>
    <row r="18" spans="1:7" ht="15.6">
      <c r="A18" s="796" t="s">
        <v>424</v>
      </c>
      <c r="B18" s="797">
        <v>1</v>
      </c>
      <c r="C18" s="797">
        <v>1</v>
      </c>
      <c r="D18" s="797">
        <v>2</v>
      </c>
      <c r="E18" s="797">
        <v>2</v>
      </c>
      <c r="F18" s="797"/>
      <c r="G18" s="797"/>
    </row>
    <row r="19" spans="1:7" ht="15.6">
      <c r="A19" s="796" t="s">
        <v>688</v>
      </c>
      <c r="B19" s="797">
        <v>1</v>
      </c>
      <c r="C19" s="797">
        <v>1</v>
      </c>
      <c r="D19" s="797">
        <v>2</v>
      </c>
      <c r="E19" s="797">
        <v>2</v>
      </c>
      <c r="F19" s="797"/>
      <c r="G19" s="797"/>
    </row>
    <row r="20" spans="1:7" ht="15.6">
      <c r="A20" s="798" t="s">
        <v>1663</v>
      </c>
      <c r="B20" s="798">
        <v>18</v>
      </c>
      <c r="C20" s="798">
        <v>29</v>
      </c>
      <c r="D20" s="798">
        <v>73</v>
      </c>
      <c r="E20" s="798">
        <v>68</v>
      </c>
      <c r="F20" s="798">
        <v>5</v>
      </c>
      <c r="G20" s="797"/>
    </row>
  </sheetData>
  <mergeCells count="1">
    <mergeCell ref="A2:G2"/>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83"/>
  <sheetViews>
    <sheetView zoomScaleNormal="100" workbookViewId="0">
      <selection activeCell="J23" sqref="J23"/>
    </sheetView>
  </sheetViews>
  <sheetFormatPr baseColWidth="10" defaultRowHeight="14.4"/>
  <cols>
    <col min="1" max="1" width="55.88671875" customWidth="1"/>
    <col min="2" max="2" width="14" customWidth="1"/>
    <col min="3" max="4" width="13" customWidth="1"/>
    <col min="5" max="5" width="16.44140625" customWidth="1"/>
    <col min="6" max="10" width="13" customWidth="1"/>
    <col min="11" max="11" width="10.44140625" customWidth="1"/>
    <col min="12" max="12" width="34" customWidth="1"/>
    <col min="13" max="13" width="12.44140625" customWidth="1"/>
    <col min="15" max="15" width="13.33203125" customWidth="1"/>
    <col min="18" max="18" width="14.88671875" customWidth="1"/>
  </cols>
  <sheetData>
    <row r="1" spans="1:18">
      <c r="A1" s="684" t="s">
        <v>1555</v>
      </c>
    </row>
    <row r="2" spans="1:18" ht="5.25" customHeight="1"/>
    <row r="3" spans="1:18" ht="30.6">
      <c r="A3" s="474" t="s">
        <v>1290</v>
      </c>
      <c r="B3" s="474" t="s">
        <v>1312</v>
      </c>
      <c r="C3" s="474" t="s">
        <v>1313</v>
      </c>
      <c r="D3" s="474" t="s">
        <v>1314</v>
      </c>
      <c r="E3" s="474" t="s">
        <v>1301</v>
      </c>
      <c r="F3" s="474" t="s">
        <v>1302</v>
      </c>
      <c r="G3" s="474" t="s">
        <v>1315</v>
      </c>
      <c r="H3" s="474" t="s">
        <v>1316</v>
      </c>
      <c r="I3" s="474" t="s">
        <v>1305</v>
      </c>
      <c r="J3" s="474" t="s">
        <v>1317</v>
      </c>
      <c r="M3" s="475" t="s">
        <v>1318</v>
      </c>
      <c r="N3" s="475" t="s">
        <v>1319</v>
      </c>
      <c r="Q3" t="s">
        <v>1320</v>
      </c>
      <c r="R3" s="440" t="s">
        <v>1095</v>
      </c>
    </row>
    <row r="4" spans="1:18">
      <c r="A4" s="476" t="s">
        <v>215</v>
      </c>
      <c r="B4" s="788">
        <f>VLOOKUP(A4,'Resultados riesgos'!$Q$4:$R$19,2,0)</f>
        <v>1</v>
      </c>
      <c r="C4" s="788">
        <f>AVERAGE('1.1 ESTRATEGIA RIESGOS'!$Q$9,'1.1 ESTRATEGIA RIESGOS'!$Q$10,'1.1 ESTRATEGIA RIESGOS'!$Q$11,'1.1 ESTRATEGIA RIESGOS'!$Q$12,'1.1 ESTRATEGIA RIESGOS'!$Q$13,'1.1 ESTRATEGIA RIESGOS'!$Q$14,'1.1 ESTRATEGIA RIESGOS'!$Q$15,'1.1 ESTRATEGIA RIESGOS'!$Q$19,'1.1 ESTRATEGIA RIESGOS'!$Q$20,'1.1 ESTRATEGIA RIESGOS'!$Q$21,'1.1 ESTRATEGIA RIESGOS'!$Q$22,'1.1 ESTRATEGIA RIESGOS'!$Q$23)</f>
        <v>1</v>
      </c>
      <c r="D4" s="788"/>
      <c r="E4" s="788">
        <f>AVERAGE('2.1 ESTRAT RACIONALIZ TRAMI'!$Q$28,'2.1 ESTRAT RACIONALIZ TRAMI'!$Q$29,'2.1 ESTRAT RACIONALIZ TRAMI'!$Q$30,'2.1 ESTRAT RACIONALIZ TRAMI'!$Q$31,'2.1 ESTRAT RACIONALIZ TRAMI'!$Q$32)</f>
        <v>1</v>
      </c>
      <c r="F4" s="788">
        <f>AVERAGE('3. RENDICION DE CUENTAS'!$X$6,'3. RENDICION DE CUENTAS'!$X$7,'3. RENDICION DE CUENTAS'!$X$9,'3. RENDICION DE CUENTAS'!$X$10,'3. RENDICION DE CUENTAS'!$X$11,'3. RENDICION DE CUENTAS'!$X$12,'3. RENDICION DE CUENTAS'!$X$14,'3. RENDICION DE CUENTAS'!$X$16,'3. RENDICION DE CUENTAS'!$X$24,'3. RENDICION DE CUENTAS'!$X$25,'3. RENDICION DE CUENTAS'!$X$28)</f>
        <v>1</v>
      </c>
      <c r="G4" s="788"/>
      <c r="H4" s="788">
        <f>AVERAGE('5. TRANSPARENCIA '!$W$6,'5. TRANSPARENCIA '!$W$7,'5. TRANSPARENCIA '!$W$8,'5. TRANSPARENCIA '!$W$9,'5. TRANSPARENCIA '!$W$10,'5. TRANSPARENCIA '!$W$11)</f>
        <v>0.97333333333333327</v>
      </c>
      <c r="I4" s="788">
        <f>AVERAGE('6. INICIATIVAS'!$V$10)</f>
        <v>0.43</v>
      </c>
      <c r="J4" s="788"/>
      <c r="K4" s="477"/>
      <c r="L4" s="26" t="s">
        <v>215</v>
      </c>
      <c r="M4" s="464" t="s">
        <v>1320</v>
      </c>
      <c r="N4" s="464" t="s">
        <v>1320</v>
      </c>
      <c r="Q4" t="s">
        <v>1321</v>
      </c>
      <c r="R4" s="441" t="s">
        <v>1323</v>
      </c>
    </row>
    <row r="5" spans="1:18">
      <c r="A5" s="476" t="s">
        <v>777</v>
      </c>
      <c r="B5" s="788">
        <f>VLOOKUP(A5,'Resultados riesgos'!$Q$4:$R$19,2,0)</f>
        <v>1</v>
      </c>
      <c r="C5" s="788">
        <f>AVERAGE('1.1 ESTRATEGIA RIESGOS'!$Q$13,'1.1 ESTRATEGIA RIESGOS'!$Q$14,'1.1 ESTRATEGIA RIESGOS'!$Q$21,'1.1 ESTRATEGIA RIESGOS'!$Q$22)</f>
        <v>1</v>
      </c>
      <c r="D5" s="788"/>
      <c r="E5" s="788">
        <f>AVERAGE('2.1 ESTRAT RACIONALIZ TRAMI'!$Q$29,'2.1 ESTRAT RACIONALIZ TRAMI'!$Q$30,'2.1 ESTRAT RACIONALIZ TRAMI'!$Q$32)</f>
        <v>1</v>
      </c>
      <c r="F5" s="788">
        <f>AVERAGE('3. RENDICION DE CUENTAS'!$X$13,'3. RENDICION DE CUENTAS'!$X$14,'3. RENDICION DE CUENTAS'!$X$18,'3. RENDICION DE CUENTAS'!$X$22,'3. RENDICION DE CUENTAS'!$X$24,'3. RENDICION DE CUENTAS'!$X$25,'3. RENDICION DE CUENTAS'!$X$26)</f>
        <v>1</v>
      </c>
      <c r="G5" s="788">
        <f>AVERAGE('4. ATENCION AL CIUDADANO'!$V$14)</f>
        <v>1</v>
      </c>
      <c r="H5" s="788">
        <f>AVERAGE('5. TRANSPARENCIA '!$W$10,'5. TRANSPARENCIA '!$W$11,'5. TRANSPARENCIA '!$W$12,'5. TRANSPARENCIA '!$W$13,'5. TRANSPARENCIA '!$W$18,'5. TRANSPARENCIA '!$W$19,'5. TRANSPARENCIA '!$W$28,'5. TRANSPARENCIA '!$W$33,'5. TRANSPARENCIA '!$W$37)</f>
        <v>0.9522222222222223</v>
      </c>
      <c r="I5" s="788">
        <f>AVERAGE('6. INICIATIVAS'!$V$8,'6. INICIATIVAS'!$V$9)</f>
        <v>1</v>
      </c>
      <c r="J5" s="788"/>
      <c r="K5" s="477"/>
      <c r="L5" s="26" t="s">
        <v>777</v>
      </c>
      <c r="M5" s="464" t="s">
        <v>1320</v>
      </c>
      <c r="N5" s="464" t="s">
        <v>1320</v>
      </c>
      <c r="R5" s="442" t="s">
        <v>1269</v>
      </c>
    </row>
    <row r="6" spans="1:18">
      <c r="A6" s="476" t="s">
        <v>858</v>
      </c>
      <c r="B6" s="788">
        <f>VLOOKUP(A6,'Resultados riesgos'!$Q$4:$R$19,2,0)</f>
        <v>1</v>
      </c>
      <c r="C6" s="788">
        <f>AVERAGE('1.1 ESTRATEGIA RIESGOS'!$Q$9,'1.1 ESTRATEGIA RIESGOS'!$Q$10,'1.1 ESTRATEGIA RIESGOS'!$Q$11,'1.1 ESTRATEGIA RIESGOS'!$Q$12,'1.1 ESTRATEGIA RIESGOS'!$Q$15,'1.1 ESTRATEGIA RIESGOS'!$Q$20,'1.1 ESTRATEGIA RIESGOS'!$Q$21,'1.1 ESTRATEGIA RIESGOS'!$Q$22,'1.1 ESTRATEGIA RIESGOS'!$Q$23)</f>
        <v>1</v>
      </c>
      <c r="D6" s="788"/>
      <c r="E6" s="788"/>
      <c r="F6" s="788"/>
      <c r="G6" s="788"/>
      <c r="H6" s="788"/>
      <c r="I6" s="788"/>
      <c r="J6" s="788"/>
      <c r="K6" s="477"/>
      <c r="L6" s="26" t="s">
        <v>858</v>
      </c>
      <c r="M6" s="464" t="s">
        <v>1320</v>
      </c>
      <c r="N6" s="464" t="s">
        <v>1320</v>
      </c>
    </row>
    <row r="7" spans="1:18">
      <c r="A7" s="476" t="s">
        <v>383</v>
      </c>
      <c r="B7" s="788">
        <f>VLOOKUP(A7,'Resultados riesgos'!$Q$4:$R$19,2,0)</f>
        <v>1</v>
      </c>
      <c r="C7" s="788">
        <f>AVERAGE('1.1 ESTRATEGIA RIESGOS'!$Q$9,'1.1 ESTRATEGIA RIESGOS'!$Q$10,'1.1 ESTRATEGIA RIESGOS'!$Q$11,'1.1 ESTRATEGIA RIESGOS'!$Q$12,'1.1 ESTRATEGIA RIESGOS'!$Q$15,'1.1 ESTRATEGIA RIESGOS'!$Q$20,'1.1 ESTRATEGIA RIESGOS'!$Q$21,'1.1 ESTRATEGIA RIESGOS'!$Q$22,'1.1 ESTRATEGIA RIESGOS'!$Q$23)</f>
        <v>1</v>
      </c>
      <c r="D7" s="788"/>
      <c r="E7" s="788"/>
      <c r="F7" s="788">
        <f>AVERAGE('3. RENDICION DE CUENTAS'!$X$12,'3. RENDICION DE CUENTAS'!$X$23,'3. RENDICION DE CUENTAS'!$X$26)</f>
        <v>1</v>
      </c>
      <c r="G7" s="788"/>
      <c r="H7" s="788">
        <f>AVERAGE('5. TRANSPARENCIA '!$W$6)</f>
        <v>1</v>
      </c>
      <c r="I7" s="788"/>
      <c r="J7" s="788"/>
      <c r="K7" s="477"/>
      <c r="L7" s="26" t="s">
        <v>383</v>
      </c>
      <c r="M7" s="464" t="s">
        <v>1320</v>
      </c>
      <c r="N7" s="464" t="s">
        <v>1320</v>
      </c>
    </row>
    <row r="8" spans="1:18">
      <c r="A8" s="476" t="s">
        <v>191</v>
      </c>
      <c r="B8" s="788">
        <f>VLOOKUP(A8,'Resultados riesgos'!$Q$4:$R$19,2,0)</f>
        <v>1</v>
      </c>
      <c r="C8" s="788">
        <f>AVERAGE('1.1 ESTRATEGIA RIESGOS'!$Q$9,'1.1 ESTRATEGIA RIESGOS'!$Q$10,'1.1 ESTRATEGIA RIESGOS'!$Q$11,'1.1 ESTRATEGIA RIESGOS'!$Q$12,'1.1 ESTRATEGIA RIESGOS'!$Q$15,'1.1 ESTRATEGIA RIESGOS'!$Q$20,'1.1 ESTRATEGIA RIESGOS'!$Q$21,'1.1 ESTRATEGIA RIESGOS'!$Q$22,'1.1 ESTRATEGIA RIESGOS'!$Q$23)</f>
        <v>1</v>
      </c>
      <c r="D8" s="788"/>
      <c r="E8" s="788">
        <f>AVERAGE('2.1 ESTRAT RACIONALIZ TRAMI'!$Q$29,'2.1 ESTRAT RACIONALIZ TRAMI'!$Q$30,'2.1 ESTRAT RACIONALIZ TRAMI'!$Q$32)</f>
        <v>1</v>
      </c>
      <c r="F8" s="788">
        <f>AVERAGE('3. RENDICION DE CUENTAS'!$X$17,'3. RENDICION DE CUENTAS'!$X$29)</f>
        <v>1</v>
      </c>
      <c r="G8" s="788"/>
      <c r="H8" s="788"/>
      <c r="I8" s="788">
        <f>AVERAGE('6. INICIATIVAS'!$V$6,'6. INICIATIVAS'!$V$7)</f>
        <v>0.9</v>
      </c>
      <c r="J8" s="788"/>
      <c r="K8" s="477"/>
      <c r="L8" s="26" t="s">
        <v>191</v>
      </c>
      <c r="M8" s="464" t="s">
        <v>1320</v>
      </c>
      <c r="N8" s="464" t="s">
        <v>1320</v>
      </c>
    </row>
    <row r="9" spans="1:18">
      <c r="A9" s="476" t="s">
        <v>645</v>
      </c>
      <c r="B9" s="788">
        <f>VLOOKUP(A9,'Resultados riesgos'!$Q$4:$R$19,2,0)</f>
        <v>1</v>
      </c>
      <c r="C9" s="788">
        <f>AVERAGE('1.1 ESTRATEGIA RIESGOS'!$Q$9,'1.1 ESTRATEGIA RIESGOS'!$Q$10,'1.1 ESTRATEGIA RIESGOS'!$Q$11,'1.1 ESTRATEGIA RIESGOS'!$Q$12,'1.1 ESTRATEGIA RIESGOS'!$Q$15,'1.1 ESTRATEGIA RIESGOS'!$Q$20,'1.1 ESTRATEGIA RIESGOS'!$Q$21,'1.1 ESTRATEGIA RIESGOS'!$Q$22,'1.1 ESTRATEGIA RIESGOS'!$Q$23)</f>
        <v>1</v>
      </c>
      <c r="D9" s="788"/>
      <c r="E9" s="788">
        <f>AVERAGE('2.1 ESTRAT RACIONALIZ TRAMI'!$Q$29,'2.1 ESTRAT RACIONALIZ TRAMI'!$Q$30,'2.1 ESTRAT RACIONALIZ TRAMI'!$Q$32)</f>
        <v>1</v>
      </c>
      <c r="F9" s="788">
        <f>AVERAGE('3. RENDICION DE CUENTAS'!$X$13,'3. RENDICION DE CUENTAS'!$X$21,'3. RENDICION DE CUENTAS'!$X$30)</f>
        <v>1</v>
      </c>
      <c r="G9" s="788"/>
      <c r="H9" s="788"/>
      <c r="I9" s="788"/>
      <c r="J9" s="788"/>
      <c r="K9" s="477"/>
      <c r="L9" s="26" t="s">
        <v>645</v>
      </c>
      <c r="M9" s="464" t="s">
        <v>1320</v>
      </c>
      <c r="N9" s="464" t="s">
        <v>1320</v>
      </c>
    </row>
    <row r="10" spans="1:18">
      <c r="A10" s="476" t="s">
        <v>933</v>
      </c>
      <c r="B10" s="788">
        <f>VLOOKUP(A10,'Resultados riesgos'!$Q$4:$R$19,2,0)</f>
        <v>1</v>
      </c>
      <c r="C10" s="788">
        <f>AVERAGE('1.1 ESTRATEGIA RIESGOS'!$Q$9,'1.1 ESTRATEGIA RIESGOS'!$Q$10,'1.1 ESTRATEGIA RIESGOS'!$Q$11,'1.1 ESTRATEGIA RIESGOS'!$Q$12,'1.1 ESTRATEGIA RIESGOS'!$Q$15,'1.1 ESTRATEGIA RIESGOS'!$Q$20,'1.1 ESTRATEGIA RIESGOS'!$Q$21,'1.1 ESTRATEGIA RIESGOS'!$Q$22,'1.1 ESTRATEGIA RIESGOS'!$Q$23)</f>
        <v>1</v>
      </c>
      <c r="D10" s="788"/>
      <c r="E10" s="788">
        <f>AVERAGE('2.1 ESTRAT RACIONALIZ TRAMI'!$Q$29,'2.1 ESTRAT RACIONALIZ TRAMI'!$Q$30,'2.1 ESTRAT RACIONALIZ TRAMI'!$Q$32)</f>
        <v>1</v>
      </c>
      <c r="F10" s="788">
        <f>AVERAGE('3. RENDICION DE CUENTAS'!$X$18,'3. RENDICION DE CUENTAS'!$X$19)</f>
        <v>1</v>
      </c>
      <c r="G10" s="788"/>
      <c r="H10" s="788">
        <f>AVERAGE('5. TRANSPARENCIA '!$W$7)</f>
        <v>1</v>
      </c>
      <c r="I10" s="788"/>
      <c r="J10" s="788"/>
      <c r="K10" s="477"/>
      <c r="L10" s="26" t="s">
        <v>933</v>
      </c>
      <c r="M10" s="464" t="s">
        <v>1320</v>
      </c>
      <c r="N10" s="464" t="s">
        <v>1320</v>
      </c>
    </row>
    <row r="11" spans="1:18">
      <c r="A11" s="476" t="s">
        <v>438</v>
      </c>
      <c r="B11" s="788">
        <f>VLOOKUP(A11,'Resultados riesgos'!$Q$4:$R$19,2,0)</f>
        <v>1</v>
      </c>
      <c r="C11" s="788">
        <f>AVERAGE('1.1 ESTRATEGIA RIESGOS'!$Q$9,'1.1 ESTRATEGIA RIESGOS'!$Q$10,'1.1 ESTRATEGIA RIESGOS'!$Q$11,'1.1 ESTRATEGIA RIESGOS'!$Q$12,'1.1 ESTRATEGIA RIESGOS'!$Q$15,'1.1 ESTRATEGIA RIESGOS'!$Q$20,'1.1 ESTRATEGIA RIESGOS'!$Q$21,'1.1 ESTRATEGIA RIESGOS'!$Q$22,'1.1 ESTRATEGIA RIESGOS'!$Q$23)</f>
        <v>1</v>
      </c>
      <c r="D11" s="788"/>
      <c r="E11" s="788"/>
      <c r="F11" s="788"/>
      <c r="G11" s="788">
        <f>AVERAGE('4. ATENCION AL CIUDADANO'!$V$10,'4. ATENCION AL CIUDADANO'!$V$12,'4. ATENCION AL CIUDADANO'!$V$15,'4. ATENCION AL CIUDADANO'!$V$17,'4. ATENCION AL CIUDADANO'!$V$19,'4. ATENCION AL CIUDADANO'!$V$20)</f>
        <v>1</v>
      </c>
      <c r="H11" s="788">
        <f>AVERAGE('5. TRANSPARENCIA '!$W$21,'5. TRANSPARENCIA '!$W$22,'5. TRANSPARENCIA '!$W$31,'5. TRANSPARENCIA '!$W$34,'5. TRANSPARENCIA '!$W$36)</f>
        <v>1</v>
      </c>
      <c r="I11" s="788"/>
      <c r="J11" s="788"/>
      <c r="K11" s="477"/>
      <c r="L11" s="26" t="s">
        <v>438</v>
      </c>
      <c r="M11" s="464" t="s">
        <v>1320</v>
      </c>
      <c r="N11" s="464" t="s">
        <v>1320</v>
      </c>
    </row>
    <row r="12" spans="1:18">
      <c r="A12" s="476" t="s">
        <v>1618</v>
      </c>
      <c r="B12" s="788">
        <f>VLOOKUP(A12,'Resultados riesgos'!$Q$4:$R$19,2,0)</f>
        <v>1</v>
      </c>
      <c r="C12" s="788">
        <f>AVERAGE('1.1 ESTRATEGIA RIESGOS'!$Q$9,'1.1 ESTRATEGIA RIESGOS'!$Q$10,'1.1 ESTRATEGIA RIESGOS'!$Q$11,'1.1 ESTRATEGIA RIESGOS'!$Q$12,'1.1 ESTRATEGIA RIESGOS'!$Q$15,'1.1 ESTRATEGIA RIESGOS'!$Q$20,'1.1 ESTRATEGIA RIESGOS'!$Q$21,'1.1 ESTRATEGIA RIESGOS'!$Q$22,'1.1 ESTRATEGIA RIESGOS'!$Q$23)</f>
        <v>1</v>
      </c>
      <c r="D12" s="788"/>
      <c r="E12" s="788"/>
      <c r="F12" s="788"/>
      <c r="G12" s="788"/>
      <c r="H12" s="788">
        <f>AVERAGE('5. TRANSPARENCIA '!$W$12,'5. TRANSPARENCIA '!$W$24,'5. TRANSPARENCIA '!$W$25,'5. TRANSPARENCIA '!$W$26,'5. TRANSPARENCIA '!$W$27)</f>
        <v>0.94600000000000006</v>
      </c>
      <c r="I12" s="788"/>
      <c r="J12" s="788">
        <f>AVERAGE('7. CODIGO DE INTEGRIDAD'!$S$6,'7. CODIGO DE INTEGRIDAD'!$S$7,'7. CODIGO DE INTEGRIDAD'!$S$8,'7. CODIGO DE INTEGRIDAD'!$S$9,'7. CODIGO DE INTEGRIDAD'!$S$10,'7. CODIGO DE INTEGRIDAD'!$S$11,'7. CODIGO DE INTEGRIDAD'!$S$12,'7. CODIGO DE INTEGRIDAD'!$S$13)</f>
        <v>1</v>
      </c>
      <c r="K12" s="477"/>
      <c r="L12" s="26" t="s">
        <v>542</v>
      </c>
      <c r="M12" s="464" t="s">
        <v>1320</v>
      </c>
      <c r="N12" s="464" t="s">
        <v>1320</v>
      </c>
    </row>
    <row r="13" spans="1:18">
      <c r="A13" s="476" t="s">
        <v>934</v>
      </c>
      <c r="B13" s="788">
        <f>VLOOKUP(A13,'Resultados riesgos'!$Q$4:$R$19,2,0)</f>
        <v>1</v>
      </c>
      <c r="C13" s="788">
        <f>AVERAGE('1.1 ESTRATEGIA RIESGOS'!$Q$9,'1.1 ESTRATEGIA RIESGOS'!$Q$10,'1.1 ESTRATEGIA RIESGOS'!$Q$11,'1.1 ESTRATEGIA RIESGOS'!$Q$12,'1.1 ESTRATEGIA RIESGOS'!$Q$15,'1.1 ESTRATEGIA RIESGOS'!$Q$20,'1.1 ESTRATEGIA RIESGOS'!$Q$21,'1.1 ESTRATEGIA RIESGOS'!$Q$22,'1.1 ESTRATEGIA RIESGOS'!$Q$23)</f>
        <v>1</v>
      </c>
      <c r="D13" s="788">
        <f>'2. ANTITRAMITES'!AI6</f>
        <v>1</v>
      </c>
      <c r="E13" s="788"/>
      <c r="F13" s="788">
        <f>AVERAGE('3. RENDICION DE CUENTAS'!$X$20)</f>
        <v>1</v>
      </c>
      <c r="G13" s="788"/>
      <c r="H13" s="788"/>
      <c r="I13" s="788"/>
      <c r="J13" s="788"/>
      <c r="K13" s="477"/>
      <c r="L13" s="26" t="s">
        <v>934</v>
      </c>
      <c r="M13" s="464" t="s">
        <v>1320</v>
      </c>
      <c r="N13" s="464" t="s">
        <v>1320</v>
      </c>
    </row>
    <row r="14" spans="1:18">
      <c r="A14" s="476" t="s">
        <v>245</v>
      </c>
      <c r="B14" s="788">
        <f>VLOOKUP(A14,'Resultados riesgos'!$Q$4:$R$19,2,0)</f>
        <v>0.94</v>
      </c>
      <c r="C14" s="788">
        <f>AVERAGE('1.1 ESTRATEGIA RIESGOS'!$Q$9,'1.1 ESTRATEGIA RIESGOS'!$Q$10,'1.1 ESTRATEGIA RIESGOS'!$Q$11,'1.1 ESTRATEGIA RIESGOS'!$Q$12,'1.1 ESTRATEGIA RIESGOS'!$Q$15,'1.1 ESTRATEGIA RIESGOS'!$Q$20,'1.1 ESTRATEGIA RIESGOS'!$Q$21,'1.1 ESTRATEGIA RIESGOS'!$Q$22,'1.1 ESTRATEGIA RIESGOS'!$Q$23)</f>
        <v>1</v>
      </c>
      <c r="D14" s="788"/>
      <c r="E14" s="788"/>
      <c r="F14" s="788"/>
      <c r="G14" s="788"/>
      <c r="H14" s="788">
        <f>AVERAGE('5. TRANSPARENCIA '!$W$24,'5. TRANSPARENCIA '!$W$25,'5. TRANSPARENCIA '!$W$26,'5. TRANSPARENCIA '!$W$27)</f>
        <v>1</v>
      </c>
      <c r="I14" s="788"/>
      <c r="J14" s="788"/>
      <c r="K14" s="477"/>
      <c r="L14" s="26" t="s">
        <v>245</v>
      </c>
      <c r="M14" s="464" t="s">
        <v>1320</v>
      </c>
      <c r="N14" s="464" t="s">
        <v>1320</v>
      </c>
    </row>
    <row r="15" spans="1:18">
      <c r="A15" s="476" t="s">
        <v>931</v>
      </c>
      <c r="B15" s="788">
        <f>VLOOKUP(A15,'Resultados riesgos'!$Q$4:$R$19,2,0)</f>
        <v>1</v>
      </c>
      <c r="C15" s="788">
        <f>AVERAGE('1.1 ESTRATEGIA RIESGOS'!$Q$9,'1.1 ESTRATEGIA RIESGOS'!$Q$10,'1.1 ESTRATEGIA RIESGOS'!$Q$11,'1.1 ESTRATEGIA RIESGOS'!$Q$12,'1.1 ESTRATEGIA RIESGOS'!$Q$15,'1.1 ESTRATEGIA RIESGOS'!$Q$20,'1.1 ESTRATEGIA RIESGOS'!$Q$21,'1.1 ESTRATEGIA RIESGOS'!$Q$22,'1.1 ESTRATEGIA RIESGOS'!$Q$23)</f>
        <v>1</v>
      </c>
      <c r="D15" s="788"/>
      <c r="E15" s="788"/>
      <c r="F15" s="788"/>
      <c r="G15" s="788"/>
      <c r="H15" s="788"/>
      <c r="I15" s="788"/>
      <c r="J15" s="788">
        <f>AVERAGE('7. CODIGO DE INTEGRIDAD'!$S$6,'7. CODIGO DE INTEGRIDAD'!$S$7,'7. CODIGO DE INTEGRIDAD'!$S$8,'7. CODIGO DE INTEGRIDAD'!$S$9,'7. CODIGO DE INTEGRIDAD'!$S$10,'7. CODIGO DE INTEGRIDAD'!$S$11,'7. CODIGO DE INTEGRIDAD'!$S$12,'7. CODIGO DE INTEGRIDAD'!$S$13)</f>
        <v>1</v>
      </c>
      <c r="K15" s="477"/>
      <c r="L15" s="26" t="s">
        <v>931</v>
      </c>
      <c r="M15" s="464" t="s">
        <v>1320</v>
      </c>
      <c r="N15" s="464" t="s">
        <v>1320</v>
      </c>
    </row>
    <row r="16" spans="1:18">
      <c r="A16" s="476" t="s">
        <v>834</v>
      </c>
      <c r="B16" s="788">
        <f>VLOOKUP(A16,'Resultados riesgos'!$Q$4:$R$19,2,0)</f>
        <v>1</v>
      </c>
      <c r="C16" s="788">
        <f>AVERAGE('1.1 ESTRATEGIA RIESGOS'!$Q$9,'1.1 ESTRATEGIA RIESGOS'!$Q$10,'1.1 ESTRATEGIA RIESGOS'!$Q$11,'1.1 ESTRATEGIA RIESGOS'!$Q$12,'1.1 ESTRATEGIA RIESGOS'!$Q$15,'1.1 ESTRATEGIA RIESGOS'!$Q$20,'1.1 ESTRATEGIA RIESGOS'!$Q$21,'1.1 ESTRATEGIA RIESGOS'!$Q$22,'1.1 ESTRATEGIA RIESGOS'!$Q$23)</f>
        <v>1</v>
      </c>
      <c r="D16" s="788"/>
      <c r="E16" s="788"/>
      <c r="F16" s="788"/>
      <c r="G16" s="788">
        <f>AVERAGE('4. ATENCION AL CIUDADANO'!$V$7)</f>
        <v>1</v>
      </c>
      <c r="H16" s="788">
        <f>AVERAGE('5. TRANSPARENCIA '!$W$14)</f>
        <v>1</v>
      </c>
      <c r="I16" s="788"/>
      <c r="J16" s="788"/>
      <c r="K16" s="477"/>
      <c r="L16" s="26" t="s">
        <v>834</v>
      </c>
      <c r="M16" s="464" t="s">
        <v>1320</v>
      </c>
      <c r="N16" s="464" t="s">
        <v>1320</v>
      </c>
    </row>
    <row r="17" spans="1:14">
      <c r="A17" s="476" t="s">
        <v>932</v>
      </c>
      <c r="B17" s="788">
        <f>VLOOKUP(A17,'Resultados riesgos'!$Q$4:$R$19,2,0)</f>
        <v>1</v>
      </c>
      <c r="C17" s="788">
        <f>AVERAGE('1.1 ESTRATEGIA RIESGOS'!$Q$9,'1.1 ESTRATEGIA RIESGOS'!$Q$10,'1.1 ESTRATEGIA RIESGOS'!$Q$11,'1.1 ESTRATEGIA RIESGOS'!$Q$12,'1.1 ESTRATEGIA RIESGOS'!$Q$15,'1.1 ESTRATEGIA RIESGOS'!$Q$20,'1.1 ESTRATEGIA RIESGOS'!$Q$21,'1.1 ESTRATEGIA RIESGOS'!$Q$22,'1.1 ESTRATEGIA RIESGOS'!$Q$23)</f>
        <v>1</v>
      </c>
      <c r="D17" s="788"/>
      <c r="E17" s="788">
        <f>AVERAGE('2.1 ESTRAT RACIONALIZ TRAMI'!$Q$29,'2.1 ESTRAT RACIONALIZ TRAMI'!$Q$30,'2.1 ESTRAT RACIONALIZ TRAMI'!$Q$32)</f>
        <v>1</v>
      </c>
      <c r="F17" s="788"/>
      <c r="G17" s="788"/>
      <c r="H17" s="788">
        <f>AVERAGE('5. TRANSPARENCIA '!$W$15,'5. TRANSPARENCIA '!$W$16,'5. TRANSPARENCIA '!$W$29,'5. TRANSPARENCIA '!$W$30)</f>
        <v>1</v>
      </c>
      <c r="I17" s="788"/>
      <c r="J17" s="788"/>
      <c r="K17" s="477"/>
      <c r="L17" s="26" t="s">
        <v>932</v>
      </c>
      <c r="M17" s="464" t="s">
        <v>1320</v>
      </c>
      <c r="N17" s="464" t="s">
        <v>1320</v>
      </c>
    </row>
    <row r="18" spans="1:14">
      <c r="A18" s="476" t="s">
        <v>424</v>
      </c>
      <c r="B18" s="788">
        <f>VLOOKUP(A18,'Resultados riesgos'!$Q$4:$R$19,2,0)</f>
        <v>1</v>
      </c>
      <c r="C18" s="788">
        <f>AVERAGE('1.1 ESTRATEGIA RIESGOS'!$Q$9,'1.1 ESTRATEGIA RIESGOS'!$Q$10,'1.1 ESTRATEGIA RIESGOS'!$Q$11,'1.1 ESTRATEGIA RIESGOS'!$Q$12,'1.1 ESTRATEGIA RIESGOS'!$Q$15,'1.1 ESTRATEGIA RIESGOS'!$Q$20,'1.1 ESTRATEGIA RIESGOS'!$Q$21,'1.1 ESTRATEGIA RIESGOS'!$Q$22,'1.1 ESTRATEGIA RIESGOS'!$Q$23)</f>
        <v>1</v>
      </c>
      <c r="D18" s="788"/>
      <c r="E18" s="788"/>
      <c r="F18" s="788"/>
      <c r="G18" s="788"/>
      <c r="H18" s="788"/>
      <c r="I18" s="788"/>
      <c r="J18" s="788"/>
      <c r="K18" s="477"/>
      <c r="L18" s="441" t="s">
        <v>424</v>
      </c>
      <c r="M18" s="464" t="s">
        <v>1320</v>
      </c>
      <c r="N18" s="464" t="s">
        <v>1320</v>
      </c>
    </row>
    <row r="19" spans="1:14">
      <c r="A19" s="476" t="s">
        <v>688</v>
      </c>
      <c r="B19" s="788">
        <f>VLOOKUP(A19,'Resultados riesgos'!$Q$4:$R$19,2,0)</f>
        <v>1</v>
      </c>
      <c r="C19" s="788">
        <f>AVERAGE('1.1 ESTRATEGIA RIESGOS'!$Q$9,'1.1 ESTRATEGIA RIESGOS'!$Q$10,'1.1 ESTRATEGIA RIESGOS'!$Q$11,'1.1 ESTRATEGIA RIESGOS'!$Q$12,'1.1 ESTRATEGIA RIESGOS'!$Q$15,'1.1 ESTRATEGIA RIESGOS'!$Q$16,'1.1 ESTRATEGIA RIESGOS'!$Q$17,'1.1 ESTRATEGIA RIESGOS'!$Q$20,'1.1 ESTRATEGIA RIESGOS'!$Q$23,'1.1 ESTRATEGIA RIESGOS'!$Q$24,'1.1 ESTRATEGIA RIESGOS'!$Q$25)</f>
        <v>1</v>
      </c>
      <c r="D19" s="788"/>
      <c r="E19" s="788">
        <f>AVERAGE('2.1 ESTRAT RACIONALIZ TRAMI'!$Q$29,'2.1 ESTRAT RACIONALIZ TRAMI'!$Q$30,'2.1 ESTRAT RACIONALIZ TRAMI'!$Q$31,'2.1 ESTRAT RACIONALIZ TRAMI'!$Q$32)</f>
        <v>1</v>
      </c>
      <c r="F19" s="788">
        <f>AVERAGE('3. RENDICION DE CUENTAS'!$X$31)</f>
        <v>1</v>
      </c>
      <c r="G19" s="788">
        <f>AVERAGE('4. ATENCION AL CIUDADANO'!$V$9)</f>
        <v>1</v>
      </c>
      <c r="H19" s="788">
        <f>AVERAGE('5. TRANSPARENCIA '!$W$20)</f>
        <v>1</v>
      </c>
      <c r="I19" s="788"/>
      <c r="J19" s="788"/>
      <c r="K19" s="477"/>
      <c r="L19" s="26" t="s">
        <v>688</v>
      </c>
      <c r="M19" s="464" t="s">
        <v>1320</v>
      </c>
      <c r="N19" s="464" t="s">
        <v>1320</v>
      </c>
    </row>
    <row r="21" spans="1:14">
      <c r="A21" s="443" t="s">
        <v>1286</v>
      </c>
    </row>
    <row r="22" spans="1:14">
      <c r="A22" s="444" t="s">
        <v>1287</v>
      </c>
    </row>
    <row r="23" spans="1:14">
      <c r="A23" s="445" t="s">
        <v>1288</v>
      </c>
    </row>
    <row r="24" spans="1:14">
      <c r="A24" s="446" t="s">
        <v>1289</v>
      </c>
    </row>
    <row r="26" spans="1:14">
      <c r="A26" s="443" t="s">
        <v>1270</v>
      </c>
    </row>
    <row r="27" spans="1:14">
      <c r="A27" s="444" t="s">
        <v>1271</v>
      </c>
    </row>
    <row r="28" spans="1:14">
      <c r="A28" s="445" t="s">
        <v>1272</v>
      </c>
    </row>
    <row r="29" spans="1:14">
      <c r="A29" s="446" t="s">
        <v>1273</v>
      </c>
    </row>
    <row r="31" spans="1:14">
      <c r="A31" s="443" t="s">
        <v>1274</v>
      </c>
    </row>
    <row r="32" spans="1:14">
      <c r="A32" s="444" t="s">
        <v>1275</v>
      </c>
    </row>
    <row r="33" spans="1:14">
      <c r="A33" s="445" t="s">
        <v>1276</v>
      </c>
    </row>
    <row r="34" spans="1:14">
      <c r="A34" s="446" t="s">
        <v>1277</v>
      </c>
    </row>
    <row r="47" spans="1:14" ht="15.6">
      <c r="A47" s="478" t="s">
        <v>1329</v>
      </c>
    </row>
    <row r="48" spans="1:14" ht="39.6">
      <c r="A48" s="474" t="s">
        <v>1290</v>
      </c>
      <c r="B48" s="479" t="s">
        <v>1312</v>
      </c>
      <c r="C48" s="479" t="s">
        <v>1313</v>
      </c>
      <c r="D48" s="479" t="s">
        <v>1314</v>
      </c>
      <c r="E48" s="479" t="s">
        <v>1301</v>
      </c>
      <c r="F48" s="479" t="s">
        <v>1302</v>
      </c>
      <c r="G48" s="479" t="s">
        <v>1315</v>
      </c>
      <c r="H48" s="479" t="s">
        <v>1316</v>
      </c>
      <c r="I48" s="479" t="s">
        <v>1305</v>
      </c>
      <c r="J48" s="479" t="s">
        <v>1317</v>
      </c>
      <c r="K48" s="474" t="s">
        <v>1325</v>
      </c>
      <c r="L48" s="474" t="s">
        <v>1326</v>
      </c>
      <c r="M48" s="474" t="s">
        <v>1327</v>
      </c>
      <c r="N48" s="474" t="s">
        <v>1328</v>
      </c>
    </row>
    <row r="49" spans="1:14" ht="15.6">
      <c r="A49" s="488" t="s">
        <v>215</v>
      </c>
      <c r="B49" s="686">
        <v>8</v>
      </c>
      <c r="C49" s="686">
        <v>4</v>
      </c>
      <c r="D49" s="686">
        <v>0</v>
      </c>
      <c r="E49" s="686">
        <v>5</v>
      </c>
      <c r="F49" s="686">
        <v>10</v>
      </c>
      <c r="G49" s="686">
        <v>0</v>
      </c>
      <c r="H49" s="686">
        <v>5</v>
      </c>
      <c r="I49" s="686">
        <v>1</v>
      </c>
      <c r="J49" s="686">
        <v>0</v>
      </c>
      <c r="K49" s="486">
        <f>SUM(B49:J49)</f>
        <v>33</v>
      </c>
      <c r="L49" s="480">
        <v>10</v>
      </c>
      <c r="M49" s="481">
        <f>L49*K49</f>
        <v>330</v>
      </c>
      <c r="N49" s="482">
        <f>M49/60</f>
        <v>5.5</v>
      </c>
    </row>
    <row r="50" spans="1:14" ht="15.6">
      <c r="A50" s="488" t="s">
        <v>777</v>
      </c>
      <c r="B50" s="686">
        <v>3</v>
      </c>
      <c r="C50" s="686">
        <v>0</v>
      </c>
      <c r="D50" s="686">
        <v>0</v>
      </c>
      <c r="E50" s="686">
        <v>3</v>
      </c>
      <c r="F50" s="686">
        <v>7</v>
      </c>
      <c r="G50" s="686">
        <v>1</v>
      </c>
      <c r="H50" s="686">
        <v>6</v>
      </c>
      <c r="I50" s="686">
        <v>1</v>
      </c>
      <c r="J50" s="686">
        <v>0</v>
      </c>
      <c r="K50" s="486">
        <f t="shared" ref="K50:K64" si="0">SUM(B50:J50)</f>
        <v>21</v>
      </c>
      <c r="L50" s="480">
        <v>10</v>
      </c>
      <c r="M50" s="481">
        <f t="shared" ref="M50:M64" si="1">L50*K50</f>
        <v>210</v>
      </c>
      <c r="N50" s="482">
        <f t="shared" ref="N50:N64" si="2">M50/60</f>
        <v>3.5</v>
      </c>
    </row>
    <row r="51" spans="1:14" ht="15.6">
      <c r="A51" s="488" t="s">
        <v>858</v>
      </c>
      <c r="B51" s="686">
        <v>10</v>
      </c>
      <c r="C51" s="686">
        <v>0</v>
      </c>
      <c r="D51" s="686">
        <v>0</v>
      </c>
      <c r="E51" s="686">
        <v>0</v>
      </c>
      <c r="F51" s="686">
        <v>0</v>
      </c>
      <c r="G51" s="686">
        <v>0</v>
      </c>
      <c r="H51" s="686">
        <v>0</v>
      </c>
      <c r="I51" s="686">
        <v>0</v>
      </c>
      <c r="J51" s="686">
        <v>0</v>
      </c>
      <c r="K51" s="486">
        <f t="shared" si="0"/>
        <v>10</v>
      </c>
      <c r="L51" s="480">
        <v>10</v>
      </c>
      <c r="M51" s="481">
        <f t="shared" si="1"/>
        <v>100</v>
      </c>
      <c r="N51" s="482">
        <f t="shared" si="2"/>
        <v>1.6666666666666667</v>
      </c>
    </row>
    <row r="52" spans="1:14" ht="15.6">
      <c r="A52" s="488" t="s">
        <v>383</v>
      </c>
      <c r="B52" s="686">
        <v>7</v>
      </c>
      <c r="C52" s="686">
        <v>0</v>
      </c>
      <c r="D52" s="686">
        <v>0</v>
      </c>
      <c r="E52" s="686">
        <v>0</v>
      </c>
      <c r="F52" s="686">
        <v>3</v>
      </c>
      <c r="G52" s="686">
        <v>0</v>
      </c>
      <c r="H52" s="686">
        <v>0</v>
      </c>
      <c r="I52" s="686">
        <v>0</v>
      </c>
      <c r="J52" s="686">
        <v>0</v>
      </c>
      <c r="K52" s="486">
        <f t="shared" si="0"/>
        <v>10</v>
      </c>
      <c r="L52" s="480">
        <v>10</v>
      </c>
      <c r="M52" s="481">
        <f t="shared" si="1"/>
        <v>100</v>
      </c>
      <c r="N52" s="482">
        <f t="shared" si="2"/>
        <v>1.6666666666666667</v>
      </c>
    </row>
    <row r="53" spans="1:14" ht="15" customHeight="1">
      <c r="A53" s="488" t="s">
        <v>191</v>
      </c>
      <c r="B53" s="686">
        <v>5</v>
      </c>
      <c r="C53" s="686">
        <v>0</v>
      </c>
      <c r="D53" s="686">
        <v>0</v>
      </c>
      <c r="E53" s="686">
        <v>3</v>
      </c>
      <c r="F53" s="686">
        <v>2</v>
      </c>
      <c r="G53" s="686">
        <v>0</v>
      </c>
      <c r="H53" s="686">
        <v>0</v>
      </c>
      <c r="I53" s="686">
        <v>2</v>
      </c>
      <c r="J53" s="686">
        <v>0</v>
      </c>
      <c r="K53" s="486">
        <f t="shared" si="0"/>
        <v>12</v>
      </c>
      <c r="L53" s="480">
        <v>10</v>
      </c>
      <c r="M53" s="481">
        <f t="shared" si="1"/>
        <v>120</v>
      </c>
      <c r="N53" s="482">
        <f t="shared" si="2"/>
        <v>2</v>
      </c>
    </row>
    <row r="54" spans="1:14" ht="15.6">
      <c r="A54" s="488" t="s">
        <v>645</v>
      </c>
      <c r="B54" s="686">
        <v>5</v>
      </c>
      <c r="C54" s="686">
        <v>0</v>
      </c>
      <c r="D54" s="686">
        <v>0</v>
      </c>
      <c r="E54" s="686">
        <v>3</v>
      </c>
      <c r="F54" s="686">
        <v>3</v>
      </c>
      <c r="G54" s="686">
        <v>0</v>
      </c>
      <c r="H54" s="686">
        <v>0</v>
      </c>
      <c r="I54" s="686">
        <v>0</v>
      </c>
      <c r="J54" s="686">
        <v>0</v>
      </c>
      <c r="K54" s="486">
        <f t="shared" si="0"/>
        <v>11</v>
      </c>
      <c r="L54" s="480">
        <v>10</v>
      </c>
      <c r="M54" s="481">
        <f t="shared" si="1"/>
        <v>110</v>
      </c>
      <c r="N54" s="482">
        <f t="shared" si="2"/>
        <v>1.8333333333333333</v>
      </c>
    </row>
    <row r="55" spans="1:14" ht="15.6">
      <c r="A55" s="488" t="s">
        <v>933</v>
      </c>
      <c r="B55" s="686">
        <v>4</v>
      </c>
      <c r="C55" s="686">
        <v>0</v>
      </c>
      <c r="D55" s="686">
        <v>0</v>
      </c>
      <c r="E55" s="686">
        <v>3</v>
      </c>
      <c r="F55" s="686">
        <v>2</v>
      </c>
      <c r="G55" s="686">
        <v>0</v>
      </c>
      <c r="H55" s="686">
        <v>1</v>
      </c>
      <c r="I55" s="686">
        <v>0</v>
      </c>
      <c r="J55" s="686">
        <v>0</v>
      </c>
      <c r="K55" s="486">
        <f t="shared" si="0"/>
        <v>10</v>
      </c>
      <c r="L55" s="480">
        <v>10</v>
      </c>
      <c r="M55" s="481">
        <f t="shared" si="1"/>
        <v>100</v>
      </c>
      <c r="N55" s="482">
        <f t="shared" si="2"/>
        <v>1.6666666666666667</v>
      </c>
    </row>
    <row r="56" spans="1:14" ht="15.6">
      <c r="A56" s="488" t="s">
        <v>438</v>
      </c>
      <c r="B56" s="686">
        <v>4</v>
      </c>
      <c r="C56" s="686">
        <v>0</v>
      </c>
      <c r="D56" s="686">
        <v>0</v>
      </c>
      <c r="E56" s="686">
        <v>0</v>
      </c>
      <c r="F56" s="686">
        <v>0</v>
      </c>
      <c r="G56" s="686">
        <v>5</v>
      </c>
      <c r="H56" s="686">
        <v>5</v>
      </c>
      <c r="I56" s="686">
        <v>0</v>
      </c>
      <c r="J56" s="686">
        <v>0</v>
      </c>
      <c r="K56" s="486">
        <f t="shared" si="0"/>
        <v>14</v>
      </c>
      <c r="L56" s="480">
        <v>10</v>
      </c>
      <c r="M56" s="481">
        <f t="shared" si="1"/>
        <v>140</v>
      </c>
      <c r="N56" s="482">
        <f t="shared" si="2"/>
        <v>2.3333333333333335</v>
      </c>
    </row>
    <row r="57" spans="1:14" ht="15.6">
      <c r="A57" s="488" t="s">
        <v>542</v>
      </c>
      <c r="B57" s="686">
        <v>3</v>
      </c>
      <c r="C57" s="686">
        <v>0</v>
      </c>
      <c r="D57" s="686">
        <v>0</v>
      </c>
      <c r="E57" s="686">
        <v>0</v>
      </c>
      <c r="F57" s="686">
        <v>0</v>
      </c>
      <c r="G57" s="686">
        <v>0</v>
      </c>
      <c r="H57" s="686">
        <v>1</v>
      </c>
      <c r="I57" s="686">
        <v>0</v>
      </c>
      <c r="J57" s="686">
        <v>0</v>
      </c>
      <c r="K57" s="486">
        <f t="shared" si="0"/>
        <v>4</v>
      </c>
      <c r="L57" s="480">
        <v>10</v>
      </c>
      <c r="M57" s="481">
        <f t="shared" si="1"/>
        <v>40</v>
      </c>
      <c r="N57" s="482">
        <f t="shared" si="2"/>
        <v>0.66666666666666663</v>
      </c>
    </row>
    <row r="58" spans="1:14" ht="15.6">
      <c r="A58" s="488" t="s">
        <v>934</v>
      </c>
      <c r="B58" s="686">
        <v>9</v>
      </c>
      <c r="C58" s="686">
        <v>0</v>
      </c>
      <c r="D58" s="686">
        <v>0</v>
      </c>
      <c r="E58" s="686">
        <v>0</v>
      </c>
      <c r="F58" s="686">
        <v>1</v>
      </c>
      <c r="G58" s="686">
        <v>0</v>
      </c>
      <c r="H58" s="686">
        <v>0</v>
      </c>
      <c r="I58" s="686">
        <v>0</v>
      </c>
      <c r="J58" s="686">
        <v>0</v>
      </c>
      <c r="K58" s="486">
        <f t="shared" si="0"/>
        <v>10</v>
      </c>
      <c r="L58" s="480">
        <v>10</v>
      </c>
      <c r="M58" s="481">
        <f t="shared" si="1"/>
        <v>100</v>
      </c>
      <c r="N58" s="482">
        <f t="shared" si="2"/>
        <v>1.6666666666666667</v>
      </c>
    </row>
    <row r="59" spans="1:14" ht="15.6">
      <c r="A59" s="488" t="s">
        <v>245</v>
      </c>
      <c r="B59" s="686">
        <v>4</v>
      </c>
      <c r="C59" s="686">
        <v>0</v>
      </c>
      <c r="D59" s="686">
        <v>0</v>
      </c>
      <c r="E59" s="686">
        <v>0</v>
      </c>
      <c r="F59" s="686">
        <v>0</v>
      </c>
      <c r="G59" s="686">
        <v>0</v>
      </c>
      <c r="H59" s="686">
        <v>4</v>
      </c>
      <c r="I59" s="686">
        <v>0</v>
      </c>
      <c r="J59" s="686">
        <v>0</v>
      </c>
      <c r="K59" s="486">
        <f t="shared" si="0"/>
        <v>8</v>
      </c>
      <c r="L59" s="480">
        <v>10</v>
      </c>
      <c r="M59" s="481">
        <f t="shared" si="1"/>
        <v>80</v>
      </c>
      <c r="N59" s="482">
        <f t="shared" si="2"/>
        <v>1.3333333333333333</v>
      </c>
    </row>
    <row r="60" spans="1:14" ht="15.6">
      <c r="A60" s="488" t="s">
        <v>931</v>
      </c>
      <c r="B60" s="686">
        <v>2</v>
      </c>
      <c r="C60" s="686">
        <v>0</v>
      </c>
      <c r="D60" s="686">
        <v>0</v>
      </c>
      <c r="E60" s="686">
        <v>0</v>
      </c>
      <c r="F60" s="686">
        <v>0</v>
      </c>
      <c r="G60" s="686">
        <v>0</v>
      </c>
      <c r="H60" s="686">
        <v>0</v>
      </c>
      <c r="I60" s="686">
        <v>0</v>
      </c>
      <c r="J60" s="686">
        <v>3</v>
      </c>
      <c r="K60" s="486">
        <f t="shared" si="0"/>
        <v>5</v>
      </c>
      <c r="L60" s="480">
        <v>10</v>
      </c>
      <c r="M60" s="481">
        <f t="shared" si="1"/>
        <v>50</v>
      </c>
      <c r="N60" s="482">
        <f t="shared" si="2"/>
        <v>0.83333333333333337</v>
      </c>
    </row>
    <row r="61" spans="1:14" ht="15.6">
      <c r="A61" s="488" t="s">
        <v>834</v>
      </c>
      <c r="B61" s="686">
        <v>3</v>
      </c>
      <c r="C61" s="686">
        <v>0</v>
      </c>
      <c r="D61" s="686">
        <v>0</v>
      </c>
      <c r="E61" s="686">
        <v>0</v>
      </c>
      <c r="F61" s="686">
        <v>0</v>
      </c>
      <c r="G61" s="686">
        <v>0</v>
      </c>
      <c r="H61" s="686">
        <v>1</v>
      </c>
      <c r="I61" s="686">
        <v>0</v>
      </c>
      <c r="J61" s="686">
        <v>0</v>
      </c>
      <c r="K61" s="486">
        <f t="shared" si="0"/>
        <v>4</v>
      </c>
      <c r="L61" s="480">
        <v>10</v>
      </c>
      <c r="M61" s="481">
        <f t="shared" si="1"/>
        <v>40</v>
      </c>
      <c r="N61" s="482">
        <f t="shared" si="2"/>
        <v>0.66666666666666663</v>
      </c>
    </row>
    <row r="62" spans="1:14" ht="15.6">
      <c r="A62" s="488" t="s">
        <v>932</v>
      </c>
      <c r="B62" s="686">
        <v>7</v>
      </c>
      <c r="C62" s="686">
        <v>0</v>
      </c>
      <c r="D62" s="686">
        <v>0</v>
      </c>
      <c r="E62" s="686">
        <v>3</v>
      </c>
      <c r="F62" s="686">
        <v>0</v>
      </c>
      <c r="G62" s="686">
        <v>0</v>
      </c>
      <c r="H62" s="686">
        <v>4</v>
      </c>
      <c r="I62" s="686">
        <v>0</v>
      </c>
      <c r="J62" s="686">
        <v>0</v>
      </c>
      <c r="K62" s="486">
        <f t="shared" si="0"/>
        <v>14</v>
      </c>
      <c r="L62" s="480">
        <v>10</v>
      </c>
      <c r="M62" s="481">
        <f t="shared" si="1"/>
        <v>140</v>
      </c>
      <c r="N62" s="482">
        <f t="shared" si="2"/>
        <v>2.3333333333333335</v>
      </c>
    </row>
    <row r="63" spans="1:14" ht="15.6">
      <c r="A63" s="483" t="s">
        <v>424</v>
      </c>
      <c r="B63" s="484">
        <v>2</v>
      </c>
      <c r="C63" s="484">
        <v>0</v>
      </c>
      <c r="D63" s="484">
        <v>0</v>
      </c>
      <c r="E63" s="484">
        <v>0</v>
      </c>
      <c r="F63" s="484">
        <v>0</v>
      </c>
      <c r="G63" s="484">
        <v>0</v>
      </c>
      <c r="H63" s="484">
        <v>0</v>
      </c>
      <c r="I63" s="484">
        <v>0</v>
      </c>
      <c r="J63" s="484">
        <v>0</v>
      </c>
      <c r="K63" s="485">
        <f t="shared" si="0"/>
        <v>2</v>
      </c>
      <c r="L63" s="680">
        <v>10</v>
      </c>
      <c r="M63" s="681">
        <f t="shared" si="1"/>
        <v>20</v>
      </c>
      <c r="N63" s="682">
        <f t="shared" si="2"/>
        <v>0.33333333333333331</v>
      </c>
    </row>
    <row r="64" spans="1:14" ht="15.6">
      <c r="A64" s="476" t="s">
        <v>688</v>
      </c>
      <c r="B64" s="686">
        <v>2</v>
      </c>
      <c r="C64" s="686">
        <v>2</v>
      </c>
      <c r="D64" s="686">
        <v>0</v>
      </c>
      <c r="E64" s="686">
        <v>3</v>
      </c>
      <c r="F64" s="686">
        <v>0</v>
      </c>
      <c r="G64" s="686">
        <v>1</v>
      </c>
      <c r="H64" s="686">
        <v>0</v>
      </c>
      <c r="I64" s="686">
        <v>0</v>
      </c>
      <c r="J64" s="686">
        <v>0</v>
      </c>
      <c r="K64" s="486">
        <f t="shared" si="0"/>
        <v>8</v>
      </c>
      <c r="L64" s="480">
        <v>10</v>
      </c>
      <c r="M64" s="481">
        <f t="shared" si="1"/>
        <v>80</v>
      </c>
      <c r="N64" s="482">
        <f t="shared" si="2"/>
        <v>1.3333333333333333</v>
      </c>
    </row>
    <row r="65" spans="1:11">
      <c r="B65" s="487">
        <f>SUM(B49:B64)</f>
        <v>78</v>
      </c>
      <c r="C65" s="487">
        <f t="shared" ref="C65:K65" si="3">SUM(C49:C64)</f>
        <v>6</v>
      </c>
      <c r="D65" s="487">
        <f t="shared" si="3"/>
        <v>0</v>
      </c>
      <c r="E65" s="487">
        <f t="shared" si="3"/>
        <v>23</v>
      </c>
      <c r="F65" s="487">
        <f t="shared" si="3"/>
        <v>28</v>
      </c>
      <c r="G65" s="487">
        <f t="shared" si="3"/>
        <v>7</v>
      </c>
      <c r="H65" s="487">
        <f t="shared" si="3"/>
        <v>27</v>
      </c>
      <c r="I65" s="487">
        <f t="shared" si="3"/>
        <v>4</v>
      </c>
      <c r="J65" s="487">
        <f t="shared" si="3"/>
        <v>3</v>
      </c>
      <c r="K65" s="487">
        <f t="shared" si="3"/>
        <v>176</v>
      </c>
    </row>
    <row r="67" spans="1:11">
      <c r="A67" s="721"/>
      <c r="B67" s="789"/>
    </row>
    <row r="68" spans="1:11">
      <c r="A68" s="721"/>
      <c r="B68" s="789"/>
    </row>
    <row r="69" spans="1:11">
      <c r="A69" s="721"/>
      <c r="B69" s="789"/>
    </row>
    <row r="70" spans="1:11">
      <c r="A70" s="721"/>
      <c r="B70" s="789"/>
    </row>
    <row r="71" spans="1:11">
      <c r="A71" s="721"/>
      <c r="B71" s="789"/>
    </row>
    <row r="72" spans="1:11">
      <c r="A72" s="721"/>
      <c r="B72" s="789"/>
    </row>
    <row r="73" spans="1:11">
      <c r="A73" s="721"/>
      <c r="B73" s="789"/>
    </row>
    <row r="74" spans="1:11">
      <c r="A74" s="721"/>
      <c r="B74" s="789"/>
    </row>
    <row r="75" spans="1:11">
      <c r="A75" s="721"/>
      <c r="B75" s="789"/>
    </row>
    <row r="76" spans="1:11">
      <c r="A76" s="721"/>
      <c r="B76" s="789"/>
    </row>
    <row r="77" spans="1:11">
      <c r="A77" s="721"/>
      <c r="B77" s="789"/>
    </row>
    <row r="78" spans="1:11">
      <c r="A78" s="721"/>
      <c r="B78" s="789"/>
    </row>
    <row r="79" spans="1:11">
      <c r="A79" s="721"/>
      <c r="B79" s="789"/>
    </row>
    <row r="80" spans="1:11">
      <c r="A80" s="721"/>
      <c r="B80" s="789"/>
    </row>
    <row r="81" spans="1:2">
      <c r="A81" s="721"/>
      <c r="B81" s="789"/>
    </row>
    <row r="82" spans="1:2">
      <c r="A82" s="721"/>
      <c r="B82" s="789"/>
    </row>
    <row r="83" spans="1:2">
      <c r="A83" s="721"/>
      <c r="B83" s="789"/>
    </row>
  </sheetData>
  <conditionalFormatting sqref="B4:J19">
    <cfRule type="cellIs" dxfId="275" priority="14" operator="greaterThanOrEqual">
      <formula>80%</formula>
    </cfRule>
    <cfRule type="cellIs" dxfId="274" priority="15" operator="between">
      <formula>60%</formula>
      <formula>79.99%</formula>
    </cfRule>
    <cfRule type="cellIs" dxfId="273" priority="16" operator="between">
      <formula>0</formula>
      <formula>59.99</formula>
    </cfRule>
  </conditionalFormatting>
  <conditionalFormatting sqref="B4:J19">
    <cfRule type="containsBlanks" dxfId="272" priority="13">
      <formula>LEN(TRIM(B4))=0</formula>
    </cfRule>
  </conditionalFormatting>
  <conditionalFormatting sqref="M4:M19">
    <cfRule type="containsText" dxfId="271" priority="11" operator="containsText" text="NO">
      <formula>NOT(ISERROR(SEARCH("NO",M4)))</formula>
    </cfRule>
    <cfRule type="containsText" dxfId="270" priority="12" operator="containsText" text="SI">
      <formula>NOT(ISERROR(SEARCH("SI",M4)))</formula>
    </cfRule>
  </conditionalFormatting>
  <conditionalFormatting sqref="N4">
    <cfRule type="containsText" dxfId="269" priority="9" operator="containsText" text="NO">
      <formula>NOT(ISERROR(SEARCH("NO",N4)))</formula>
    </cfRule>
    <cfRule type="containsText" dxfId="268" priority="10" operator="containsText" text="SI">
      <formula>NOT(ISERROR(SEARCH("SI",N4)))</formula>
    </cfRule>
  </conditionalFormatting>
  <conditionalFormatting sqref="N5:N19">
    <cfRule type="containsText" dxfId="267" priority="1" operator="containsText" text="NO">
      <formula>NOT(ISERROR(SEARCH("NO",N5)))</formula>
    </cfRule>
    <cfRule type="containsText" dxfId="266" priority="2" operator="containsText" text="SI">
      <formula>NOT(ISERROR(SEARCH("SI",N5)))</formula>
    </cfRule>
  </conditionalFormatting>
  <dataValidations count="1">
    <dataValidation type="list" allowBlank="1" showInputMessage="1" showErrorMessage="1" sqref="M4:N19" xr:uid="{00000000-0002-0000-0300-000000000000}">
      <formula1>$Q$3:$Q$4</formula1>
    </dataValidation>
  </dataValidations>
  <hyperlinks>
    <hyperlink ref="B48" location="'1. MAPA DE RIESGOS '!A1" display="1. Matriz de Riesgos" xr:uid="{00000000-0004-0000-0300-000000000000}"/>
    <hyperlink ref="C48" location="'1.1 ESTRATEGIA RIESGOS'!A1" display="1.1 Estratégia Riesgos" xr:uid="{00000000-0004-0000-0300-000001000000}"/>
    <hyperlink ref="D48" location="'2. ANTITRAMITES'!A1" display="2. Antitramites" xr:uid="{00000000-0004-0000-0300-000002000000}"/>
    <hyperlink ref="E48" location="'2.1 ESTRAT RACIONALIZ TRAMI'!A1" display="2.1 Estrategia de Racionalización de trámites" xr:uid="{00000000-0004-0000-0300-000003000000}"/>
    <hyperlink ref="F48" location="'3. RENDICION DE CUENTAS'!A1" display="3. Rendición de Cuentas" xr:uid="{00000000-0004-0000-0300-000004000000}"/>
    <hyperlink ref="G48" location="'4. ATENCION AL CIUDADANO'!A1" display="4. Atención al Ciudadano" xr:uid="{00000000-0004-0000-0300-000005000000}"/>
    <hyperlink ref="H48" location="'5. TRANSPARENCIA '!A1" display="5. Transparencia" xr:uid="{00000000-0004-0000-0300-000006000000}"/>
    <hyperlink ref="I48" location="'6. INICIATIVAS'!A1" display="6. Iniciativas Adicionales" xr:uid="{00000000-0004-0000-0300-000007000000}"/>
    <hyperlink ref="J48" location="'7. CODIGO DE INTEGRIDAD'!A1" display="7. Codigo de Integridad" xr:uid="{00000000-0004-0000-0300-000008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99"/>
  <sheetViews>
    <sheetView topLeftCell="R1" zoomScale="70" zoomScaleNormal="70" zoomScaleSheetLayoutView="100" workbookViewId="0">
      <selection activeCell="Y40" sqref="Y40"/>
    </sheetView>
  </sheetViews>
  <sheetFormatPr baseColWidth="10" defaultColWidth="11.44140625" defaultRowHeight="14.4"/>
  <cols>
    <col min="1" max="1" width="20" style="420" customWidth="1"/>
    <col min="2" max="2" width="29.88671875" style="418" customWidth="1"/>
    <col min="3" max="3" width="21.33203125" style="418" customWidth="1"/>
    <col min="4" max="4" width="24" style="418" customWidth="1"/>
    <col min="5" max="5" width="28.33203125" style="418" customWidth="1"/>
    <col min="6" max="6" width="47.5546875" style="418" customWidth="1"/>
    <col min="7" max="7" width="14.33203125" style="420" customWidth="1"/>
    <col min="8" max="8" width="36" style="418" customWidth="1"/>
    <col min="9" max="9" width="44.88671875" style="418" customWidth="1"/>
    <col min="10" max="10" width="31.44140625" style="420" customWidth="1"/>
    <col min="11" max="11" width="16.88671875" style="420" customWidth="1"/>
    <col min="12" max="12" width="14.33203125" style="420" customWidth="1"/>
    <col min="13" max="13" width="18" style="420" customWidth="1"/>
    <col min="14" max="14" width="20" style="420" customWidth="1"/>
    <col min="15" max="15" width="18.5546875" style="421" customWidth="1"/>
    <col min="16" max="16" width="67.6640625" style="418" customWidth="1"/>
    <col min="17" max="17" width="42.33203125" style="422" customWidth="1"/>
    <col min="18" max="18" width="31.88671875" style="418" customWidth="1"/>
    <col min="19" max="20" width="17.109375" style="418" customWidth="1"/>
    <col min="21" max="21" width="26.109375" style="418" customWidth="1"/>
    <col min="22" max="22" width="54" style="423" customWidth="1"/>
    <col min="23" max="23" width="14.5546875" style="418" customWidth="1"/>
    <col min="24" max="24" width="12.33203125" style="418" customWidth="1"/>
    <col min="25" max="25" width="54.5546875" style="418" customWidth="1"/>
    <col min="26" max="26" width="17" style="418" customWidth="1"/>
    <col min="27" max="16384" width="11.44140625" style="422"/>
  </cols>
  <sheetData>
    <row r="1" spans="1:26" s="293" customFormat="1" ht="29.25" customHeight="1">
      <c r="A1" s="831"/>
      <c r="B1" s="831"/>
      <c r="C1" s="831"/>
      <c r="D1" s="831"/>
      <c r="E1" s="831"/>
      <c r="F1" s="831"/>
      <c r="G1" s="833" t="s">
        <v>1198</v>
      </c>
      <c r="H1" s="833"/>
      <c r="I1" s="833"/>
      <c r="J1" s="833"/>
      <c r="K1" s="833"/>
      <c r="L1" s="833"/>
      <c r="M1" s="833"/>
      <c r="N1" s="833"/>
      <c r="O1" s="833"/>
      <c r="P1" s="833"/>
      <c r="Q1" s="833"/>
      <c r="R1" s="833"/>
      <c r="S1" s="833"/>
      <c r="T1" s="833"/>
      <c r="U1" s="820" t="s">
        <v>9</v>
      </c>
      <c r="V1" s="821"/>
      <c r="W1" s="354"/>
      <c r="X1" s="354"/>
      <c r="Y1" s="354"/>
      <c r="Z1" s="354"/>
    </row>
    <row r="2" spans="1:26" s="293" customFormat="1" ht="29.25" customHeight="1">
      <c r="A2" s="831"/>
      <c r="B2" s="831"/>
      <c r="C2" s="831"/>
      <c r="D2" s="831"/>
      <c r="E2" s="831"/>
      <c r="F2" s="831"/>
      <c r="G2" s="833"/>
      <c r="H2" s="833"/>
      <c r="I2" s="833"/>
      <c r="J2" s="833"/>
      <c r="K2" s="833"/>
      <c r="L2" s="833"/>
      <c r="M2" s="833"/>
      <c r="N2" s="833"/>
      <c r="O2" s="833"/>
      <c r="P2" s="833"/>
      <c r="Q2" s="833"/>
      <c r="R2" s="833"/>
      <c r="S2" s="833"/>
      <c r="T2" s="833"/>
      <c r="U2" s="820" t="s">
        <v>144</v>
      </c>
      <c r="V2" s="821"/>
      <c r="W2" s="354"/>
      <c r="X2" s="354"/>
      <c r="Y2" s="354"/>
      <c r="Z2" s="354"/>
    </row>
    <row r="3" spans="1:26" s="293" customFormat="1" ht="29.25" customHeight="1" thickBot="1">
      <c r="A3" s="832"/>
      <c r="B3" s="832"/>
      <c r="C3" s="832"/>
      <c r="D3" s="832"/>
      <c r="E3" s="832"/>
      <c r="F3" s="832"/>
      <c r="G3" s="834"/>
      <c r="H3" s="834"/>
      <c r="I3" s="834"/>
      <c r="J3" s="834"/>
      <c r="K3" s="834"/>
      <c r="L3" s="834"/>
      <c r="M3" s="834"/>
      <c r="N3" s="834"/>
      <c r="O3" s="834"/>
      <c r="P3" s="834"/>
      <c r="Q3" s="834"/>
      <c r="R3" s="834"/>
      <c r="S3" s="834"/>
      <c r="T3" s="834"/>
      <c r="U3" s="822" t="s">
        <v>143</v>
      </c>
      <c r="V3" s="823"/>
      <c r="W3" s="354"/>
      <c r="X3" s="354"/>
      <c r="Y3" s="354"/>
      <c r="Z3" s="354"/>
    </row>
    <row r="4" spans="1:26" s="293" customFormat="1" ht="36.75" customHeight="1" thickBot="1">
      <c r="A4" s="824" t="s">
        <v>1563</v>
      </c>
      <c r="B4" s="825"/>
      <c r="C4" s="825"/>
      <c r="D4" s="825"/>
      <c r="E4" s="825"/>
      <c r="F4" s="825"/>
      <c r="G4" s="825"/>
      <c r="H4" s="825"/>
      <c r="I4" s="825"/>
      <c r="J4" s="825"/>
      <c r="K4" s="825"/>
      <c r="L4" s="825"/>
      <c r="M4" s="825"/>
      <c r="N4" s="825"/>
      <c r="O4" s="825"/>
      <c r="P4" s="825"/>
      <c r="Q4" s="825"/>
      <c r="R4" s="825"/>
      <c r="S4" s="825"/>
      <c r="T4" s="825"/>
      <c r="U4" s="825"/>
      <c r="V4" s="825"/>
      <c r="W4" s="920" t="s">
        <v>1617</v>
      </c>
      <c r="X4" s="921"/>
      <c r="Y4" s="921"/>
      <c r="Z4" s="922"/>
    </row>
    <row r="5" spans="1:26" ht="45.75" customHeight="1">
      <c r="A5" s="742" t="s">
        <v>0</v>
      </c>
      <c r="B5" s="743" t="s">
        <v>1</v>
      </c>
      <c r="C5" s="743" t="s">
        <v>129</v>
      </c>
      <c r="D5" s="743" t="s">
        <v>130</v>
      </c>
      <c r="E5" s="743" t="s">
        <v>2</v>
      </c>
      <c r="F5" s="743" t="s">
        <v>3</v>
      </c>
      <c r="G5" s="743" t="s">
        <v>4</v>
      </c>
      <c r="H5" s="743" t="s">
        <v>5</v>
      </c>
      <c r="I5" s="743" t="s">
        <v>6</v>
      </c>
      <c r="J5" s="743" t="s">
        <v>131</v>
      </c>
      <c r="K5" s="743" t="s">
        <v>132</v>
      </c>
      <c r="L5" s="744" t="s">
        <v>133</v>
      </c>
      <c r="M5" s="744" t="s">
        <v>134</v>
      </c>
      <c r="N5" s="744" t="s">
        <v>135</v>
      </c>
      <c r="O5" s="744" t="s">
        <v>136</v>
      </c>
      <c r="P5" s="744" t="s">
        <v>137</v>
      </c>
      <c r="Q5" s="744" t="s">
        <v>138</v>
      </c>
      <c r="R5" s="744" t="s">
        <v>139</v>
      </c>
      <c r="S5" s="744" t="s">
        <v>140</v>
      </c>
      <c r="T5" s="744" t="s">
        <v>844</v>
      </c>
      <c r="U5" s="744" t="s">
        <v>141</v>
      </c>
      <c r="V5" s="745" t="s">
        <v>142</v>
      </c>
      <c r="W5" s="704" t="s">
        <v>1569</v>
      </c>
      <c r="X5" s="705" t="s">
        <v>1570</v>
      </c>
      <c r="Y5" s="705" t="s">
        <v>1571</v>
      </c>
      <c r="Z5" s="706" t="s">
        <v>1572</v>
      </c>
    </row>
    <row r="6" spans="1:26" ht="58.5" customHeight="1">
      <c r="A6" s="746" t="s">
        <v>215</v>
      </c>
      <c r="B6" s="846" t="s">
        <v>216</v>
      </c>
      <c r="C6" s="846" t="s">
        <v>86</v>
      </c>
      <c r="D6" s="846" t="s">
        <v>160</v>
      </c>
      <c r="E6" s="846" t="s">
        <v>500</v>
      </c>
      <c r="F6" s="846" t="s">
        <v>845</v>
      </c>
      <c r="G6" s="846" t="s">
        <v>207</v>
      </c>
      <c r="H6" s="361" t="s">
        <v>501</v>
      </c>
      <c r="I6" s="361" t="s">
        <v>1199</v>
      </c>
      <c r="J6" s="836" t="s">
        <v>249</v>
      </c>
      <c r="K6" s="836" t="s">
        <v>199</v>
      </c>
      <c r="L6" s="840" t="s">
        <v>227</v>
      </c>
      <c r="M6" s="836" t="s">
        <v>221</v>
      </c>
      <c r="N6" s="839" t="s">
        <v>196</v>
      </c>
      <c r="O6" s="836" t="s">
        <v>232</v>
      </c>
      <c r="P6" s="386" t="s">
        <v>504</v>
      </c>
      <c r="Q6" s="386" t="s">
        <v>505</v>
      </c>
      <c r="R6" s="361" t="s">
        <v>219</v>
      </c>
      <c r="S6" s="378">
        <v>43862</v>
      </c>
      <c r="T6" s="378">
        <v>44196</v>
      </c>
      <c r="U6" s="361" t="s">
        <v>776</v>
      </c>
      <c r="V6" s="747" t="s">
        <v>1200</v>
      </c>
      <c r="W6" s="713">
        <v>1</v>
      </c>
      <c r="X6" s="707">
        <v>1</v>
      </c>
      <c r="Y6" s="715" t="s">
        <v>1573</v>
      </c>
      <c r="Z6" s="708" t="s">
        <v>1095</v>
      </c>
    </row>
    <row r="7" spans="1:26" ht="58.5" customHeight="1">
      <c r="A7" s="746" t="s">
        <v>215</v>
      </c>
      <c r="B7" s="846"/>
      <c r="C7" s="846"/>
      <c r="D7" s="846"/>
      <c r="E7" s="846"/>
      <c r="F7" s="846"/>
      <c r="G7" s="846"/>
      <c r="H7" s="361" t="s">
        <v>502</v>
      </c>
      <c r="I7" s="361" t="s">
        <v>503</v>
      </c>
      <c r="J7" s="836"/>
      <c r="K7" s="836"/>
      <c r="L7" s="837"/>
      <c r="M7" s="836"/>
      <c r="N7" s="838"/>
      <c r="O7" s="836"/>
      <c r="P7" s="386" t="s">
        <v>506</v>
      </c>
      <c r="Q7" s="386" t="s">
        <v>507</v>
      </c>
      <c r="R7" s="361" t="s">
        <v>219</v>
      </c>
      <c r="S7" s="378">
        <v>43862</v>
      </c>
      <c r="T7" s="378">
        <v>44196</v>
      </c>
      <c r="U7" s="361" t="s">
        <v>1201</v>
      </c>
      <c r="V7" s="747" t="s">
        <v>1202</v>
      </c>
      <c r="W7" s="713">
        <v>1</v>
      </c>
      <c r="X7" s="707">
        <v>1</v>
      </c>
      <c r="Y7" s="715" t="s">
        <v>1574</v>
      </c>
      <c r="Z7" s="708" t="s">
        <v>1095</v>
      </c>
    </row>
    <row r="8" spans="1:26" ht="58.5" customHeight="1">
      <c r="A8" s="746" t="s">
        <v>215</v>
      </c>
      <c r="B8" s="846" t="s">
        <v>220</v>
      </c>
      <c r="C8" s="846" t="s">
        <v>86</v>
      </c>
      <c r="D8" s="846" t="s">
        <v>160</v>
      </c>
      <c r="E8" s="846" t="s">
        <v>270</v>
      </c>
      <c r="F8" s="846" t="s">
        <v>846</v>
      </c>
      <c r="G8" s="846" t="s">
        <v>207</v>
      </c>
      <c r="H8" s="355" t="s">
        <v>271</v>
      </c>
      <c r="I8" s="355" t="s">
        <v>847</v>
      </c>
      <c r="J8" s="836" t="s">
        <v>217</v>
      </c>
      <c r="K8" s="836" t="s">
        <v>199</v>
      </c>
      <c r="L8" s="837" t="s">
        <v>218</v>
      </c>
      <c r="M8" s="836" t="s">
        <v>221</v>
      </c>
      <c r="N8" s="839" t="s">
        <v>196</v>
      </c>
      <c r="O8" s="836" t="s">
        <v>198</v>
      </c>
      <c r="P8" s="363" t="s">
        <v>498</v>
      </c>
      <c r="Q8" s="387" t="s">
        <v>499</v>
      </c>
      <c r="R8" s="362" t="s">
        <v>222</v>
      </c>
      <c r="S8" s="378">
        <v>43952</v>
      </c>
      <c r="T8" s="378">
        <v>44074</v>
      </c>
      <c r="U8" s="357" t="s">
        <v>499</v>
      </c>
      <c r="V8" s="748" t="s">
        <v>1022</v>
      </c>
      <c r="W8" s="713">
        <v>1</v>
      </c>
      <c r="X8" s="707">
        <v>1</v>
      </c>
      <c r="Y8" s="715" t="s">
        <v>1575</v>
      </c>
      <c r="Z8" s="708" t="s">
        <v>1095</v>
      </c>
    </row>
    <row r="9" spans="1:26" ht="58.5" customHeight="1">
      <c r="A9" s="746" t="s">
        <v>215</v>
      </c>
      <c r="B9" s="846"/>
      <c r="C9" s="846"/>
      <c r="D9" s="846"/>
      <c r="E9" s="846"/>
      <c r="F9" s="846"/>
      <c r="G9" s="846"/>
      <c r="H9" s="355" t="s">
        <v>848</v>
      </c>
      <c r="I9" s="355" t="s">
        <v>849</v>
      </c>
      <c r="J9" s="836"/>
      <c r="K9" s="836"/>
      <c r="L9" s="837"/>
      <c r="M9" s="836"/>
      <c r="N9" s="839"/>
      <c r="O9" s="836"/>
      <c r="P9" s="363" t="s">
        <v>273</v>
      </c>
      <c r="Q9" s="387" t="s">
        <v>223</v>
      </c>
      <c r="R9" s="362" t="s">
        <v>222</v>
      </c>
      <c r="S9" s="378">
        <v>43952</v>
      </c>
      <c r="T9" s="378">
        <v>44074</v>
      </c>
      <c r="U9" s="357" t="s">
        <v>1001</v>
      </c>
      <c r="V9" s="748" t="s">
        <v>1022</v>
      </c>
      <c r="W9" s="713">
        <v>1</v>
      </c>
      <c r="X9" s="707">
        <v>1</v>
      </c>
      <c r="Y9" s="715" t="s">
        <v>1576</v>
      </c>
      <c r="Z9" s="708" t="s">
        <v>1095</v>
      </c>
    </row>
    <row r="10" spans="1:26" ht="58.5" customHeight="1">
      <c r="A10" s="746" t="s">
        <v>215</v>
      </c>
      <c r="B10" s="846"/>
      <c r="C10" s="846"/>
      <c r="D10" s="846"/>
      <c r="E10" s="846"/>
      <c r="F10" s="846"/>
      <c r="G10" s="846"/>
      <c r="H10" s="355" t="s">
        <v>850</v>
      </c>
      <c r="I10" s="355" t="s">
        <v>272</v>
      </c>
      <c r="J10" s="836"/>
      <c r="K10" s="836"/>
      <c r="L10" s="837"/>
      <c r="M10" s="836"/>
      <c r="N10" s="839"/>
      <c r="O10" s="836"/>
      <c r="P10" s="363" t="s">
        <v>1002</v>
      </c>
      <c r="Q10" s="387" t="s">
        <v>964</v>
      </c>
      <c r="R10" s="362" t="s">
        <v>1003</v>
      </c>
      <c r="S10" s="378">
        <v>43831</v>
      </c>
      <c r="T10" s="378">
        <v>44196</v>
      </c>
      <c r="U10" s="359" t="s">
        <v>965</v>
      </c>
      <c r="V10" s="748" t="s">
        <v>1203</v>
      </c>
      <c r="W10" s="713">
        <v>1</v>
      </c>
      <c r="X10" s="707">
        <v>1</v>
      </c>
      <c r="Y10" s="715" t="s">
        <v>1648</v>
      </c>
      <c r="Z10" s="708" t="s">
        <v>1095</v>
      </c>
    </row>
    <row r="11" spans="1:26" ht="58.5" customHeight="1">
      <c r="A11" s="746" t="s">
        <v>215</v>
      </c>
      <c r="B11" s="846" t="s">
        <v>275</v>
      </c>
      <c r="C11" s="846" t="s">
        <v>86</v>
      </c>
      <c r="D11" s="846" t="s">
        <v>160</v>
      </c>
      <c r="E11" s="846" t="s">
        <v>274</v>
      </c>
      <c r="F11" s="846" t="s">
        <v>276</v>
      </c>
      <c r="G11" s="846" t="s">
        <v>248</v>
      </c>
      <c r="H11" s="355" t="s">
        <v>277</v>
      </c>
      <c r="I11" s="355" t="s">
        <v>278</v>
      </c>
      <c r="J11" s="836" t="s">
        <v>217</v>
      </c>
      <c r="K11" s="836" t="s">
        <v>199</v>
      </c>
      <c r="L11" s="837" t="s">
        <v>218</v>
      </c>
      <c r="M11" s="836" t="s">
        <v>221</v>
      </c>
      <c r="N11" s="839" t="s">
        <v>196</v>
      </c>
      <c r="O11" s="836" t="s">
        <v>198</v>
      </c>
      <c r="P11" s="363" t="s">
        <v>1204</v>
      </c>
      <c r="Q11" s="387" t="s">
        <v>279</v>
      </c>
      <c r="R11" s="355" t="s">
        <v>1004</v>
      </c>
      <c r="S11" s="378">
        <v>43891</v>
      </c>
      <c r="T11" s="378">
        <v>44196</v>
      </c>
      <c r="U11" s="359" t="s">
        <v>280</v>
      </c>
      <c r="V11" s="749" t="s">
        <v>1205</v>
      </c>
      <c r="W11" s="713">
        <v>1</v>
      </c>
      <c r="X11" s="707">
        <v>1</v>
      </c>
      <c r="Y11" s="715" t="s">
        <v>1577</v>
      </c>
      <c r="Z11" s="708" t="s">
        <v>1095</v>
      </c>
    </row>
    <row r="12" spans="1:26" ht="58.5" customHeight="1">
      <c r="A12" s="746" t="s">
        <v>215</v>
      </c>
      <c r="B12" s="846"/>
      <c r="C12" s="846"/>
      <c r="D12" s="846"/>
      <c r="E12" s="846"/>
      <c r="F12" s="846"/>
      <c r="G12" s="846"/>
      <c r="H12" s="355" t="s">
        <v>294</v>
      </c>
      <c r="I12" s="355" t="s">
        <v>295</v>
      </c>
      <c r="J12" s="836"/>
      <c r="K12" s="836"/>
      <c r="L12" s="837"/>
      <c r="M12" s="836"/>
      <c r="N12" s="839"/>
      <c r="O12" s="836"/>
      <c r="P12" s="363" t="s">
        <v>296</v>
      </c>
      <c r="Q12" s="387" t="s">
        <v>1206</v>
      </c>
      <c r="R12" s="355" t="s">
        <v>1005</v>
      </c>
      <c r="S12" s="378">
        <v>43983</v>
      </c>
      <c r="T12" s="378">
        <v>44135</v>
      </c>
      <c r="U12" s="359" t="s">
        <v>297</v>
      </c>
      <c r="V12" s="749" t="s">
        <v>1207</v>
      </c>
      <c r="W12" s="713">
        <v>1</v>
      </c>
      <c r="X12" s="707">
        <v>1</v>
      </c>
      <c r="Y12" s="715" t="s">
        <v>1649</v>
      </c>
      <c r="Z12" s="708" t="s">
        <v>1095</v>
      </c>
    </row>
    <row r="13" spans="1:26" ht="58.5" customHeight="1">
      <c r="A13" s="750" t="s">
        <v>215</v>
      </c>
      <c r="B13" s="355" t="s">
        <v>224</v>
      </c>
      <c r="C13" s="355" t="s">
        <v>225</v>
      </c>
      <c r="D13" s="355" t="s">
        <v>160</v>
      </c>
      <c r="E13" s="355" t="s">
        <v>851</v>
      </c>
      <c r="F13" s="355" t="s">
        <v>852</v>
      </c>
      <c r="G13" s="355" t="s">
        <v>209</v>
      </c>
      <c r="H13" s="355" t="s">
        <v>853</v>
      </c>
      <c r="I13" s="355" t="s">
        <v>508</v>
      </c>
      <c r="J13" s="693" t="s">
        <v>194</v>
      </c>
      <c r="K13" s="693" t="s">
        <v>226</v>
      </c>
      <c r="L13" s="696" t="s">
        <v>227</v>
      </c>
      <c r="M13" s="693" t="s">
        <v>221</v>
      </c>
      <c r="N13" s="696" t="s">
        <v>204</v>
      </c>
      <c r="O13" s="693" t="s">
        <v>228</v>
      </c>
      <c r="P13" s="363" t="s">
        <v>509</v>
      </c>
      <c r="Q13" s="387" t="s">
        <v>510</v>
      </c>
      <c r="R13" s="355" t="s">
        <v>1006</v>
      </c>
      <c r="S13" s="378">
        <v>43862</v>
      </c>
      <c r="T13" s="378">
        <v>44043</v>
      </c>
      <c r="U13" s="359" t="s">
        <v>966</v>
      </c>
      <c r="V13" s="748" t="s">
        <v>1208</v>
      </c>
      <c r="W13" s="713">
        <v>1</v>
      </c>
      <c r="X13" s="707">
        <v>1</v>
      </c>
      <c r="Y13" s="715" t="s">
        <v>1650</v>
      </c>
      <c r="Z13" s="708" t="s">
        <v>1095</v>
      </c>
    </row>
    <row r="14" spans="1:26" ht="58.5" customHeight="1">
      <c r="A14" s="751" t="s">
        <v>777</v>
      </c>
      <c r="B14" s="862" t="s">
        <v>778</v>
      </c>
      <c r="C14" s="862" t="s">
        <v>748</v>
      </c>
      <c r="D14" s="862" t="s">
        <v>779</v>
      </c>
      <c r="E14" s="862" t="s">
        <v>1625</v>
      </c>
      <c r="F14" s="862" t="s">
        <v>854</v>
      </c>
      <c r="G14" s="862" t="s">
        <v>780</v>
      </c>
      <c r="H14" s="369" t="s">
        <v>781</v>
      </c>
      <c r="I14" s="369" t="s">
        <v>782</v>
      </c>
      <c r="J14" s="841" t="s">
        <v>217</v>
      </c>
      <c r="K14" s="841" t="s">
        <v>199</v>
      </c>
      <c r="L14" s="864" t="s">
        <v>218</v>
      </c>
      <c r="M14" s="841" t="s">
        <v>307</v>
      </c>
      <c r="N14" s="837" t="s">
        <v>218</v>
      </c>
      <c r="O14" s="841" t="s">
        <v>232</v>
      </c>
      <c r="P14" s="402" t="s">
        <v>1626</v>
      </c>
      <c r="Q14" s="402" t="s">
        <v>991</v>
      </c>
      <c r="R14" s="402" t="s">
        <v>779</v>
      </c>
      <c r="S14" s="403">
        <v>43861</v>
      </c>
      <c r="T14" s="403">
        <v>44196</v>
      </c>
      <c r="U14" s="370" t="s">
        <v>1209</v>
      </c>
      <c r="V14" s="819" t="s">
        <v>1210</v>
      </c>
      <c r="W14" s="713">
        <v>1</v>
      </c>
      <c r="X14" s="707">
        <v>1</v>
      </c>
      <c r="Y14" s="717" t="s">
        <v>1578</v>
      </c>
      <c r="Z14" s="708" t="s">
        <v>1095</v>
      </c>
    </row>
    <row r="15" spans="1:26" ht="58.5" customHeight="1">
      <c r="A15" s="751" t="s">
        <v>777</v>
      </c>
      <c r="B15" s="862"/>
      <c r="C15" s="862"/>
      <c r="D15" s="862"/>
      <c r="E15" s="862"/>
      <c r="F15" s="862"/>
      <c r="G15" s="862"/>
      <c r="H15" s="369" t="s">
        <v>855</v>
      </c>
      <c r="I15" s="369" t="s">
        <v>783</v>
      </c>
      <c r="J15" s="841"/>
      <c r="K15" s="841"/>
      <c r="L15" s="864"/>
      <c r="M15" s="841"/>
      <c r="N15" s="875"/>
      <c r="O15" s="841"/>
      <c r="P15" s="402" t="s">
        <v>992</v>
      </c>
      <c r="Q15" s="402" t="s">
        <v>993</v>
      </c>
      <c r="R15" s="402" t="s">
        <v>779</v>
      </c>
      <c r="S15" s="403">
        <v>43861</v>
      </c>
      <c r="T15" s="403" t="s">
        <v>994</v>
      </c>
      <c r="U15" s="370" t="s">
        <v>995</v>
      </c>
      <c r="V15" s="819"/>
      <c r="W15" s="713">
        <v>1</v>
      </c>
      <c r="X15" s="707">
        <v>1</v>
      </c>
      <c r="Y15" s="716" t="s">
        <v>1579</v>
      </c>
      <c r="Z15" s="708" t="s">
        <v>1095</v>
      </c>
    </row>
    <row r="16" spans="1:26" ht="58.5" customHeight="1">
      <c r="A16" s="751" t="str">
        <f>A14</f>
        <v>2. Gestión de Comunicaciones</v>
      </c>
      <c r="B16" s="862" t="s">
        <v>784</v>
      </c>
      <c r="C16" s="862" t="s">
        <v>748</v>
      </c>
      <c r="D16" s="862" t="s">
        <v>779</v>
      </c>
      <c r="E16" s="862" t="s">
        <v>856</v>
      </c>
      <c r="F16" s="862" t="s">
        <v>857</v>
      </c>
      <c r="G16" s="862" t="s">
        <v>209</v>
      </c>
      <c r="H16" s="369" t="s">
        <v>787</v>
      </c>
      <c r="I16" s="369" t="s">
        <v>788</v>
      </c>
      <c r="J16" s="841" t="s">
        <v>785</v>
      </c>
      <c r="K16" s="841" t="s">
        <v>218</v>
      </c>
      <c r="L16" s="842" t="s">
        <v>227</v>
      </c>
      <c r="M16" s="841" t="s">
        <v>221</v>
      </c>
      <c r="N16" s="837" t="s">
        <v>218</v>
      </c>
      <c r="O16" s="841" t="s">
        <v>232</v>
      </c>
      <c r="P16" s="862" t="s">
        <v>992</v>
      </c>
      <c r="Q16" s="862" t="s">
        <v>993</v>
      </c>
      <c r="R16" s="862" t="s">
        <v>786</v>
      </c>
      <c r="S16" s="863">
        <v>43852</v>
      </c>
      <c r="T16" s="863">
        <v>44196</v>
      </c>
      <c r="U16" s="865" t="s">
        <v>995</v>
      </c>
      <c r="V16" s="819" t="s">
        <v>1211</v>
      </c>
      <c r="W16" s="910">
        <v>1</v>
      </c>
      <c r="X16" s="911">
        <v>1</v>
      </c>
      <c r="Y16" s="912" t="s">
        <v>1580</v>
      </c>
      <c r="Z16" s="909" t="s">
        <v>1095</v>
      </c>
    </row>
    <row r="17" spans="1:26" ht="58.5" customHeight="1">
      <c r="A17" s="751" t="s">
        <v>777</v>
      </c>
      <c r="B17" s="862"/>
      <c r="C17" s="862"/>
      <c r="D17" s="862"/>
      <c r="E17" s="862"/>
      <c r="F17" s="862"/>
      <c r="G17" s="862"/>
      <c r="H17" s="369" t="s">
        <v>789</v>
      </c>
      <c r="I17" s="369" t="s">
        <v>789</v>
      </c>
      <c r="J17" s="841"/>
      <c r="K17" s="841"/>
      <c r="L17" s="842"/>
      <c r="M17" s="841"/>
      <c r="N17" s="864"/>
      <c r="O17" s="841"/>
      <c r="P17" s="862"/>
      <c r="Q17" s="862"/>
      <c r="R17" s="862"/>
      <c r="S17" s="863"/>
      <c r="T17" s="863"/>
      <c r="U17" s="865"/>
      <c r="V17" s="819"/>
      <c r="W17" s="910"/>
      <c r="X17" s="911"/>
      <c r="Y17" s="912"/>
      <c r="Z17" s="909"/>
    </row>
    <row r="18" spans="1:26" ht="58.5" customHeight="1">
      <c r="A18" s="752" t="s">
        <v>858</v>
      </c>
      <c r="B18" s="828" t="s">
        <v>281</v>
      </c>
      <c r="C18" s="828" t="s">
        <v>229</v>
      </c>
      <c r="D18" s="828" t="s">
        <v>230</v>
      </c>
      <c r="E18" s="828" t="s">
        <v>948</v>
      </c>
      <c r="F18" s="828" t="s">
        <v>949</v>
      </c>
      <c r="G18" s="828" t="s">
        <v>231</v>
      </c>
      <c r="H18" s="385" t="s">
        <v>669</v>
      </c>
      <c r="I18" s="385" t="s">
        <v>859</v>
      </c>
      <c r="J18" s="836" t="s">
        <v>194</v>
      </c>
      <c r="K18" s="836" t="s">
        <v>199</v>
      </c>
      <c r="L18" s="839" t="s">
        <v>196</v>
      </c>
      <c r="M18" s="836" t="s">
        <v>218</v>
      </c>
      <c r="N18" s="839" t="s">
        <v>196</v>
      </c>
      <c r="O18" s="836" t="s">
        <v>286</v>
      </c>
      <c r="P18" s="388" t="s">
        <v>670</v>
      </c>
      <c r="Q18" s="388" t="s">
        <v>671</v>
      </c>
      <c r="R18" s="385" t="s">
        <v>233</v>
      </c>
      <c r="S18" s="379" t="s">
        <v>672</v>
      </c>
      <c r="T18" s="379" t="s">
        <v>672</v>
      </c>
      <c r="U18" s="371" t="s">
        <v>671</v>
      </c>
      <c r="V18" s="856" t="s">
        <v>1148</v>
      </c>
      <c r="W18" s="714" t="s">
        <v>672</v>
      </c>
      <c r="X18" s="709">
        <v>0</v>
      </c>
      <c r="Y18" s="717" t="s">
        <v>1644</v>
      </c>
      <c r="Z18" s="711" t="s">
        <v>672</v>
      </c>
    </row>
    <row r="19" spans="1:26" ht="58.5" customHeight="1">
      <c r="A19" s="752" t="s">
        <v>858</v>
      </c>
      <c r="B19" s="828"/>
      <c r="C19" s="828"/>
      <c r="D19" s="828"/>
      <c r="E19" s="828"/>
      <c r="F19" s="828"/>
      <c r="G19" s="828"/>
      <c r="H19" s="385" t="s">
        <v>234</v>
      </c>
      <c r="I19" s="385" t="s">
        <v>283</v>
      </c>
      <c r="J19" s="836"/>
      <c r="K19" s="836"/>
      <c r="L19" s="839"/>
      <c r="M19" s="836"/>
      <c r="N19" s="839"/>
      <c r="O19" s="836"/>
      <c r="P19" s="388" t="s">
        <v>670</v>
      </c>
      <c r="Q19" s="388" t="s">
        <v>671</v>
      </c>
      <c r="R19" s="385" t="s">
        <v>235</v>
      </c>
      <c r="S19" s="379" t="s">
        <v>672</v>
      </c>
      <c r="T19" s="379" t="s">
        <v>672</v>
      </c>
      <c r="U19" s="371" t="s">
        <v>671</v>
      </c>
      <c r="V19" s="856"/>
      <c r="W19" s="714" t="s">
        <v>672</v>
      </c>
      <c r="X19" s="709">
        <v>0</v>
      </c>
      <c r="Y19" s="717" t="s">
        <v>1581</v>
      </c>
      <c r="Z19" s="711" t="s">
        <v>672</v>
      </c>
    </row>
    <row r="20" spans="1:26" ht="58.5" customHeight="1">
      <c r="A20" s="752" t="s">
        <v>858</v>
      </c>
      <c r="B20" s="828"/>
      <c r="C20" s="828"/>
      <c r="D20" s="828"/>
      <c r="E20" s="828"/>
      <c r="F20" s="828"/>
      <c r="G20" s="828"/>
      <c r="H20" s="385" t="s">
        <v>284</v>
      </c>
      <c r="I20" s="385" t="s">
        <v>285</v>
      </c>
      <c r="J20" s="836"/>
      <c r="K20" s="836"/>
      <c r="L20" s="839"/>
      <c r="M20" s="836"/>
      <c r="N20" s="839"/>
      <c r="O20" s="836"/>
      <c r="P20" s="388" t="s">
        <v>670</v>
      </c>
      <c r="Q20" s="388" t="s">
        <v>671</v>
      </c>
      <c r="R20" s="385" t="s">
        <v>233</v>
      </c>
      <c r="S20" s="379" t="s">
        <v>672</v>
      </c>
      <c r="T20" s="379" t="s">
        <v>672</v>
      </c>
      <c r="U20" s="371" t="s">
        <v>671</v>
      </c>
      <c r="V20" s="856"/>
      <c r="W20" s="714" t="s">
        <v>672</v>
      </c>
      <c r="X20" s="709">
        <v>0</v>
      </c>
      <c r="Y20" s="717" t="s">
        <v>1581</v>
      </c>
      <c r="Z20" s="711" t="s">
        <v>672</v>
      </c>
    </row>
    <row r="21" spans="1:26" ht="58.5" customHeight="1">
      <c r="A21" s="752" t="s">
        <v>858</v>
      </c>
      <c r="B21" s="828" t="s">
        <v>236</v>
      </c>
      <c r="C21" s="828" t="s">
        <v>229</v>
      </c>
      <c r="D21" s="828" t="s">
        <v>230</v>
      </c>
      <c r="E21" s="828" t="s">
        <v>950</v>
      </c>
      <c r="F21" s="828" t="s">
        <v>287</v>
      </c>
      <c r="G21" s="828" t="s">
        <v>207</v>
      </c>
      <c r="H21" s="385" t="s">
        <v>237</v>
      </c>
      <c r="I21" s="385" t="s">
        <v>289</v>
      </c>
      <c r="J21" s="836" t="s">
        <v>217</v>
      </c>
      <c r="K21" s="836" t="s">
        <v>199</v>
      </c>
      <c r="L21" s="837" t="s">
        <v>218</v>
      </c>
      <c r="M21" s="836" t="s">
        <v>218</v>
      </c>
      <c r="N21" s="837" t="s">
        <v>218</v>
      </c>
      <c r="O21" s="836" t="s">
        <v>232</v>
      </c>
      <c r="P21" s="388" t="s">
        <v>673</v>
      </c>
      <c r="Q21" s="388" t="s">
        <v>674</v>
      </c>
      <c r="R21" s="385" t="s">
        <v>233</v>
      </c>
      <c r="S21" s="379">
        <v>43864</v>
      </c>
      <c r="T21" s="379">
        <v>43980</v>
      </c>
      <c r="U21" s="371" t="s">
        <v>960</v>
      </c>
      <c r="V21" s="753" t="s">
        <v>1212</v>
      </c>
      <c r="W21" s="714">
        <v>1</v>
      </c>
      <c r="X21" s="709">
        <v>1</v>
      </c>
      <c r="Y21" s="716" t="s">
        <v>1669</v>
      </c>
      <c r="Z21" s="710" t="s">
        <v>1323</v>
      </c>
    </row>
    <row r="22" spans="1:26" ht="58.5" customHeight="1">
      <c r="A22" s="752" t="s">
        <v>858</v>
      </c>
      <c r="B22" s="828"/>
      <c r="C22" s="828"/>
      <c r="D22" s="828"/>
      <c r="E22" s="828"/>
      <c r="F22" s="828"/>
      <c r="G22" s="828"/>
      <c r="H22" s="385" t="s">
        <v>238</v>
      </c>
      <c r="I22" s="385" t="s">
        <v>289</v>
      </c>
      <c r="J22" s="836"/>
      <c r="K22" s="836"/>
      <c r="L22" s="837"/>
      <c r="M22" s="836"/>
      <c r="N22" s="838"/>
      <c r="O22" s="836"/>
      <c r="P22" s="388" t="s">
        <v>959</v>
      </c>
      <c r="Q22" s="388" t="s">
        <v>676</v>
      </c>
      <c r="R22" s="385" t="s">
        <v>233</v>
      </c>
      <c r="S22" s="379">
        <v>43864</v>
      </c>
      <c r="T22" s="379">
        <v>44196</v>
      </c>
      <c r="U22" s="371" t="s">
        <v>677</v>
      </c>
      <c r="V22" s="856" t="s">
        <v>1213</v>
      </c>
      <c r="W22" s="714">
        <v>1</v>
      </c>
      <c r="X22" s="709">
        <v>1</v>
      </c>
      <c r="Y22" s="717" t="s">
        <v>1616</v>
      </c>
      <c r="Z22" s="708" t="s">
        <v>1095</v>
      </c>
    </row>
    <row r="23" spans="1:26" ht="58.5" customHeight="1">
      <c r="A23" s="752" t="s">
        <v>858</v>
      </c>
      <c r="B23" s="828"/>
      <c r="C23" s="828"/>
      <c r="D23" s="828"/>
      <c r="E23" s="828"/>
      <c r="F23" s="828"/>
      <c r="G23" s="828"/>
      <c r="H23" s="385" t="s">
        <v>288</v>
      </c>
      <c r="I23" s="385" t="s">
        <v>289</v>
      </c>
      <c r="J23" s="836"/>
      <c r="K23" s="836"/>
      <c r="L23" s="837"/>
      <c r="M23" s="836"/>
      <c r="N23" s="838"/>
      <c r="O23" s="836"/>
      <c r="P23" s="388" t="s">
        <v>959</v>
      </c>
      <c r="Q23" s="388" t="s">
        <v>676</v>
      </c>
      <c r="R23" s="385" t="s">
        <v>233</v>
      </c>
      <c r="S23" s="379">
        <v>43864</v>
      </c>
      <c r="T23" s="379">
        <v>44196</v>
      </c>
      <c r="U23" s="371" t="s">
        <v>677</v>
      </c>
      <c r="V23" s="856"/>
      <c r="W23" s="714">
        <v>1</v>
      </c>
      <c r="X23" s="709">
        <v>1</v>
      </c>
      <c r="Y23" s="717" t="s">
        <v>1616</v>
      </c>
      <c r="Z23" s="708" t="s">
        <v>1095</v>
      </c>
    </row>
    <row r="24" spans="1:26" ht="58.5" customHeight="1">
      <c r="A24" s="752" t="s">
        <v>858</v>
      </c>
      <c r="B24" s="828" t="s">
        <v>951</v>
      </c>
      <c r="C24" s="828" t="s">
        <v>229</v>
      </c>
      <c r="D24" s="828" t="s">
        <v>230</v>
      </c>
      <c r="E24" s="828" t="s">
        <v>952</v>
      </c>
      <c r="F24" s="828" t="s">
        <v>953</v>
      </c>
      <c r="G24" s="828" t="s">
        <v>248</v>
      </c>
      <c r="H24" s="385" t="s">
        <v>954</v>
      </c>
      <c r="I24" s="385" t="s">
        <v>955</v>
      </c>
      <c r="J24" s="836" t="s">
        <v>217</v>
      </c>
      <c r="K24" s="836" t="s">
        <v>199</v>
      </c>
      <c r="L24" s="837" t="s">
        <v>218</v>
      </c>
      <c r="M24" s="836" t="s">
        <v>307</v>
      </c>
      <c r="N24" s="837" t="s">
        <v>218</v>
      </c>
      <c r="O24" s="836" t="s">
        <v>957</v>
      </c>
      <c r="P24" s="388" t="s">
        <v>958</v>
      </c>
      <c r="Q24" s="388" t="s">
        <v>674</v>
      </c>
      <c r="R24" s="385" t="s">
        <v>230</v>
      </c>
      <c r="S24" s="379">
        <v>43864</v>
      </c>
      <c r="T24" s="379">
        <v>43980</v>
      </c>
      <c r="U24" s="371" t="s">
        <v>960</v>
      </c>
      <c r="V24" s="856" t="s">
        <v>1214</v>
      </c>
      <c r="W24" s="714">
        <v>1</v>
      </c>
      <c r="X24" s="709">
        <v>1</v>
      </c>
      <c r="Y24" s="716" t="s">
        <v>1669</v>
      </c>
      <c r="Z24" s="708" t="s">
        <v>1095</v>
      </c>
    </row>
    <row r="25" spans="1:26" ht="58.5" customHeight="1">
      <c r="A25" s="752" t="s">
        <v>858</v>
      </c>
      <c r="B25" s="828"/>
      <c r="C25" s="828"/>
      <c r="D25" s="828"/>
      <c r="E25" s="828"/>
      <c r="F25" s="828"/>
      <c r="G25" s="828"/>
      <c r="H25" s="385" t="s">
        <v>956</v>
      </c>
      <c r="I25" s="385" t="s">
        <v>955</v>
      </c>
      <c r="J25" s="836"/>
      <c r="K25" s="836"/>
      <c r="L25" s="837"/>
      <c r="M25" s="836"/>
      <c r="N25" s="837"/>
      <c r="O25" s="836"/>
      <c r="P25" s="388" t="s">
        <v>958</v>
      </c>
      <c r="Q25" s="388" t="s">
        <v>674</v>
      </c>
      <c r="R25" s="385" t="s">
        <v>230</v>
      </c>
      <c r="S25" s="379">
        <v>43864</v>
      </c>
      <c r="T25" s="379">
        <v>43980</v>
      </c>
      <c r="U25" s="371" t="s">
        <v>960</v>
      </c>
      <c r="V25" s="856"/>
      <c r="W25" s="714">
        <v>1</v>
      </c>
      <c r="X25" s="709">
        <v>1</v>
      </c>
      <c r="Y25" s="716" t="s">
        <v>1670</v>
      </c>
      <c r="Z25" s="708" t="s">
        <v>1095</v>
      </c>
    </row>
    <row r="26" spans="1:26" ht="58.5" customHeight="1">
      <c r="A26" s="752" t="s">
        <v>858</v>
      </c>
      <c r="B26" s="828" t="s">
        <v>282</v>
      </c>
      <c r="C26" s="828" t="s">
        <v>239</v>
      </c>
      <c r="D26" s="828" t="s">
        <v>230</v>
      </c>
      <c r="E26" s="828" t="s">
        <v>240</v>
      </c>
      <c r="F26" s="828" t="s">
        <v>241</v>
      </c>
      <c r="G26" s="828" t="s">
        <v>200</v>
      </c>
      <c r="H26" s="385" t="s">
        <v>290</v>
      </c>
      <c r="I26" s="385" t="s">
        <v>292</v>
      </c>
      <c r="J26" s="836" t="s">
        <v>202</v>
      </c>
      <c r="K26" s="836" t="s">
        <v>242</v>
      </c>
      <c r="L26" s="844" t="s">
        <v>204</v>
      </c>
      <c r="M26" s="836" t="s">
        <v>218</v>
      </c>
      <c r="N26" s="844" t="s">
        <v>204</v>
      </c>
      <c r="O26" s="836" t="s">
        <v>1020</v>
      </c>
      <c r="P26" s="388" t="s">
        <v>959</v>
      </c>
      <c r="Q26" s="388" t="s">
        <v>676</v>
      </c>
      <c r="R26" s="385" t="s">
        <v>233</v>
      </c>
      <c r="S26" s="379">
        <v>43864</v>
      </c>
      <c r="T26" s="379">
        <v>44196</v>
      </c>
      <c r="U26" s="371" t="s">
        <v>677</v>
      </c>
      <c r="V26" s="856" t="s">
        <v>1215</v>
      </c>
      <c r="W26" s="714">
        <v>1</v>
      </c>
      <c r="X26" s="709">
        <v>1</v>
      </c>
      <c r="Y26" s="717" t="s">
        <v>1616</v>
      </c>
      <c r="Z26" s="708" t="s">
        <v>1095</v>
      </c>
    </row>
    <row r="27" spans="1:26" ht="58.5" customHeight="1">
      <c r="A27" s="752" t="s">
        <v>858</v>
      </c>
      <c r="B27" s="828"/>
      <c r="C27" s="828"/>
      <c r="D27" s="828"/>
      <c r="E27" s="828"/>
      <c r="F27" s="828"/>
      <c r="G27" s="828"/>
      <c r="H27" s="385" t="s">
        <v>291</v>
      </c>
      <c r="I27" s="385" t="s">
        <v>293</v>
      </c>
      <c r="J27" s="836"/>
      <c r="K27" s="836"/>
      <c r="L27" s="845"/>
      <c r="M27" s="836"/>
      <c r="N27" s="845"/>
      <c r="O27" s="836"/>
      <c r="P27" s="388" t="s">
        <v>675</v>
      </c>
      <c r="Q27" s="388" t="s">
        <v>676</v>
      </c>
      <c r="R27" s="385" t="s">
        <v>233</v>
      </c>
      <c r="S27" s="379">
        <v>43864</v>
      </c>
      <c r="T27" s="379">
        <v>44196</v>
      </c>
      <c r="U27" s="371" t="s">
        <v>677</v>
      </c>
      <c r="V27" s="856"/>
      <c r="W27" s="714">
        <v>1</v>
      </c>
      <c r="X27" s="709">
        <v>1</v>
      </c>
      <c r="Y27" s="717" t="s">
        <v>1616</v>
      </c>
      <c r="Z27" s="708" t="s">
        <v>1095</v>
      </c>
    </row>
    <row r="28" spans="1:26" ht="58.5" customHeight="1">
      <c r="A28" s="754" t="s">
        <v>383</v>
      </c>
      <c r="B28" s="843" t="s">
        <v>384</v>
      </c>
      <c r="C28" s="843" t="s">
        <v>385</v>
      </c>
      <c r="D28" s="843" t="s">
        <v>386</v>
      </c>
      <c r="E28" s="843" t="s">
        <v>860</v>
      </c>
      <c r="F28" s="843" t="s">
        <v>387</v>
      </c>
      <c r="G28" s="843" t="s">
        <v>207</v>
      </c>
      <c r="H28" s="365" t="s">
        <v>861</v>
      </c>
      <c r="I28" s="365" t="s">
        <v>388</v>
      </c>
      <c r="J28" s="835" t="s">
        <v>256</v>
      </c>
      <c r="K28" s="835" t="s">
        <v>199</v>
      </c>
      <c r="L28" s="844" t="s">
        <v>204</v>
      </c>
      <c r="M28" s="835" t="s">
        <v>221</v>
      </c>
      <c r="N28" s="847" t="s">
        <v>196</v>
      </c>
      <c r="O28" s="835" t="s">
        <v>205</v>
      </c>
      <c r="P28" s="389" t="s">
        <v>391</v>
      </c>
      <c r="Q28" s="389" t="s">
        <v>393</v>
      </c>
      <c r="R28" s="365" t="s">
        <v>1007</v>
      </c>
      <c r="S28" s="380">
        <v>43862</v>
      </c>
      <c r="T28" s="380">
        <v>44196</v>
      </c>
      <c r="U28" s="365" t="s">
        <v>395</v>
      </c>
      <c r="V28" s="755" t="s">
        <v>1216</v>
      </c>
      <c r="W28" s="714">
        <v>1</v>
      </c>
      <c r="X28" s="709">
        <v>1</v>
      </c>
      <c r="Y28" s="717" t="s">
        <v>1582</v>
      </c>
      <c r="Z28" s="708" t="s">
        <v>1095</v>
      </c>
    </row>
    <row r="29" spans="1:26" ht="58.5" customHeight="1">
      <c r="A29" s="754" t="s">
        <v>383</v>
      </c>
      <c r="B29" s="843"/>
      <c r="C29" s="843"/>
      <c r="D29" s="843"/>
      <c r="E29" s="843"/>
      <c r="F29" s="843"/>
      <c r="G29" s="843"/>
      <c r="H29" s="365" t="s">
        <v>390</v>
      </c>
      <c r="I29" s="365" t="s">
        <v>389</v>
      </c>
      <c r="J29" s="835"/>
      <c r="K29" s="835"/>
      <c r="L29" s="845"/>
      <c r="M29" s="835"/>
      <c r="N29" s="845"/>
      <c r="O29" s="835"/>
      <c r="P29" s="389" t="s">
        <v>392</v>
      </c>
      <c r="Q29" s="389" t="s">
        <v>394</v>
      </c>
      <c r="R29" s="365" t="s">
        <v>1007</v>
      </c>
      <c r="S29" s="380">
        <v>43862</v>
      </c>
      <c r="T29" s="380">
        <v>44196</v>
      </c>
      <c r="U29" s="365" t="s">
        <v>396</v>
      </c>
      <c r="V29" s="755" t="s">
        <v>1217</v>
      </c>
      <c r="W29" s="714">
        <v>1</v>
      </c>
      <c r="X29" s="709">
        <v>1</v>
      </c>
      <c r="Y29" s="717" t="s">
        <v>1583</v>
      </c>
      <c r="Z29" s="708" t="s">
        <v>1095</v>
      </c>
    </row>
    <row r="30" spans="1:26" ht="54" customHeight="1">
      <c r="A30" s="754" t="s">
        <v>383</v>
      </c>
      <c r="B30" s="843" t="s">
        <v>384</v>
      </c>
      <c r="C30" s="843" t="s">
        <v>385</v>
      </c>
      <c r="D30" s="843" t="s">
        <v>386</v>
      </c>
      <c r="E30" s="843" t="s">
        <v>401</v>
      </c>
      <c r="F30" s="843" t="s">
        <v>862</v>
      </c>
      <c r="G30" s="843" t="s">
        <v>207</v>
      </c>
      <c r="H30" s="843" t="s">
        <v>397</v>
      </c>
      <c r="I30" s="843" t="s">
        <v>399</v>
      </c>
      <c r="J30" s="835" t="s">
        <v>256</v>
      </c>
      <c r="K30" s="835" t="s">
        <v>199</v>
      </c>
      <c r="L30" s="844" t="s">
        <v>204</v>
      </c>
      <c r="M30" s="835" t="s">
        <v>221</v>
      </c>
      <c r="N30" s="847" t="s">
        <v>196</v>
      </c>
      <c r="O30" s="835" t="s">
        <v>228</v>
      </c>
      <c r="P30" s="389" t="s">
        <v>402</v>
      </c>
      <c r="Q30" s="389" t="s">
        <v>403</v>
      </c>
      <c r="R30" s="365" t="s">
        <v>1007</v>
      </c>
      <c r="S30" s="380">
        <v>43862</v>
      </c>
      <c r="T30" s="380">
        <v>44196</v>
      </c>
      <c r="U30" s="365" t="s">
        <v>404</v>
      </c>
      <c r="V30" s="755" t="s">
        <v>1218</v>
      </c>
      <c r="W30" s="714">
        <v>1</v>
      </c>
      <c r="X30" s="709">
        <v>1</v>
      </c>
      <c r="Y30" s="717" t="s">
        <v>1584</v>
      </c>
      <c r="Z30" s="708" t="s">
        <v>1095</v>
      </c>
    </row>
    <row r="31" spans="1:26" ht="54" customHeight="1">
      <c r="A31" s="754" t="s">
        <v>383</v>
      </c>
      <c r="B31" s="843"/>
      <c r="C31" s="843"/>
      <c r="D31" s="843"/>
      <c r="E31" s="843"/>
      <c r="F31" s="843"/>
      <c r="G31" s="843"/>
      <c r="H31" s="843"/>
      <c r="I31" s="843"/>
      <c r="J31" s="835"/>
      <c r="K31" s="835"/>
      <c r="L31" s="844"/>
      <c r="M31" s="835"/>
      <c r="N31" s="848"/>
      <c r="O31" s="835"/>
      <c r="P31" s="389" t="s">
        <v>405</v>
      </c>
      <c r="Q31" s="389" t="s">
        <v>406</v>
      </c>
      <c r="R31" s="365" t="s">
        <v>1007</v>
      </c>
      <c r="S31" s="380">
        <v>43983</v>
      </c>
      <c r="T31" s="380">
        <v>44196</v>
      </c>
      <c r="U31" s="365" t="s">
        <v>407</v>
      </c>
      <c r="V31" s="755" t="s">
        <v>1219</v>
      </c>
      <c r="W31" s="714">
        <v>1</v>
      </c>
      <c r="X31" s="709">
        <v>1</v>
      </c>
      <c r="Y31" s="717" t="s">
        <v>1645</v>
      </c>
      <c r="Z31" s="708" t="s">
        <v>1095</v>
      </c>
    </row>
    <row r="32" spans="1:26" ht="58.5" customHeight="1">
      <c r="A32" s="754" t="s">
        <v>383</v>
      </c>
      <c r="B32" s="843"/>
      <c r="C32" s="843"/>
      <c r="D32" s="843"/>
      <c r="E32" s="843"/>
      <c r="F32" s="843"/>
      <c r="G32" s="843"/>
      <c r="H32" s="352" t="s">
        <v>398</v>
      </c>
      <c r="I32" s="352" t="s">
        <v>400</v>
      </c>
      <c r="J32" s="835"/>
      <c r="K32" s="835"/>
      <c r="L32" s="844"/>
      <c r="M32" s="835"/>
      <c r="N32" s="848"/>
      <c r="O32" s="835"/>
      <c r="P32" s="390" t="s">
        <v>408</v>
      </c>
      <c r="Q32" s="390" t="s">
        <v>409</v>
      </c>
      <c r="R32" s="365" t="s">
        <v>1007</v>
      </c>
      <c r="S32" s="380">
        <v>43862</v>
      </c>
      <c r="T32" s="380">
        <v>44196</v>
      </c>
      <c r="U32" s="365" t="s">
        <v>410</v>
      </c>
      <c r="V32" s="755" t="s">
        <v>1220</v>
      </c>
      <c r="W32" s="714">
        <v>1</v>
      </c>
      <c r="X32" s="709">
        <v>1</v>
      </c>
      <c r="Y32" s="717" t="s">
        <v>1671</v>
      </c>
      <c r="Z32" s="708" t="s">
        <v>1095</v>
      </c>
    </row>
    <row r="33" spans="1:26" ht="58.5" customHeight="1">
      <c r="A33" s="756" t="s">
        <v>383</v>
      </c>
      <c r="B33" s="352" t="s">
        <v>384</v>
      </c>
      <c r="C33" s="352" t="s">
        <v>385</v>
      </c>
      <c r="D33" s="352" t="s">
        <v>386</v>
      </c>
      <c r="E33" s="352" t="s">
        <v>967</v>
      </c>
      <c r="F33" s="352" t="s">
        <v>946</v>
      </c>
      <c r="G33" s="352" t="s">
        <v>207</v>
      </c>
      <c r="H33" s="352" t="s">
        <v>863</v>
      </c>
      <c r="I33" s="352" t="s">
        <v>411</v>
      </c>
      <c r="J33" s="693" t="s">
        <v>256</v>
      </c>
      <c r="K33" s="693" t="s">
        <v>199</v>
      </c>
      <c r="L33" s="696" t="s">
        <v>204</v>
      </c>
      <c r="M33" s="693" t="s">
        <v>221</v>
      </c>
      <c r="N33" s="702" t="s">
        <v>196</v>
      </c>
      <c r="O33" s="693" t="s">
        <v>228</v>
      </c>
      <c r="P33" s="390" t="s">
        <v>412</v>
      </c>
      <c r="Q33" s="390" t="s">
        <v>413</v>
      </c>
      <c r="R33" s="365" t="s">
        <v>1007</v>
      </c>
      <c r="S33" s="380">
        <v>43862</v>
      </c>
      <c r="T33" s="380">
        <v>44196</v>
      </c>
      <c r="U33" s="365" t="s">
        <v>414</v>
      </c>
      <c r="V33" s="755" t="s">
        <v>1221</v>
      </c>
      <c r="W33" s="714">
        <v>1</v>
      </c>
      <c r="X33" s="709">
        <v>1</v>
      </c>
      <c r="Y33" s="717" t="s">
        <v>1585</v>
      </c>
      <c r="Z33" s="708" t="s">
        <v>1095</v>
      </c>
    </row>
    <row r="34" spans="1:26" ht="58.5" customHeight="1">
      <c r="A34" s="756" t="s">
        <v>383</v>
      </c>
      <c r="B34" s="352" t="s">
        <v>415</v>
      </c>
      <c r="C34" s="365" t="s">
        <v>385</v>
      </c>
      <c r="D34" s="365" t="s">
        <v>386</v>
      </c>
      <c r="E34" s="353" t="s">
        <v>864</v>
      </c>
      <c r="F34" s="353" t="s">
        <v>416</v>
      </c>
      <c r="G34" s="352" t="s">
        <v>200</v>
      </c>
      <c r="H34" s="352" t="s">
        <v>417</v>
      </c>
      <c r="I34" s="352" t="s">
        <v>418</v>
      </c>
      <c r="J34" s="693" t="s">
        <v>202</v>
      </c>
      <c r="K34" s="693" t="s">
        <v>226</v>
      </c>
      <c r="L34" s="696" t="s">
        <v>204</v>
      </c>
      <c r="M34" s="693" t="s">
        <v>221</v>
      </c>
      <c r="N34" s="696" t="s">
        <v>204</v>
      </c>
      <c r="O34" s="693" t="s">
        <v>228</v>
      </c>
      <c r="P34" s="390" t="s">
        <v>419</v>
      </c>
      <c r="Q34" s="390" t="s">
        <v>865</v>
      </c>
      <c r="R34" s="365" t="s">
        <v>1007</v>
      </c>
      <c r="S34" s="380">
        <v>43862</v>
      </c>
      <c r="T34" s="380">
        <v>44196</v>
      </c>
      <c r="U34" s="365" t="s">
        <v>420</v>
      </c>
      <c r="V34" s="755" t="s">
        <v>1222</v>
      </c>
      <c r="W34" s="714">
        <v>1</v>
      </c>
      <c r="X34" s="709">
        <v>1</v>
      </c>
      <c r="Y34" s="717" t="s">
        <v>1586</v>
      </c>
      <c r="Z34" s="708" t="s">
        <v>1095</v>
      </c>
    </row>
    <row r="35" spans="1:26" ht="94.2" customHeight="1">
      <c r="A35" s="757" t="s">
        <v>191</v>
      </c>
      <c r="B35" s="829" t="s">
        <v>866</v>
      </c>
      <c r="C35" s="829" t="s">
        <v>260</v>
      </c>
      <c r="D35" s="829" t="s">
        <v>261</v>
      </c>
      <c r="E35" s="829" t="s">
        <v>867</v>
      </c>
      <c r="F35" s="829" t="s">
        <v>868</v>
      </c>
      <c r="G35" s="829" t="s">
        <v>207</v>
      </c>
      <c r="H35" s="356" t="s">
        <v>678</v>
      </c>
      <c r="I35" s="356" t="s">
        <v>262</v>
      </c>
      <c r="J35" s="836" t="s">
        <v>194</v>
      </c>
      <c r="K35" s="836" t="s">
        <v>195</v>
      </c>
      <c r="L35" s="839" t="s">
        <v>196</v>
      </c>
      <c r="M35" s="836" t="s">
        <v>197</v>
      </c>
      <c r="N35" s="839" t="s">
        <v>196</v>
      </c>
      <c r="O35" s="836" t="s">
        <v>198</v>
      </c>
      <c r="P35" s="360" t="s">
        <v>869</v>
      </c>
      <c r="Q35" s="360" t="s">
        <v>265</v>
      </c>
      <c r="R35" s="356" t="s">
        <v>192</v>
      </c>
      <c r="S35" s="372">
        <v>43831</v>
      </c>
      <c r="T35" s="372">
        <v>44196</v>
      </c>
      <c r="U35" s="356" t="s">
        <v>679</v>
      </c>
      <c r="V35" s="758" t="s">
        <v>1223</v>
      </c>
      <c r="W35" s="714" t="s">
        <v>1587</v>
      </c>
      <c r="X35" s="709"/>
      <c r="Y35" s="717" t="s">
        <v>1588</v>
      </c>
      <c r="Z35" s="711"/>
    </row>
    <row r="36" spans="1:26" ht="94.2" customHeight="1">
      <c r="A36" s="757" t="s">
        <v>191</v>
      </c>
      <c r="B36" s="829"/>
      <c r="C36" s="829"/>
      <c r="D36" s="829"/>
      <c r="E36" s="829"/>
      <c r="F36" s="829"/>
      <c r="G36" s="829"/>
      <c r="H36" s="356" t="s">
        <v>263</v>
      </c>
      <c r="I36" s="356" t="s">
        <v>264</v>
      </c>
      <c r="J36" s="836"/>
      <c r="K36" s="836"/>
      <c r="L36" s="839"/>
      <c r="M36" s="836"/>
      <c r="N36" s="839"/>
      <c r="O36" s="836"/>
      <c r="P36" s="360" t="s">
        <v>870</v>
      </c>
      <c r="Q36" s="360" t="s">
        <v>266</v>
      </c>
      <c r="R36" s="356" t="s">
        <v>192</v>
      </c>
      <c r="S36" s="372">
        <v>43831</v>
      </c>
      <c r="T36" s="372">
        <v>44196</v>
      </c>
      <c r="U36" s="356" t="s">
        <v>267</v>
      </c>
      <c r="V36" s="758" t="s">
        <v>1224</v>
      </c>
      <c r="W36" s="714" t="s">
        <v>1587</v>
      </c>
      <c r="X36" s="709"/>
      <c r="Y36" s="717" t="s">
        <v>1589</v>
      </c>
      <c r="Z36" s="711"/>
    </row>
    <row r="37" spans="1:26" ht="58.5" customHeight="1">
      <c r="A37" s="757" t="s">
        <v>191</v>
      </c>
      <c r="B37" s="829" t="s">
        <v>871</v>
      </c>
      <c r="C37" s="829" t="s">
        <v>260</v>
      </c>
      <c r="D37" s="829" t="s">
        <v>261</v>
      </c>
      <c r="E37" s="829" t="s">
        <v>208</v>
      </c>
      <c r="F37" s="829" t="s">
        <v>872</v>
      </c>
      <c r="G37" s="829" t="s">
        <v>209</v>
      </c>
      <c r="H37" s="356" t="s">
        <v>211</v>
      </c>
      <c r="I37" s="356" t="s">
        <v>212</v>
      </c>
      <c r="J37" s="836" t="s">
        <v>202</v>
      </c>
      <c r="K37" s="836" t="s">
        <v>203</v>
      </c>
      <c r="L37" s="840" t="s">
        <v>204</v>
      </c>
      <c r="M37" s="836" t="s">
        <v>197</v>
      </c>
      <c r="N37" s="840" t="s">
        <v>204</v>
      </c>
      <c r="O37" s="836" t="s">
        <v>205</v>
      </c>
      <c r="P37" s="855" t="s">
        <v>268</v>
      </c>
      <c r="Q37" s="855" t="s">
        <v>269</v>
      </c>
      <c r="R37" s="829" t="s">
        <v>192</v>
      </c>
      <c r="S37" s="858">
        <v>43831</v>
      </c>
      <c r="T37" s="858">
        <v>44196</v>
      </c>
      <c r="U37" s="829" t="s">
        <v>873</v>
      </c>
      <c r="V37" s="857" t="s">
        <v>1225</v>
      </c>
      <c r="W37" s="913">
        <v>1</v>
      </c>
      <c r="X37" s="914">
        <v>1</v>
      </c>
      <c r="Y37" s="912" t="s">
        <v>1590</v>
      </c>
      <c r="Z37" s="909" t="s">
        <v>1095</v>
      </c>
    </row>
    <row r="38" spans="1:26" ht="58.5" customHeight="1">
      <c r="A38" s="757" t="s">
        <v>191</v>
      </c>
      <c r="B38" s="829"/>
      <c r="C38" s="829"/>
      <c r="D38" s="829"/>
      <c r="E38" s="829"/>
      <c r="F38" s="829"/>
      <c r="G38" s="829"/>
      <c r="H38" s="356" t="s">
        <v>874</v>
      </c>
      <c r="I38" s="356" t="s">
        <v>206</v>
      </c>
      <c r="J38" s="836"/>
      <c r="K38" s="836"/>
      <c r="L38" s="840"/>
      <c r="M38" s="836"/>
      <c r="N38" s="840"/>
      <c r="O38" s="836"/>
      <c r="P38" s="855"/>
      <c r="Q38" s="855"/>
      <c r="R38" s="829"/>
      <c r="S38" s="858"/>
      <c r="T38" s="858"/>
      <c r="U38" s="829"/>
      <c r="V38" s="857"/>
      <c r="W38" s="913"/>
      <c r="X38" s="914"/>
      <c r="Y38" s="912"/>
      <c r="Z38" s="909"/>
    </row>
    <row r="39" spans="1:26" ht="58.5" customHeight="1">
      <c r="A39" s="757" t="s">
        <v>191</v>
      </c>
      <c r="B39" s="829" t="s">
        <v>85</v>
      </c>
      <c r="C39" s="829" t="s">
        <v>192</v>
      </c>
      <c r="D39" s="829" t="s">
        <v>193</v>
      </c>
      <c r="E39" s="829" t="s">
        <v>875</v>
      </c>
      <c r="F39" s="830" t="s">
        <v>876</v>
      </c>
      <c r="G39" s="829" t="s">
        <v>200</v>
      </c>
      <c r="H39" s="356" t="s">
        <v>210</v>
      </c>
      <c r="I39" s="356" t="s">
        <v>201</v>
      </c>
      <c r="J39" s="836" t="s">
        <v>202</v>
      </c>
      <c r="K39" s="836" t="s">
        <v>203</v>
      </c>
      <c r="L39" s="840" t="s">
        <v>204</v>
      </c>
      <c r="M39" s="836" t="s">
        <v>197</v>
      </c>
      <c r="N39" s="840" t="s">
        <v>204</v>
      </c>
      <c r="O39" s="836" t="s">
        <v>205</v>
      </c>
      <c r="P39" s="360" t="s">
        <v>268</v>
      </c>
      <c r="Q39" s="360" t="s">
        <v>269</v>
      </c>
      <c r="R39" s="829" t="s">
        <v>192</v>
      </c>
      <c r="S39" s="858">
        <v>43831</v>
      </c>
      <c r="T39" s="858">
        <v>44196</v>
      </c>
      <c r="U39" s="859" t="s">
        <v>680</v>
      </c>
      <c r="V39" s="860" t="s">
        <v>1226</v>
      </c>
      <c r="W39" s="714">
        <v>1</v>
      </c>
      <c r="X39" s="709">
        <v>1</v>
      </c>
      <c r="Y39" s="717" t="s">
        <v>1590</v>
      </c>
      <c r="Z39" s="708" t="s">
        <v>1095</v>
      </c>
    </row>
    <row r="40" spans="1:26" ht="58.5" customHeight="1">
      <c r="A40" s="757" t="s">
        <v>191</v>
      </c>
      <c r="B40" s="829"/>
      <c r="C40" s="829"/>
      <c r="D40" s="829"/>
      <c r="E40" s="829"/>
      <c r="F40" s="830"/>
      <c r="G40" s="829"/>
      <c r="H40" s="356" t="s">
        <v>877</v>
      </c>
      <c r="I40" s="356" t="s">
        <v>206</v>
      </c>
      <c r="J40" s="836"/>
      <c r="K40" s="836"/>
      <c r="L40" s="840"/>
      <c r="M40" s="836"/>
      <c r="N40" s="840"/>
      <c r="O40" s="836"/>
      <c r="P40" s="360" t="s">
        <v>268</v>
      </c>
      <c r="Q40" s="360" t="s">
        <v>269</v>
      </c>
      <c r="R40" s="829"/>
      <c r="S40" s="858"/>
      <c r="T40" s="858"/>
      <c r="U40" s="859"/>
      <c r="V40" s="860"/>
      <c r="W40" s="714">
        <v>1</v>
      </c>
      <c r="X40" s="709">
        <v>1</v>
      </c>
      <c r="Y40" s="717" t="s">
        <v>1590</v>
      </c>
      <c r="Z40" s="708" t="s">
        <v>1095</v>
      </c>
    </row>
    <row r="41" spans="1:26" ht="58.5" customHeight="1">
      <c r="A41" s="750" t="s">
        <v>645</v>
      </c>
      <c r="B41" s="726" t="s">
        <v>646</v>
      </c>
      <c r="C41" s="726" t="s">
        <v>647</v>
      </c>
      <c r="D41" s="726" t="s">
        <v>648</v>
      </c>
      <c r="E41" s="726" t="s">
        <v>649</v>
      </c>
      <c r="F41" s="726" t="s">
        <v>878</v>
      </c>
      <c r="G41" s="367" t="s">
        <v>578</v>
      </c>
      <c r="H41" s="367" t="s">
        <v>650</v>
      </c>
      <c r="I41" s="367" t="s">
        <v>651</v>
      </c>
      <c r="J41" s="727" t="s">
        <v>249</v>
      </c>
      <c r="K41" s="728" t="s">
        <v>218</v>
      </c>
      <c r="L41" s="729" t="s">
        <v>204</v>
      </c>
      <c r="M41" s="728" t="s">
        <v>218</v>
      </c>
      <c r="N41" s="730" t="s">
        <v>218</v>
      </c>
      <c r="O41" s="731" t="s">
        <v>205</v>
      </c>
      <c r="P41" s="373" t="s">
        <v>986</v>
      </c>
      <c r="Q41" s="373" t="s">
        <v>987</v>
      </c>
      <c r="R41" s="367" t="s">
        <v>648</v>
      </c>
      <c r="S41" s="368">
        <v>43831</v>
      </c>
      <c r="T41" s="368">
        <v>44196</v>
      </c>
      <c r="U41" s="384" t="s">
        <v>985</v>
      </c>
      <c r="V41" s="759" t="s">
        <v>1227</v>
      </c>
      <c r="W41" s="714">
        <v>1</v>
      </c>
      <c r="X41" s="709">
        <v>1</v>
      </c>
      <c r="Y41" s="732" t="s">
        <v>1672</v>
      </c>
      <c r="Z41" s="708" t="s">
        <v>1095</v>
      </c>
    </row>
    <row r="42" spans="1:26" ht="58.5" customHeight="1">
      <c r="A42" s="746" t="s">
        <v>645</v>
      </c>
      <c r="B42" s="866" t="s">
        <v>652</v>
      </c>
      <c r="C42" s="866" t="s">
        <v>647</v>
      </c>
      <c r="D42" s="866" t="s">
        <v>648</v>
      </c>
      <c r="E42" s="866" t="s">
        <v>653</v>
      </c>
      <c r="F42" s="866" t="s">
        <v>879</v>
      </c>
      <c r="G42" s="866" t="s">
        <v>207</v>
      </c>
      <c r="H42" s="367" t="s">
        <v>654</v>
      </c>
      <c r="I42" s="367" t="s">
        <v>681</v>
      </c>
      <c r="J42" s="867" t="s">
        <v>256</v>
      </c>
      <c r="K42" s="868" t="s">
        <v>218</v>
      </c>
      <c r="L42" s="869" t="s">
        <v>243</v>
      </c>
      <c r="M42" s="868" t="s">
        <v>218</v>
      </c>
      <c r="N42" s="870" t="s">
        <v>204</v>
      </c>
      <c r="O42" s="872" t="s">
        <v>244</v>
      </c>
      <c r="P42" s="373" t="s">
        <v>880</v>
      </c>
      <c r="Q42" s="373" t="s">
        <v>881</v>
      </c>
      <c r="R42" s="367" t="s">
        <v>648</v>
      </c>
      <c r="S42" s="368">
        <v>43892</v>
      </c>
      <c r="T42" s="368">
        <v>44196</v>
      </c>
      <c r="U42" s="384" t="s">
        <v>988</v>
      </c>
      <c r="V42" s="873" t="s">
        <v>1228</v>
      </c>
      <c r="W42" s="714">
        <v>1</v>
      </c>
      <c r="X42" s="709">
        <v>1</v>
      </c>
      <c r="Y42" s="718" t="s">
        <v>1591</v>
      </c>
      <c r="Z42" s="708" t="s">
        <v>1095</v>
      </c>
    </row>
    <row r="43" spans="1:26" ht="58.5" customHeight="1">
      <c r="A43" s="746" t="s">
        <v>645</v>
      </c>
      <c r="B43" s="866"/>
      <c r="C43" s="866"/>
      <c r="D43" s="866"/>
      <c r="E43" s="866"/>
      <c r="F43" s="866"/>
      <c r="G43" s="866"/>
      <c r="H43" s="367" t="s">
        <v>655</v>
      </c>
      <c r="I43" s="367" t="s">
        <v>656</v>
      </c>
      <c r="J43" s="867"/>
      <c r="K43" s="868"/>
      <c r="L43" s="869"/>
      <c r="M43" s="868"/>
      <c r="N43" s="871"/>
      <c r="O43" s="872"/>
      <c r="P43" s="373" t="s">
        <v>882</v>
      </c>
      <c r="Q43" s="373" t="s">
        <v>881</v>
      </c>
      <c r="R43" s="367" t="s">
        <v>648</v>
      </c>
      <c r="S43" s="368">
        <v>43892</v>
      </c>
      <c r="T43" s="368">
        <v>44196</v>
      </c>
      <c r="U43" s="384" t="s">
        <v>988</v>
      </c>
      <c r="V43" s="874"/>
      <c r="W43" s="714">
        <v>1</v>
      </c>
      <c r="X43" s="709">
        <v>1</v>
      </c>
      <c r="Y43" s="718" t="s">
        <v>1592</v>
      </c>
      <c r="Z43" s="708" t="s">
        <v>1095</v>
      </c>
    </row>
    <row r="44" spans="1:26" ht="58.5" customHeight="1">
      <c r="A44" s="750" t="s">
        <v>645</v>
      </c>
      <c r="B44" s="726" t="s">
        <v>646</v>
      </c>
      <c r="C44" s="726" t="s">
        <v>647</v>
      </c>
      <c r="D44" s="726" t="s">
        <v>648</v>
      </c>
      <c r="E44" s="726" t="s">
        <v>657</v>
      </c>
      <c r="F44" s="726" t="s">
        <v>658</v>
      </c>
      <c r="G44" s="367" t="s">
        <v>808</v>
      </c>
      <c r="H44" s="367" t="s">
        <v>659</v>
      </c>
      <c r="I44" s="367" t="s">
        <v>660</v>
      </c>
      <c r="J44" s="727" t="s">
        <v>249</v>
      </c>
      <c r="K44" s="728" t="s">
        <v>218</v>
      </c>
      <c r="L44" s="729" t="s">
        <v>204</v>
      </c>
      <c r="M44" s="728" t="s">
        <v>218</v>
      </c>
      <c r="N44" s="730" t="s">
        <v>218</v>
      </c>
      <c r="O44" s="731" t="s">
        <v>244</v>
      </c>
      <c r="P44" s="373" t="s">
        <v>661</v>
      </c>
      <c r="Q44" s="373" t="s">
        <v>662</v>
      </c>
      <c r="R44" s="367" t="s">
        <v>648</v>
      </c>
      <c r="S44" s="368">
        <v>43871</v>
      </c>
      <c r="T44" s="368">
        <v>43921</v>
      </c>
      <c r="U44" s="384" t="s">
        <v>989</v>
      </c>
      <c r="V44" s="760" t="s">
        <v>1229</v>
      </c>
      <c r="W44" s="714">
        <v>1</v>
      </c>
      <c r="X44" s="709">
        <v>1</v>
      </c>
      <c r="Y44" s="718" t="s">
        <v>1673</v>
      </c>
      <c r="Z44" s="710" t="s">
        <v>1323</v>
      </c>
    </row>
    <row r="45" spans="1:26" ht="58.5" customHeight="1">
      <c r="A45" s="750" t="s">
        <v>645</v>
      </c>
      <c r="B45" s="367" t="s">
        <v>652</v>
      </c>
      <c r="C45" s="367" t="s">
        <v>647</v>
      </c>
      <c r="D45" s="367" t="s">
        <v>648</v>
      </c>
      <c r="E45" s="367" t="s">
        <v>663</v>
      </c>
      <c r="F45" s="367" t="s">
        <v>664</v>
      </c>
      <c r="G45" s="367" t="s">
        <v>200</v>
      </c>
      <c r="H45" s="367" t="s">
        <v>883</v>
      </c>
      <c r="I45" s="367" t="s">
        <v>665</v>
      </c>
      <c r="J45" s="727" t="s">
        <v>194</v>
      </c>
      <c r="K45" s="728" t="s">
        <v>226</v>
      </c>
      <c r="L45" s="729" t="s">
        <v>204</v>
      </c>
      <c r="M45" s="728" t="s">
        <v>197</v>
      </c>
      <c r="N45" s="733" t="s">
        <v>204</v>
      </c>
      <c r="O45" s="731" t="s">
        <v>228</v>
      </c>
      <c r="P45" s="373" t="s">
        <v>666</v>
      </c>
      <c r="Q45" s="373" t="s">
        <v>990</v>
      </c>
      <c r="R45" s="367" t="s">
        <v>648</v>
      </c>
      <c r="S45" s="368">
        <v>43893</v>
      </c>
      <c r="T45" s="368">
        <v>44196</v>
      </c>
      <c r="U45" s="367" t="s">
        <v>988</v>
      </c>
      <c r="V45" s="761" t="s">
        <v>1230</v>
      </c>
      <c r="W45" s="714">
        <v>1</v>
      </c>
      <c r="X45" s="709">
        <v>1</v>
      </c>
      <c r="Y45" s="734" t="s">
        <v>1593</v>
      </c>
      <c r="Z45" s="708" t="s">
        <v>1095</v>
      </c>
    </row>
    <row r="46" spans="1:26" s="712" customFormat="1" ht="58.5" customHeight="1">
      <c r="A46" s="751" t="s">
        <v>933</v>
      </c>
      <c r="B46" s="862" t="s">
        <v>511</v>
      </c>
      <c r="C46" s="862" t="s">
        <v>512</v>
      </c>
      <c r="D46" s="862" t="s">
        <v>513</v>
      </c>
      <c r="E46" s="862" t="s">
        <v>884</v>
      </c>
      <c r="F46" s="862" t="s">
        <v>885</v>
      </c>
      <c r="G46" s="862" t="s">
        <v>207</v>
      </c>
      <c r="H46" s="402" t="s">
        <v>514</v>
      </c>
      <c r="I46" s="402" t="s">
        <v>515</v>
      </c>
      <c r="J46" s="853" t="s">
        <v>256</v>
      </c>
      <c r="K46" s="850" t="s">
        <v>199</v>
      </c>
      <c r="L46" s="861" t="s">
        <v>204</v>
      </c>
      <c r="M46" s="850" t="s">
        <v>221</v>
      </c>
      <c r="N46" s="851" t="s">
        <v>196</v>
      </c>
      <c r="O46" s="852" t="s">
        <v>232</v>
      </c>
      <c r="P46" s="419" t="s">
        <v>518</v>
      </c>
      <c r="Q46" s="419" t="s">
        <v>826</v>
      </c>
      <c r="R46" s="402" t="s">
        <v>1008</v>
      </c>
      <c r="S46" s="735">
        <v>43831</v>
      </c>
      <c r="T46" s="735">
        <v>44196</v>
      </c>
      <c r="U46" s="402" t="s">
        <v>667</v>
      </c>
      <c r="V46" s="762" t="s">
        <v>1231</v>
      </c>
      <c r="W46" s="714">
        <v>1</v>
      </c>
      <c r="X46" s="709">
        <v>1</v>
      </c>
      <c r="Y46" s="717" t="s">
        <v>1594</v>
      </c>
      <c r="Z46" s="708" t="s">
        <v>1095</v>
      </c>
    </row>
    <row r="47" spans="1:26" ht="58.5" customHeight="1">
      <c r="A47" s="751" t="s">
        <v>933</v>
      </c>
      <c r="B47" s="862"/>
      <c r="C47" s="862"/>
      <c r="D47" s="862"/>
      <c r="E47" s="862"/>
      <c r="F47" s="862"/>
      <c r="G47" s="862"/>
      <c r="H47" s="402" t="s">
        <v>516</v>
      </c>
      <c r="I47" s="402" t="s">
        <v>517</v>
      </c>
      <c r="J47" s="853"/>
      <c r="K47" s="850"/>
      <c r="L47" s="861"/>
      <c r="M47" s="850"/>
      <c r="N47" s="850"/>
      <c r="O47" s="852"/>
      <c r="P47" s="419" t="s">
        <v>519</v>
      </c>
      <c r="Q47" s="419" t="s">
        <v>826</v>
      </c>
      <c r="R47" s="402" t="s">
        <v>1008</v>
      </c>
      <c r="S47" s="735">
        <v>43831</v>
      </c>
      <c r="T47" s="735">
        <v>44196</v>
      </c>
      <c r="U47" s="370" t="s">
        <v>827</v>
      </c>
      <c r="V47" s="762" t="s">
        <v>1232</v>
      </c>
      <c r="W47" s="714">
        <v>1</v>
      </c>
      <c r="X47" s="709">
        <v>1</v>
      </c>
      <c r="Y47" s="717" t="s">
        <v>1635</v>
      </c>
      <c r="Z47" s="708" t="s">
        <v>1095</v>
      </c>
    </row>
    <row r="48" spans="1:26" ht="58.5" customHeight="1">
      <c r="A48" s="763" t="s">
        <v>933</v>
      </c>
      <c r="B48" s="402" t="s">
        <v>520</v>
      </c>
      <c r="C48" s="402" t="s">
        <v>512</v>
      </c>
      <c r="D48" s="402" t="s">
        <v>513</v>
      </c>
      <c r="E48" s="402" t="s">
        <v>521</v>
      </c>
      <c r="F48" s="402" t="s">
        <v>522</v>
      </c>
      <c r="G48" s="402" t="s">
        <v>207</v>
      </c>
      <c r="H48" s="402" t="s">
        <v>523</v>
      </c>
      <c r="I48" s="402" t="s">
        <v>524</v>
      </c>
      <c r="J48" s="693" t="s">
        <v>249</v>
      </c>
      <c r="K48" s="693" t="s">
        <v>218</v>
      </c>
      <c r="L48" s="696" t="s">
        <v>204</v>
      </c>
      <c r="M48" s="693" t="s">
        <v>221</v>
      </c>
      <c r="N48" s="702" t="s">
        <v>196</v>
      </c>
      <c r="O48" s="693" t="s">
        <v>205</v>
      </c>
      <c r="P48" s="419" t="s">
        <v>1039</v>
      </c>
      <c r="Q48" s="419" t="s">
        <v>525</v>
      </c>
      <c r="R48" s="402" t="s">
        <v>1008</v>
      </c>
      <c r="S48" s="735">
        <v>43831</v>
      </c>
      <c r="T48" s="735">
        <v>44196</v>
      </c>
      <c r="U48" s="370" t="s">
        <v>668</v>
      </c>
      <c r="V48" s="762" t="s">
        <v>1233</v>
      </c>
      <c r="W48" s="714">
        <v>1</v>
      </c>
      <c r="X48" s="709">
        <v>1</v>
      </c>
      <c r="Y48" s="717" t="s">
        <v>1595</v>
      </c>
      <c r="Z48" s="708" t="s">
        <v>1095</v>
      </c>
    </row>
    <row r="49" spans="1:26" ht="58.5" customHeight="1">
      <c r="A49" s="763" t="s">
        <v>933</v>
      </c>
      <c r="B49" s="736" t="s">
        <v>520</v>
      </c>
      <c r="C49" s="736" t="s">
        <v>512</v>
      </c>
      <c r="D49" s="402" t="s">
        <v>513</v>
      </c>
      <c r="E49" s="402" t="s">
        <v>803</v>
      </c>
      <c r="F49" s="402" t="s">
        <v>828</v>
      </c>
      <c r="G49" s="402" t="s">
        <v>200</v>
      </c>
      <c r="H49" s="402" t="s">
        <v>804</v>
      </c>
      <c r="I49" s="402" t="s">
        <v>886</v>
      </c>
      <c r="J49" s="693" t="s">
        <v>249</v>
      </c>
      <c r="K49" s="693" t="s">
        <v>242</v>
      </c>
      <c r="L49" s="694" t="s">
        <v>243</v>
      </c>
      <c r="M49" s="693" t="s">
        <v>221</v>
      </c>
      <c r="N49" s="694" t="s">
        <v>243</v>
      </c>
      <c r="O49" s="693" t="s">
        <v>244</v>
      </c>
      <c r="P49" s="419" t="s">
        <v>805</v>
      </c>
      <c r="Q49" s="419" t="s">
        <v>806</v>
      </c>
      <c r="R49" s="402" t="s">
        <v>1008</v>
      </c>
      <c r="S49" s="735">
        <v>43831</v>
      </c>
      <c r="T49" s="735">
        <v>44196</v>
      </c>
      <c r="U49" s="370" t="s">
        <v>807</v>
      </c>
      <c r="V49" s="764" t="s">
        <v>1234</v>
      </c>
      <c r="W49" s="714">
        <v>1</v>
      </c>
      <c r="X49" s="709">
        <v>1</v>
      </c>
      <c r="Y49" s="717" t="s">
        <v>1596</v>
      </c>
      <c r="Z49" s="708" t="s">
        <v>1095</v>
      </c>
    </row>
    <row r="50" spans="1:26" s="421" customFormat="1" ht="58.5" customHeight="1">
      <c r="A50" s="754" t="s">
        <v>438</v>
      </c>
      <c r="B50" s="843" t="s">
        <v>439</v>
      </c>
      <c r="C50" s="843" t="s">
        <v>422</v>
      </c>
      <c r="D50" s="843" t="s">
        <v>423</v>
      </c>
      <c r="E50" s="843" t="s">
        <v>440</v>
      </c>
      <c r="F50" s="843" t="s">
        <v>441</v>
      </c>
      <c r="G50" s="843" t="s">
        <v>207</v>
      </c>
      <c r="H50" s="365" t="s">
        <v>442</v>
      </c>
      <c r="I50" s="365" t="s">
        <v>443</v>
      </c>
      <c r="J50" s="835" t="s">
        <v>256</v>
      </c>
      <c r="K50" s="835" t="s">
        <v>195</v>
      </c>
      <c r="L50" s="844" t="s">
        <v>204</v>
      </c>
      <c r="M50" s="853" t="s">
        <v>218</v>
      </c>
      <c r="N50" s="844" t="s">
        <v>204</v>
      </c>
      <c r="O50" s="835" t="s">
        <v>205</v>
      </c>
      <c r="P50" s="389" t="s">
        <v>446</v>
      </c>
      <c r="Q50" s="389" t="s">
        <v>447</v>
      </c>
      <c r="R50" s="365" t="s">
        <v>431</v>
      </c>
      <c r="S50" s="380">
        <v>43862</v>
      </c>
      <c r="T50" s="380">
        <v>44012</v>
      </c>
      <c r="U50" s="365" t="s">
        <v>684</v>
      </c>
      <c r="V50" s="765" t="s">
        <v>1235</v>
      </c>
      <c r="W50" s="714">
        <v>1</v>
      </c>
      <c r="X50" s="709">
        <v>1</v>
      </c>
      <c r="Y50" s="716" t="s">
        <v>1597</v>
      </c>
      <c r="Z50" s="708" t="s">
        <v>1095</v>
      </c>
    </row>
    <row r="51" spans="1:26" s="421" customFormat="1" ht="58.5" customHeight="1">
      <c r="A51" s="754" t="s">
        <v>438</v>
      </c>
      <c r="B51" s="843"/>
      <c r="C51" s="843"/>
      <c r="D51" s="843"/>
      <c r="E51" s="843"/>
      <c r="F51" s="843"/>
      <c r="G51" s="843"/>
      <c r="H51" s="365" t="s">
        <v>444</v>
      </c>
      <c r="I51" s="365" t="s">
        <v>445</v>
      </c>
      <c r="J51" s="835"/>
      <c r="K51" s="835"/>
      <c r="L51" s="844"/>
      <c r="M51" s="853"/>
      <c r="N51" s="844"/>
      <c r="O51" s="835"/>
      <c r="P51" s="389" t="s">
        <v>448</v>
      </c>
      <c r="Q51" s="389" t="s">
        <v>1063</v>
      </c>
      <c r="R51" s="365" t="s">
        <v>431</v>
      </c>
      <c r="S51" s="380">
        <v>43862</v>
      </c>
      <c r="T51" s="380">
        <v>44196</v>
      </c>
      <c r="U51" s="365" t="s">
        <v>887</v>
      </c>
      <c r="V51" s="765" t="s">
        <v>1236</v>
      </c>
      <c r="W51" s="714">
        <v>1</v>
      </c>
      <c r="X51" s="709">
        <v>1</v>
      </c>
      <c r="Y51" s="717" t="s">
        <v>1598</v>
      </c>
      <c r="Z51" s="708" t="s">
        <v>1095</v>
      </c>
    </row>
    <row r="52" spans="1:26" s="421" customFormat="1" ht="58.5" customHeight="1">
      <c r="A52" s="754" t="str">
        <f>A50</f>
        <v>8. Servicio al Ciudadano</v>
      </c>
      <c r="B52" s="843" t="str">
        <f t="shared" ref="B52:D52" si="0">B50</f>
        <v>Gestión del Servicio al Ciudadano</v>
      </c>
      <c r="C52" s="843" t="str">
        <f t="shared" si="0"/>
        <v>Dirección de Gestión Corporativa y CID</v>
      </c>
      <c r="D52" s="843" t="str">
        <f t="shared" si="0"/>
        <v>Director(a) de Gestión Corporativa y CID</v>
      </c>
      <c r="E52" s="843" t="s">
        <v>449</v>
      </c>
      <c r="F52" s="843" t="s">
        <v>450</v>
      </c>
      <c r="G52" s="843" t="s">
        <v>200</v>
      </c>
      <c r="H52" s="365" t="s">
        <v>451</v>
      </c>
      <c r="I52" s="365" t="s">
        <v>452</v>
      </c>
      <c r="J52" s="853" t="s">
        <v>217</v>
      </c>
      <c r="K52" s="853" t="s">
        <v>226</v>
      </c>
      <c r="L52" s="877" t="s">
        <v>243</v>
      </c>
      <c r="M52" s="835" t="s">
        <v>218</v>
      </c>
      <c r="N52" s="861" t="s">
        <v>204</v>
      </c>
      <c r="O52" s="835" t="s">
        <v>244</v>
      </c>
      <c r="P52" s="389" t="s">
        <v>455</v>
      </c>
      <c r="Q52" s="389" t="s">
        <v>456</v>
      </c>
      <c r="R52" s="365" t="s">
        <v>431</v>
      </c>
      <c r="S52" s="380">
        <v>43952</v>
      </c>
      <c r="T52" s="380">
        <v>44196</v>
      </c>
      <c r="U52" s="365" t="s">
        <v>683</v>
      </c>
      <c r="V52" s="766" t="s">
        <v>1237</v>
      </c>
      <c r="W52" s="714">
        <v>1</v>
      </c>
      <c r="X52" s="709">
        <v>1</v>
      </c>
      <c r="Y52" s="716" t="s">
        <v>1599</v>
      </c>
      <c r="Z52" s="708" t="s">
        <v>1095</v>
      </c>
    </row>
    <row r="53" spans="1:26" ht="58.5" customHeight="1">
      <c r="A53" s="754" t="str">
        <f>A51</f>
        <v>8. Servicio al Ciudadano</v>
      </c>
      <c r="B53" s="843"/>
      <c r="C53" s="843"/>
      <c r="D53" s="843"/>
      <c r="E53" s="843"/>
      <c r="F53" s="843"/>
      <c r="G53" s="843"/>
      <c r="H53" s="365" t="s">
        <v>453</v>
      </c>
      <c r="I53" s="365" t="s">
        <v>454</v>
      </c>
      <c r="J53" s="853"/>
      <c r="K53" s="853"/>
      <c r="L53" s="877"/>
      <c r="M53" s="835"/>
      <c r="N53" s="861"/>
      <c r="O53" s="835"/>
      <c r="P53" s="389" t="s">
        <v>455</v>
      </c>
      <c r="Q53" s="389" t="s">
        <v>456</v>
      </c>
      <c r="R53" s="365" t="s">
        <v>431</v>
      </c>
      <c r="S53" s="380">
        <v>43952</v>
      </c>
      <c r="T53" s="380">
        <v>44196</v>
      </c>
      <c r="U53" s="365" t="s">
        <v>683</v>
      </c>
      <c r="V53" s="767" t="s">
        <v>1237</v>
      </c>
      <c r="W53" s="714">
        <v>1</v>
      </c>
      <c r="X53" s="709">
        <v>1</v>
      </c>
      <c r="Y53" s="716" t="s">
        <v>1600</v>
      </c>
      <c r="Z53" s="708" t="s">
        <v>1095</v>
      </c>
    </row>
    <row r="54" spans="1:26" ht="58.5" customHeight="1">
      <c r="A54" s="768" t="s">
        <v>1618</v>
      </c>
      <c r="B54" s="876" t="s">
        <v>533</v>
      </c>
      <c r="C54" s="876" t="s">
        <v>534</v>
      </c>
      <c r="D54" s="876" t="s">
        <v>535</v>
      </c>
      <c r="E54" s="876" t="s">
        <v>536</v>
      </c>
      <c r="F54" s="876" t="s">
        <v>537</v>
      </c>
      <c r="G54" s="876" t="s">
        <v>207</v>
      </c>
      <c r="H54" s="374" t="s">
        <v>538</v>
      </c>
      <c r="I54" s="374" t="s">
        <v>539</v>
      </c>
      <c r="J54" s="836" t="s">
        <v>217</v>
      </c>
      <c r="K54" s="836" t="s">
        <v>199</v>
      </c>
      <c r="L54" s="837" t="s">
        <v>218</v>
      </c>
      <c r="M54" s="836" t="s">
        <v>218</v>
      </c>
      <c r="N54" s="837" t="s">
        <v>218</v>
      </c>
      <c r="O54" s="836" t="s">
        <v>198</v>
      </c>
      <c r="P54" s="375" t="s">
        <v>888</v>
      </c>
      <c r="Q54" s="375" t="s">
        <v>544</v>
      </c>
      <c r="R54" s="374" t="s">
        <v>546</v>
      </c>
      <c r="S54" s="376">
        <v>43891</v>
      </c>
      <c r="T54" s="376">
        <v>44042</v>
      </c>
      <c r="U54" s="374" t="s">
        <v>685</v>
      </c>
      <c r="V54" s="769" t="s">
        <v>1238</v>
      </c>
      <c r="W54" s="714">
        <v>1</v>
      </c>
      <c r="X54" s="709">
        <v>1</v>
      </c>
      <c r="Y54" s="717" t="s">
        <v>1601</v>
      </c>
      <c r="Z54" s="708" t="s">
        <v>1095</v>
      </c>
    </row>
    <row r="55" spans="1:26" ht="58.5" customHeight="1">
      <c r="A55" s="768" t="s">
        <v>1618</v>
      </c>
      <c r="B55" s="876"/>
      <c r="C55" s="876"/>
      <c r="D55" s="876"/>
      <c r="E55" s="876"/>
      <c r="F55" s="876"/>
      <c r="G55" s="876"/>
      <c r="H55" s="374" t="s">
        <v>540</v>
      </c>
      <c r="I55" s="374" t="s">
        <v>541</v>
      </c>
      <c r="J55" s="836"/>
      <c r="K55" s="836"/>
      <c r="L55" s="837"/>
      <c r="M55" s="836"/>
      <c r="N55" s="838"/>
      <c r="O55" s="836"/>
      <c r="P55" s="375" t="s">
        <v>543</v>
      </c>
      <c r="Q55" s="375" t="s">
        <v>545</v>
      </c>
      <c r="R55" s="374" t="s">
        <v>546</v>
      </c>
      <c r="S55" s="376">
        <v>43862</v>
      </c>
      <c r="T55" s="376">
        <v>44165</v>
      </c>
      <c r="U55" s="374" t="s">
        <v>686</v>
      </c>
      <c r="V55" s="769" t="s">
        <v>1239</v>
      </c>
      <c r="W55" s="714">
        <v>1</v>
      </c>
      <c r="X55" s="709">
        <v>1</v>
      </c>
      <c r="Y55" s="717" t="s">
        <v>1602</v>
      </c>
      <c r="Z55" s="708" t="s">
        <v>1095</v>
      </c>
    </row>
    <row r="56" spans="1:26" ht="58.5" customHeight="1">
      <c r="A56" s="768" t="s">
        <v>1618</v>
      </c>
      <c r="B56" s="374" t="s">
        <v>547</v>
      </c>
      <c r="C56" s="374" t="s">
        <v>534</v>
      </c>
      <c r="D56" s="374" t="s">
        <v>535</v>
      </c>
      <c r="E56" s="374" t="s">
        <v>1543</v>
      </c>
      <c r="F56" s="374" t="s">
        <v>548</v>
      </c>
      <c r="G56" s="374" t="s">
        <v>200</v>
      </c>
      <c r="H56" s="374" t="s">
        <v>549</v>
      </c>
      <c r="I56" s="374" t="s">
        <v>550</v>
      </c>
      <c r="J56" s="693" t="s">
        <v>217</v>
      </c>
      <c r="K56" s="693" t="s">
        <v>242</v>
      </c>
      <c r="L56" s="737" t="s">
        <v>243</v>
      </c>
      <c r="M56" s="693" t="s">
        <v>197</v>
      </c>
      <c r="N56" s="737" t="s">
        <v>243</v>
      </c>
      <c r="O56" s="693" t="s">
        <v>244</v>
      </c>
      <c r="P56" s="375" t="s">
        <v>551</v>
      </c>
      <c r="Q56" s="375" t="s">
        <v>552</v>
      </c>
      <c r="R56" s="374" t="s">
        <v>546</v>
      </c>
      <c r="S56" s="376">
        <v>43891</v>
      </c>
      <c r="T56" s="376">
        <v>44042</v>
      </c>
      <c r="U56" s="374" t="s">
        <v>687</v>
      </c>
      <c r="V56" s="769" t="s">
        <v>1240</v>
      </c>
      <c r="W56" s="714">
        <v>1</v>
      </c>
      <c r="X56" s="709">
        <v>1</v>
      </c>
      <c r="Y56" s="717" t="s">
        <v>1603</v>
      </c>
      <c r="Z56" s="708" t="s">
        <v>1095</v>
      </c>
    </row>
    <row r="57" spans="1:26" ht="58.5" customHeight="1">
      <c r="A57" s="770" t="s">
        <v>934</v>
      </c>
      <c r="B57" s="854" t="s">
        <v>574</v>
      </c>
      <c r="C57" s="854" t="s">
        <v>575</v>
      </c>
      <c r="D57" s="854" t="s">
        <v>576</v>
      </c>
      <c r="E57" s="854" t="s">
        <v>577</v>
      </c>
      <c r="F57" s="854" t="s">
        <v>889</v>
      </c>
      <c r="G57" s="854" t="s">
        <v>578</v>
      </c>
      <c r="H57" s="366" t="s">
        <v>584</v>
      </c>
      <c r="I57" s="366" t="s">
        <v>890</v>
      </c>
      <c r="J57" s="853" t="s">
        <v>249</v>
      </c>
      <c r="K57" s="850" t="s">
        <v>218</v>
      </c>
      <c r="L57" s="861" t="s">
        <v>204</v>
      </c>
      <c r="M57" s="850" t="s">
        <v>218</v>
      </c>
      <c r="N57" s="878" t="s">
        <v>218</v>
      </c>
      <c r="O57" s="852" t="s">
        <v>205</v>
      </c>
      <c r="P57" s="698" t="s">
        <v>891</v>
      </c>
      <c r="Q57" s="698" t="s">
        <v>602</v>
      </c>
      <c r="R57" s="366" t="s">
        <v>603</v>
      </c>
      <c r="S57" s="381">
        <v>43831</v>
      </c>
      <c r="T57" s="381">
        <v>44196</v>
      </c>
      <c r="U57" s="854" t="s">
        <v>607</v>
      </c>
      <c r="V57" s="849" t="s">
        <v>1241</v>
      </c>
      <c r="W57" s="714">
        <v>1</v>
      </c>
      <c r="X57" s="709">
        <v>1</v>
      </c>
      <c r="Y57" s="738" t="s">
        <v>1638</v>
      </c>
      <c r="Z57" s="708" t="s">
        <v>1095</v>
      </c>
    </row>
    <row r="58" spans="1:26" ht="58.5" customHeight="1">
      <c r="A58" s="770" t="s">
        <v>934</v>
      </c>
      <c r="B58" s="854"/>
      <c r="C58" s="854"/>
      <c r="D58" s="854"/>
      <c r="E58" s="854"/>
      <c r="F58" s="854"/>
      <c r="G58" s="854"/>
      <c r="H58" s="366" t="s">
        <v>892</v>
      </c>
      <c r="I58" s="366" t="s">
        <v>592</v>
      </c>
      <c r="J58" s="853"/>
      <c r="K58" s="850"/>
      <c r="L58" s="853"/>
      <c r="M58" s="850"/>
      <c r="N58" s="850"/>
      <c r="O58" s="852"/>
      <c r="P58" s="698" t="s">
        <v>893</v>
      </c>
      <c r="Q58" s="698" t="s">
        <v>602</v>
      </c>
      <c r="R58" s="366" t="s">
        <v>603</v>
      </c>
      <c r="S58" s="381">
        <v>43831</v>
      </c>
      <c r="T58" s="381">
        <v>44196</v>
      </c>
      <c r="U58" s="854"/>
      <c r="V58" s="849"/>
      <c r="W58" s="714">
        <v>1</v>
      </c>
      <c r="X58" s="709">
        <v>1</v>
      </c>
      <c r="Y58" s="738" t="s">
        <v>1638</v>
      </c>
      <c r="Z58" s="708" t="s">
        <v>1095</v>
      </c>
    </row>
    <row r="59" spans="1:26" ht="58.5" customHeight="1">
      <c r="A59" s="770" t="s">
        <v>934</v>
      </c>
      <c r="B59" s="854"/>
      <c r="C59" s="854"/>
      <c r="D59" s="854"/>
      <c r="E59" s="854"/>
      <c r="F59" s="854"/>
      <c r="G59" s="854"/>
      <c r="H59" s="366" t="s">
        <v>894</v>
      </c>
      <c r="I59" s="366" t="s">
        <v>895</v>
      </c>
      <c r="J59" s="853"/>
      <c r="K59" s="850"/>
      <c r="L59" s="853"/>
      <c r="M59" s="850"/>
      <c r="N59" s="850"/>
      <c r="O59" s="852"/>
      <c r="P59" s="698" t="s">
        <v>891</v>
      </c>
      <c r="Q59" s="698" t="s">
        <v>602</v>
      </c>
      <c r="R59" s="366" t="s">
        <v>603</v>
      </c>
      <c r="S59" s="381">
        <v>43831</v>
      </c>
      <c r="T59" s="381">
        <v>44196</v>
      </c>
      <c r="U59" s="854"/>
      <c r="V59" s="849"/>
      <c r="W59" s="714">
        <v>1</v>
      </c>
      <c r="X59" s="709">
        <v>1</v>
      </c>
      <c r="Y59" s="738" t="s">
        <v>1639</v>
      </c>
      <c r="Z59" s="708" t="s">
        <v>1095</v>
      </c>
    </row>
    <row r="60" spans="1:26" ht="58.5" customHeight="1">
      <c r="A60" s="770" t="s">
        <v>934</v>
      </c>
      <c r="B60" s="854"/>
      <c r="C60" s="854"/>
      <c r="D60" s="854"/>
      <c r="E60" s="854"/>
      <c r="F60" s="854"/>
      <c r="G60" s="854"/>
      <c r="H60" s="366" t="s">
        <v>896</v>
      </c>
      <c r="I60" s="366" t="s">
        <v>897</v>
      </c>
      <c r="J60" s="853"/>
      <c r="K60" s="850"/>
      <c r="L60" s="853"/>
      <c r="M60" s="850"/>
      <c r="N60" s="850"/>
      <c r="O60" s="852"/>
      <c r="P60" s="698" t="s">
        <v>891</v>
      </c>
      <c r="Q60" s="698" t="s">
        <v>602</v>
      </c>
      <c r="R60" s="366" t="s">
        <v>603</v>
      </c>
      <c r="S60" s="381">
        <v>43831</v>
      </c>
      <c r="T60" s="381">
        <v>44196</v>
      </c>
      <c r="U60" s="854"/>
      <c r="V60" s="849"/>
      <c r="W60" s="714">
        <v>1</v>
      </c>
      <c r="X60" s="709">
        <v>1</v>
      </c>
      <c r="Y60" s="738" t="s">
        <v>1639</v>
      </c>
      <c r="Z60" s="708" t="s">
        <v>1095</v>
      </c>
    </row>
    <row r="61" spans="1:26" ht="58.5" customHeight="1">
      <c r="A61" s="770" t="s">
        <v>934</v>
      </c>
      <c r="B61" s="854" t="s">
        <v>579</v>
      </c>
      <c r="C61" s="854" t="s">
        <v>575</v>
      </c>
      <c r="D61" s="854" t="s">
        <v>576</v>
      </c>
      <c r="E61" s="854" t="s">
        <v>580</v>
      </c>
      <c r="F61" s="854" t="s">
        <v>581</v>
      </c>
      <c r="G61" s="854" t="s">
        <v>578</v>
      </c>
      <c r="H61" s="366" t="s">
        <v>585</v>
      </c>
      <c r="I61" s="366" t="s">
        <v>898</v>
      </c>
      <c r="J61" s="853" t="s">
        <v>256</v>
      </c>
      <c r="K61" s="850" t="s">
        <v>199</v>
      </c>
      <c r="L61" s="861" t="s">
        <v>204</v>
      </c>
      <c r="M61" s="850" t="s">
        <v>218</v>
      </c>
      <c r="N61" s="851" t="s">
        <v>196</v>
      </c>
      <c r="O61" s="852" t="s">
        <v>205</v>
      </c>
      <c r="P61" s="879" t="s">
        <v>899</v>
      </c>
      <c r="Q61" s="879" t="s">
        <v>604</v>
      </c>
      <c r="R61" s="854" t="s">
        <v>606</v>
      </c>
      <c r="S61" s="880">
        <v>43831</v>
      </c>
      <c r="T61" s="880">
        <v>44196</v>
      </c>
      <c r="U61" s="854" t="s">
        <v>608</v>
      </c>
      <c r="V61" s="849" t="s">
        <v>1242</v>
      </c>
      <c r="W61" s="913">
        <v>1</v>
      </c>
      <c r="X61" s="914">
        <v>1</v>
      </c>
      <c r="Y61" s="924" t="s">
        <v>1640</v>
      </c>
      <c r="Z61" s="909" t="s">
        <v>1095</v>
      </c>
    </row>
    <row r="62" spans="1:26" ht="58.5" customHeight="1">
      <c r="A62" s="770" t="s">
        <v>934</v>
      </c>
      <c r="B62" s="854"/>
      <c r="C62" s="854"/>
      <c r="D62" s="854"/>
      <c r="E62" s="854"/>
      <c r="F62" s="854"/>
      <c r="G62" s="854"/>
      <c r="H62" s="366" t="s">
        <v>586</v>
      </c>
      <c r="I62" s="366" t="s">
        <v>593</v>
      </c>
      <c r="J62" s="853"/>
      <c r="K62" s="850"/>
      <c r="L62" s="853"/>
      <c r="M62" s="850"/>
      <c r="N62" s="850"/>
      <c r="O62" s="852"/>
      <c r="P62" s="879"/>
      <c r="Q62" s="879"/>
      <c r="R62" s="854"/>
      <c r="S62" s="880"/>
      <c r="T62" s="880"/>
      <c r="U62" s="854"/>
      <c r="V62" s="849"/>
      <c r="W62" s="913"/>
      <c r="X62" s="914"/>
      <c r="Y62" s="924"/>
      <c r="Z62" s="909"/>
    </row>
    <row r="63" spans="1:26" ht="58.5" customHeight="1">
      <c r="A63" s="770" t="s">
        <v>934</v>
      </c>
      <c r="B63" s="854"/>
      <c r="C63" s="854"/>
      <c r="D63" s="854"/>
      <c r="E63" s="854"/>
      <c r="F63" s="854"/>
      <c r="G63" s="854"/>
      <c r="H63" s="366" t="s">
        <v>587</v>
      </c>
      <c r="I63" s="366" t="s">
        <v>593</v>
      </c>
      <c r="J63" s="853"/>
      <c r="K63" s="850"/>
      <c r="L63" s="853"/>
      <c r="M63" s="850"/>
      <c r="N63" s="850"/>
      <c r="O63" s="852"/>
      <c r="P63" s="879"/>
      <c r="Q63" s="879"/>
      <c r="R63" s="854"/>
      <c r="S63" s="880"/>
      <c r="T63" s="880"/>
      <c r="U63" s="854"/>
      <c r="V63" s="849"/>
      <c r="W63" s="913"/>
      <c r="X63" s="914"/>
      <c r="Y63" s="924"/>
      <c r="Z63" s="909"/>
    </row>
    <row r="64" spans="1:26" ht="58.5" customHeight="1">
      <c r="A64" s="770" t="s">
        <v>934</v>
      </c>
      <c r="B64" s="854"/>
      <c r="C64" s="854"/>
      <c r="D64" s="854"/>
      <c r="E64" s="854"/>
      <c r="F64" s="854"/>
      <c r="G64" s="854"/>
      <c r="H64" s="366" t="s">
        <v>588</v>
      </c>
      <c r="I64" s="366" t="s">
        <v>900</v>
      </c>
      <c r="J64" s="853"/>
      <c r="K64" s="850"/>
      <c r="L64" s="853"/>
      <c r="M64" s="850"/>
      <c r="N64" s="850"/>
      <c r="O64" s="852"/>
      <c r="P64" s="879"/>
      <c r="Q64" s="879"/>
      <c r="R64" s="854"/>
      <c r="S64" s="880"/>
      <c r="T64" s="880"/>
      <c r="U64" s="854"/>
      <c r="V64" s="849"/>
      <c r="W64" s="913"/>
      <c r="X64" s="914"/>
      <c r="Y64" s="924"/>
      <c r="Z64" s="909"/>
    </row>
    <row r="65" spans="1:26" ht="58.5" customHeight="1">
      <c r="A65" s="770" t="s">
        <v>934</v>
      </c>
      <c r="B65" s="854" t="s">
        <v>582</v>
      </c>
      <c r="C65" s="854" t="s">
        <v>575</v>
      </c>
      <c r="D65" s="854" t="s">
        <v>576</v>
      </c>
      <c r="E65" s="854" t="s">
        <v>901</v>
      </c>
      <c r="F65" s="854" t="s">
        <v>902</v>
      </c>
      <c r="G65" s="854" t="s">
        <v>578</v>
      </c>
      <c r="H65" s="366" t="s">
        <v>903</v>
      </c>
      <c r="I65" s="366" t="s">
        <v>594</v>
      </c>
      <c r="J65" s="853" t="s">
        <v>249</v>
      </c>
      <c r="K65" s="850" t="s">
        <v>218</v>
      </c>
      <c r="L65" s="861" t="s">
        <v>204</v>
      </c>
      <c r="M65" s="850" t="s">
        <v>218</v>
      </c>
      <c r="N65" s="878" t="s">
        <v>218</v>
      </c>
      <c r="O65" s="852" t="s">
        <v>205</v>
      </c>
      <c r="P65" s="879" t="s">
        <v>904</v>
      </c>
      <c r="Q65" s="879" t="s">
        <v>605</v>
      </c>
      <c r="R65" s="854" t="s">
        <v>603</v>
      </c>
      <c r="S65" s="880">
        <v>43831</v>
      </c>
      <c r="T65" s="880">
        <v>44196</v>
      </c>
      <c r="U65" s="854" t="s">
        <v>609</v>
      </c>
      <c r="V65" s="849" t="s">
        <v>1243</v>
      </c>
      <c r="W65" s="913">
        <v>1</v>
      </c>
      <c r="X65" s="914">
        <v>1</v>
      </c>
      <c r="Y65" s="924" t="s">
        <v>1641</v>
      </c>
      <c r="Z65" s="909" t="s">
        <v>1095</v>
      </c>
    </row>
    <row r="66" spans="1:26" ht="58.5" customHeight="1">
      <c r="A66" s="770" t="s">
        <v>934</v>
      </c>
      <c r="B66" s="854"/>
      <c r="C66" s="854"/>
      <c r="D66" s="854"/>
      <c r="E66" s="854"/>
      <c r="F66" s="854"/>
      <c r="G66" s="854"/>
      <c r="H66" s="366" t="s">
        <v>589</v>
      </c>
      <c r="I66" s="366" t="s">
        <v>595</v>
      </c>
      <c r="J66" s="853"/>
      <c r="K66" s="850"/>
      <c r="L66" s="853"/>
      <c r="M66" s="850"/>
      <c r="N66" s="850"/>
      <c r="O66" s="852"/>
      <c r="P66" s="879"/>
      <c r="Q66" s="879"/>
      <c r="R66" s="854"/>
      <c r="S66" s="880"/>
      <c r="T66" s="880"/>
      <c r="U66" s="854"/>
      <c r="V66" s="849"/>
      <c r="W66" s="913"/>
      <c r="X66" s="914"/>
      <c r="Y66" s="924"/>
      <c r="Z66" s="909"/>
    </row>
    <row r="67" spans="1:26" ht="58.5" customHeight="1">
      <c r="A67" s="770" t="s">
        <v>934</v>
      </c>
      <c r="B67" s="854"/>
      <c r="C67" s="854"/>
      <c r="D67" s="854"/>
      <c r="E67" s="854"/>
      <c r="F67" s="854"/>
      <c r="G67" s="854"/>
      <c r="H67" s="366" t="s">
        <v>590</v>
      </c>
      <c r="I67" s="366" t="s">
        <v>905</v>
      </c>
      <c r="J67" s="853"/>
      <c r="K67" s="850"/>
      <c r="L67" s="853"/>
      <c r="M67" s="850"/>
      <c r="N67" s="850"/>
      <c r="O67" s="852"/>
      <c r="P67" s="879"/>
      <c r="Q67" s="879"/>
      <c r="R67" s="854"/>
      <c r="S67" s="880"/>
      <c r="T67" s="880"/>
      <c r="U67" s="854"/>
      <c r="V67" s="849"/>
      <c r="W67" s="913"/>
      <c r="X67" s="914"/>
      <c r="Y67" s="924"/>
      <c r="Z67" s="909"/>
    </row>
    <row r="68" spans="1:26" ht="58.5" customHeight="1">
      <c r="A68" s="770" t="s">
        <v>934</v>
      </c>
      <c r="B68" s="854" t="s">
        <v>583</v>
      </c>
      <c r="C68" s="854" t="s">
        <v>575</v>
      </c>
      <c r="D68" s="854" t="s">
        <v>576</v>
      </c>
      <c r="E68" s="854" t="s">
        <v>1526</v>
      </c>
      <c r="F68" s="854" t="s">
        <v>906</v>
      </c>
      <c r="G68" s="854" t="s">
        <v>200</v>
      </c>
      <c r="H68" s="366" t="s">
        <v>907</v>
      </c>
      <c r="I68" s="366" t="s">
        <v>596</v>
      </c>
      <c r="J68" s="853" t="s">
        <v>202</v>
      </c>
      <c r="K68" s="883" t="s">
        <v>226</v>
      </c>
      <c r="L68" s="861" t="s">
        <v>204</v>
      </c>
      <c r="M68" s="853" t="s">
        <v>218</v>
      </c>
      <c r="N68" s="861" t="s">
        <v>204</v>
      </c>
      <c r="O68" s="852" t="s">
        <v>205</v>
      </c>
      <c r="P68" s="698" t="s">
        <v>598</v>
      </c>
      <c r="Q68" s="698" t="s">
        <v>908</v>
      </c>
      <c r="R68" s="366" t="s">
        <v>599</v>
      </c>
      <c r="S68" s="381">
        <v>43831</v>
      </c>
      <c r="T68" s="381">
        <v>44196</v>
      </c>
      <c r="U68" s="854" t="s">
        <v>610</v>
      </c>
      <c r="V68" s="881" t="s">
        <v>1244</v>
      </c>
      <c r="W68" s="714">
        <v>1</v>
      </c>
      <c r="X68" s="709">
        <v>1</v>
      </c>
      <c r="Y68" s="739" t="s">
        <v>1604</v>
      </c>
      <c r="Z68" s="708" t="s">
        <v>1095</v>
      </c>
    </row>
    <row r="69" spans="1:26" ht="58.5" customHeight="1">
      <c r="A69" s="770" t="s">
        <v>934</v>
      </c>
      <c r="B69" s="854"/>
      <c r="C69" s="854"/>
      <c r="D69" s="854"/>
      <c r="E69" s="854"/>
      <c r="F69" s="854"/>
      <c r="G69" s="854"/>
      <c r="H69" s="366" t="s">
        <v>591</v>
      </c>
      <c r="I69" s="366" t="s">
        <v>597</v>
      </c>
      <c r="J69" s="853"/>
      <c r="K69" s="883"/>
      <c r="L69" s="853"/>
      <c r="M69" s="853"/>
      <c r="N69" s="853"/>
      <c r="O69" s="852"/>
      <c r="P69" s="698" t="s">
        <v>598</v>
      </c>
      <c r="Q69" s="698" t="s">
        <v>908</v>
      </c>
      <c r="R69" s="366" t="s">
        <v>599</v>
      </c>
      <c r="S69" s="381">
        <v>43831</v>
      </c>
      <c r="T69" s="381">
        <v>44196</v>
      </c>
      <c r="U69" s="854"/>
      <c r="V69" s="881"/>
      <c r="W69" s="714">
        <v>1</v>
      </c>
      <c r="X69" s="709">
        <v>1</v>
      </c>
      <c r="Y69" s="739" t="s">
        <v>1604</v>
      </c>
      <c r="Z69" s="708" t="s">
        <v>1095</v>
      </c>
    </row>
    <row r="70" spans="1:26" ht="58.5" customHeight="1">
      <c r="A70" s="770" t="s">
        <v>934</v>
      </c>
      <c r="B70" s="854"/>
      <c r="C70" s="854"/>
      <c r="D70" s="854"/>
      <c r="E70" s="854"/>
      <c r="F70" s="854"/>
      <c r="G70" s="854"/>
      <c r="H70" s="366" t="s">
        <v>909</v>
      </c>
      <c r="I70" s="366" t="s">
        <v>910</v>
      </c>
      <c r="J70" s="853"/>
      <c r="K70" s="883"/>
      <c r="L70" s="853"/>
      <c r="M70" s="853"/>
      <c r="N70" s="853"/>
      <c r="O70" s="852"/>
      <c r="P70" s="698" t="s">
        <v>600</v>
      </c>
      <c r="Q70" s="698" t="s">
        <v>601</v>
      </c>
      <c r="R70" s="366" t="s">
        <v>599</v>
      </c>
      <c r="S70" s="381">
        <v>43831</v>
      </c>
      <c r="T70" s="381">
        <v>44196</v>
      </c>
      <c r="U70" s="854"/>
      <c r="V70" s="881"/>
      <c r="W70" s="714">
        <v>1</v>
      </c>
      <c r="X70" s="709">
        <v>1</v>
      </c>
      <c r="Y70" s="739" t="s">
        <v>1604</v>
      </c>
      <c r="Z70" s="708" t="s">
        <v>1095</v>
      </c>
    </row>
    <row r="71" spans="1:26" ht="58.5" customHeight="1">
      <c r="A71" s="756" t="s">
        <v>245</v>
      </c>
      <c r="B71" s="352" t="s">
        <v>302</v>
      </c>
      <c r="C71" s="352" t="s">
        <v>534</v>
      </c>
      <c r="D71" s="352" t="s">
        <v>308</v>
      </c>
      <c r="E71" s="352" t="s">
        <v>298</v>
      </c>
      <c r="F71" s="352" t="s">
        <v>299</v>
      </c>
      <c r="G71" s="352" t="s">
        <v>207</v>
      </c>
      <c r="H71" s="352" t="s">
        <v>300</v>
      </c>
      <c r="I71" s="352" t="s">
        <v>301</v>
      </c>
      <c r="J71" s="693" t="s">
        <v>305</v>
      </c>
      <c r="K71" s="693" t="s">
        <v>306</v>
      </c>
      <c r="L71" s="696" t="s">
        <v>204</v>
      </c>
      <c r="M71" s="693" t="s">
        <v>307</v>
      </c>
      <c r="N71" s="695" t="s">
        <v>306</v>
      </c>
      <c r="O71" s="693" t="s">
        <v>205</v>
      </c>
      <c r="P71" s="390" t="s">
        <v>303</v>
      </c>
      <c r="Q71" s="392" t="s">
        <v>304</v>
      </c>
      <c r="R71" s="352" t="s">
        <v>1009</v>
      </c>
      <c r="S71" s="382">
        <v>43862</v>
      </c>
      <c r="T71" s="382">
        <v>44196</v>
      </c>
      <c r="U71" s="377" t="s">
        <v>947</v>
      </c>
      <c r="V71" s="755" t="s">
        <v>1245</v>
      </c>
      <c r="W71" s="714">
        <v>0.86</v>
      </c>
      <c r="X71" s="709">
        <v>1</v>
      </c>
      <c r="Y71" s="717" t="s">
        <v>1605</v>
      </c>
      <c r="Z71" s="708" t="s">
        <v>1095</v>
      </c>
    </row>
    <row r="72" spans="1:26" ht="58.5" customHeight="1">
      <c r="A72" s="756" t="s">
        <v>245</v>
      </c>
      <c r="B72" s="352" t="s">
        <v>247</v>
      </c>
      <c r="C72" s="352" t="s">
        <v>246</v>
      </c>
      <c r="D72" s="352" t="s">
        <v>308</v>
      </c>
      <c r="E72" s="352" t="s">
        <v>309</v>
      </c>
      <c r="F72" s="352" t="s">
        <v>310</v>
      </c>
      <c r="G72" s="352" t="s">
        <v>207</v>
      </c>
      <c r="H72" s="352" t="s">
        <v>311</v>
      </c>
      <c r="I72" s="352" t="s">
        <v>312</v>
      </c>
      <c r="J72" s="693" t="s">
        <v>305</v>
      </c>
      <c r="K72" s="693" t="s">
        <v>306</v>
      </c>
      <c r="L72" s="696" t="s">
        <v>204</v>
      </c>
      <c r="M72" s="693" t="s">
        <v>197</v>
      </c>
      <c r="N72" s="695" t="s">
        <v>218</v>
      </c>
      <c r="O72" s="693" t="s">
        <v>232</v>
      </c>
      <c r="P72" s="390" t="s">
        <v>313</v>
      </c>
      <c r="Q72" s="392" t="s">
        <v>314</v>
      </c>
      <c r="R72" s="352" t="s">
        <v>1010</v>
      </c>
      <c r="S72" s="382">
        <v>43922</v>
      </c>
      <c r="T72" s="382">
        <v>44196</v>
      </c>
      <c r="U72" s="377" t="s">
        <v>963</v>
      </c>
      <c r="V72" s="755" t="s">
        <v>1246</v>
      </c>
      <c r="W72" s="714">
        <v>0.9</v>
      </c>
      <c r="X72" s="709">
        <v>1</v>
      </c>
      <c r="Y72" s="717" t="s">
        <v>1642</v>
      </c>
      <c r="Z72" s="708" t="s">
        <v>1095</v>
      </c>
    </row>
    <row r="73" spans="1:26" ht="58.5" customHeight="1">
      <c r="A73" s="771" t="s">
        <v>245</v>
      </c>
      <c r="B73" s="882" t="s">
        <v>315</v>
      </c>
      <c r="C73" s="882" t="s">
        <v>246</v>
      </c>
      <c r="D73" s="882" t="s">
        <v>308</v>
      </c>
      <c r="E73" s="882" t="s">
        <v>316</v>
      </c>
      <c r="F73" s="882" t="s">
        <v>317</v>
      </c>
      <c r="G73" s="882" t="s">
        <v>209</v>
      </c>
      <c r="H73" s="352" t="s">
        <v>318</v>
      </c>
      <c r="I73" s="352" t="s">
        <v>320</v>
      </c>
      <c r="J73" s="836" t="s">
        <v>322</v>
      </c>
      <c r="K73" s="836" t="s">
        <v>242</v>
      </c>
      <c r="L73" s="840" t="s">
        <v>204</v>
      </c>
      <c r="M73" s="836" t="s">
        <v>221</v>
      </c>
      <c r="N73" s="840" t="s">
        <v>204</v>
      </c>
      <c r="O73" s="836" t="s">
        <v>205</v>
      </c>
      <c r="P73" s="390" t="s">
        <v>323</v>
      </c>
      <c r="Q73" s="392" t="s">
        <v>324</v>
      </c>
      <c r="R73" s="352" t="s">
        <v>1010</v>
      </c>
      <c r="S73" s="382">
        <v>43862</v>
      </c>
      <c r="T73" s="382">
        <v>44012</v>
      </c>
      <c r="U73" s="377" t="s">
        <v>962</v>
      </c>
      <c r="V73" s="772" t="s">
        <v>1247</v>
      </c>
      <c r="W73" s="714">
        <v>1</v>
      </c>
      <c r="X73" s="709">
        <v>1</v>
      </c>
      <c r="Y73" s="717" t="s">
        <v>1606</v>
      </c>
      <c r="Z73" s="708" t="s">
        <v>1095</v>
      </c>
    </row>
    <row r="74" spans="1:26" ht="58.5" customHeight="1">
      <c r="A74" s="771" t="s">
        <v>245</v>
      </c>
      <c r="B74" s="882"/>
      <c r="C74" s="882"/>
      <c r="D74" s="882"/>
      <c r="E74" s="882"/>
      <c r="F74" s="882"/>
      <c r="G74" s="882"/>
      <c r="H74" s="352" t="s">
        <v>319</v>
      </c>
      <c r="I74" s="352" t="s">
        <v>321</v>
      </c>
      <c r="J74" s="836"/>
      <c r="K74" s="836"/>
      <c r="L74" s="840"/>
      <c r="M74" s="836"/>
      <c r="N74" s="840"/>
      <c r="O74" s="836"/>
      <c r="P74" s="390" t="s">
        <v>325</v>
      </c>
      <c r="Q74" s="392" t="s">
        <v>326</v>
      </c>
      <c r="R74" s="352" t="s">
        <v>1009</v>
      </c>
      <c r="S74" s="382">
        <v>43891</v>
      </c>
      <c r="T74" s="382">
        <v>44196</v>
      </c>
      <c r="U74" s="377" t="s">
        <v>961</v>
      </c>
      <c r="V74" s="772" t="s">
        <v>1246</v>
      </c>
      <c r="W74" s="714">
        <v>1</v>
      </c>
      <c r="X74" s="709">
        <v>1</v>
      </c>
      <c r="Y74" s="717" t="s">
        <v>1607</v>
      </c>
      <c r="Z74" s="708" t="s">
        <v>1095</v>
      </c>
    </row>
    <row r="75" spans="1:26" ht="58.5" customHeight="1">
      <c r="A75" s="768" t="s">
        <v>931</v>
      </c>
      <c r="B75" s="876" t="s">
        <v>620</v>
      </c>
      <c r="C75" s="876" t="s">
        <v>246</v>
      </c>
      <c r="D75" s="876" t="s">
        <v>308</v>
      </c>
      <c r="E75" s="876" t="s">
        <v>1542</v>
      </c>
      <c r="F75" s="876" t="s">
        <v>829</v>
      </c>
      <c r="G75" s="876" t="s">
        <v>808</v>
      </c>
      <c r="H75" s="374" t="s">
        <v>622</v>
      </c>
      <c r="I75" s="374" t="s">
        <v>623</v>
      </c>
      <c r="J75" s="867" t="s">
        <v>217</v>
      </c>
      <c r="K75" s="867" t="s">
        <v>199</v>
      </c>
      <c r="L75" s="885" t="s">
        <v>218</v>
      </c>
      <c r="M75" s="850" t="s">
        <v>218</v>
      </c>
      <c r="N75" s="878" t="s">
        <v>218</v>
      </c>
      <c r="O75" s="852" t="s">
        <v>244</v>
      </c>
      <c r="P75" s="886" t="s">
        <v>830</v>
      </c>
      <c r="Q75" s="886" t="s">
        <v>625</v>
      </c>
      <c r="R75" s="876" t="s">
        <v>1011</v>
      </c>
      <c r="S75" s="887">
        <v>44044</v>
      </c>
      <c r="T75" s="887">
        <v>44196</v>
      </c>
      <c r="U75" s="876" t="s">
        <v>626</v>
      </c>
      <c r="V75" s="884" t="s">
        <v>1248</v>
      </c>
      <c r="W75" s="913">
        <v>1</v>
      </c>
      <c r="X75" s="914">
        <v>1</v>
      </c>
      <c r="Y75" s="917" t="s">
        <v>1643</v>
      </c>
      <c r="Z75" s="909" t="s">
        <v>1095</v>
      </c>
    </row>
    <row r="76" spans="1:26" ht="58.5" customHeight="1">
      <c r="A76" s="768" t="s">
        <v>931</v>
      </c>
      <c r="B76" s="876"/>
      <c r="C76" s="876"/>
      <c r="D76" s="876"/>
      <c r="E76" s="876"/>
      <c r="F76" s="876"/>
      <c r="G76" s="876"/>
      <c r="H76" s="374" t="s">
        <v>831</v>
      </c>
      <c r="I76" s="374" t="s">
        <v>624</v>
      </c>
      <c r="J76" s="867"/>
      <c r="K76" s="867"/>
      <c r="L76" s="861"/>
      <c r="M76" s="850"/>
      <c r="N76" s="878"/>
      <c r="O76" s="852"/>
      <c r="P76" s="886"/>
      <c r="Q76" s="886"/>
      <c r="R76" s="876"/>
      <c r="S76" s="887"/>
      <c r="T76" s="887"/>
      <c r="U76" s="876"/>
      <c r="V76" s="884"/>
      <c r="W76" s="913"/>
      <c r="X76" s="914"/>
      <c r="Y76" s="917"/>
      <c r="Z76" s="909"/>
    </row>
    <row r="77" spans="1:26" ht="58.5" customHeight="1">
      <c r="A77" s="773" t="s">
        <v>931</v>
      </c>
      <c r="B77" s="374" t="s">
        <v>621</v>
      </c>
      <c r="C77" s="374" t="s">
        <v>534</v>
      </c>
      <c r="D77" s="374" t="s">
        <v>308</v>
      </c>
      <c r="E77" s="374" t="s">
        <v>968</v>
      </c>
      <c r="F77" s="374" t="s">
        <v>832</v>
      </c>
      <c r="G77" s="374" t="s">
        <v>200</v>
      </c>
      <c r="H77" s="374" t="s">
        <v>627</v>
      </c>
      <c r="I77" s="374" t="s">
        <v>628</v>
      </c>
      <c r="J77" s="697" t="s">
        <v>194</v>
      </c>
      <c r="K77" s="393" t="s">
        <v>226</v>
      </c>
      <c r="L77" s="394" t="s">
        <v>629</v>
      </c>
      <c r="M77" s="740" t="s">
        <v>218</v>
      </c>
      <c r="N77" s="394" t="s">
        <v>204</v>
      </c>
      <c r="O77" s="395" t="s">
        <v>205</v>
      </c>
      <c r="P77" s="375" t="s">
        <v>630</v>
      </c>
      <c r="Q77" s="375" t="s">
        <v>552</v>
      </c>
      <c r="R77" s="374" t="s">
        <v>1011</v>
      </c>
      <c r="S77" s="376">
        <v>43891</v>
      </c>
      <c r="T77" s="376">
        <v>44042</v>
      </c>
      <c r="U77" s="374" t="s">
        <v>833</v>
      </c>
      <c r="V77" s="769" t="s">
        <v>1249</v>
      </c>
      <c r="W77" s="714">
        <v>1</v>
      </c>
      <c r="X77" s="709">
        <v>1</v>
      </c>
      <c r="Y77" s="741" t="s">
        <v>1608</v>
      </c>
      <c r="Z77" s="710" t="s">
        <v>1323</v>
      </c>
    </row>
    <row r="78" spans="1:26" ht="58.5" customHeight="1">
      <c r="A78" s="774" t="s">
        <v>834</v>
      </c>
      <c r="B78" s="397" t="s">
        <v>790</v>
      </c>
      <c r="C78" s="397" t="s">
        <v>422</v>
      </c>
      <c r="D78" s="397" t="s">
        <v>423</v>
      </c>
      <c r="E78" s="397" t="s">
        <v>791</v>
      </c>
      <c r="F78" s="397" t="s">
        <v>792</v>
      </c>
      <c r="G78" s="397" t="s">
        <v>207</v>
      </c>
      <c r="H78" s="397" t="s">
        <v>793</v>
      </c>
      <c r="I78" s="397" t="s">
        <v>428</v>
      </c>
      <c r="J78" s="697" t="s">
        <v>249</v>
      </c>
      <c r="K78" s="393" t="s">
        <v>199</v>
      </c>
      <c r="L78" s="394" t="s">
        <v>204</v>
      </c>
      <c r="M78" s="740" t="s">
        <v>221</v>
      </c>
      <c r="N78" s="394" t="s">
        <v>218</v>
      </c>
      <c r="O78" s="395" t="s">
        <v>232</v>
      </c>
      <c r="P78" s="398" t="s">
        <v>799</v>
      </c>
      <c r="Q78" s="398" t="s">
        <v>800</v>
      </c>
      <c r="R78" s="397" t="s">
        <v>431</v>
      </c>
      <c r="S78" s="399">
        <v>43831</v>
      </c>
      <c r="T78" s="399">
        <v>44074</v>
      </c>
      <c r="U78" s="397" t="s">
        <v>682</v>
      </c>
      <c r="V78" s="775" t="s">
        <v>1250</v>
      </c>
      <c r="W78" s="714">
        <v>1</v>
      </c>
      <c r="X78" s="709">
        <v>1</v>
      </c>
      <c r="Y78" s="717" t="s">
        <v>1622</v>
      </c>
      <c r="Z78" s="710" t="s">
        <v>1323</v>
      </c>
    </row>
    <row r="79" spans="1:26" ht="58.5" customHeight="1">
      <c r="A79" s="774" t="s">
        <v>834</v>
      </c>
      <c r="B79" s="397" t="s">
        <v>790</v>
      </c>
      <c r="C79" s="397" t="s">
        <v>422</v>
      </c>
      <c r="D79" s="397" t="s">
        <v>423</v>
      </c>
      <c r="E79" s="397" t="s">
        <v>794</v>
      </c>
      <c r="F79" s="397" t="s">
        <v>795</v>
      </c>
      <c r="G79" s="397" t="s">
        <v>200</v>
      </c>
      <c r="H79" s="397" t="s">
        <v>796</v>
      </c>
      <c r="I79" s="397" t="s">
        <v>428</v>
      </c>
      <c r="J79" s="697" t="s">
        <v>194</v>
      </c>
      <c r="K79" s="393" t="s">
        <v>242</v>
      </c>
      <c r="L79" s="400" t="s">
        <v>243</v>
      </c>
      <c r="M79" s="740" t="s">
        <v>221</v>
      </c>
      <c r="N79" s="400" t="s">
        <v>243</v>
      </c>
      <c r="O79" s="395" t="s">
        <v>244</v>
      </c>
      <c r="P79" s="398" t="s">
        <v>801</v>
      </c>
      <c r="Q79" s="398" t="s">
        <v>430</v>
      </c>
      <c r="R79" s="397" t="s">
        <v>431</v>
      </c>
      <c r="S79" s="399">
        <v>43831</v>
      </c>
      <c r="T79" s="399">
        <v>44074</v>
      </c>
      <c r="U79" s="397" t="s">
        <v>682</v>
      </c>
      <c r="V79" s="775" t="s">
        <v>1251</v>
      </c>
      <c r="W79" s="714">
        <v>1</v>
      </c>
      <c r="X79" s="709">
        <v>1</v>
      </c>
      <c r="Y79" s="717" t="s">
        <v>1623</v>
      </c>
      <c r="Z79" s="708" t="s">
        <v>1095</v>
      </c>
    </row>
    <row r="80" spans="1:26" ht="58.5" customHeight="1">
      <c r="A80" s="774" t="s">
        <v>834</v>
      </c>
      <c r="B80" s="397" t="s">
        <v>790</v>
      </c>
      <c r="C80" s="397" t="s">
        <v>422</v>
      </c>
      <c r="D80" s="397" t="s">
        <v>423</v>
      </c>
      <c r="E80" s="397" t="s">
        <v>797</v>
      </c>
      <c r="F80" s="397" t="s">
        <v>798</v>
      </c>
      <c r="G80" s="397" t="s">
        <v>200</v>
      </c>
      <c r="H80" s="397" t="s">
        <v>427</v>
      </c>
      <c r="I80" s="397" t="s">
        <v>428</v>
      </c>
      <c r="J80" s="697" t="s">
        <v>194</v>
      </c>
      <c r="K80" s="393" t="s">
        <v>242</v>
      </c>
      <c r="L80" s="400" t="s">
        <v>243</v>
      </c>
      <c r="M80" s="740" t="s">
        <v>221</v>
      </c>
      <c r="N80" s="400" t="s">
        <v>243</v>
      </c>
      <c r="O80" s="395" t="s">
        <v>244</v>
      </c>
      <c r="P80" s="398" t="s">
        <v>802</v>
      </c>
      <c r="Q80" s="398" t="s">
        <v>430</v>
      </c>
      <c r="R80" s="397" t="s">
        <v>431</v>
      </c>
      <c r="S80" s="399">
        <v>43831</v>
      </c>
      <c r="T80" s="399">
        <v>44074</v>
      </c>
      <c r="U80" s="397" t="s">
        <v>682</v>
      </c>
      <c r="V80" s="775" t="s">
        <v>1252</v>
      </c>
      <c r="W80" s="714">
        <v>1</v>
      </c>
      <c r="X80" s="709">
        <v>1</v>
      </c>
      <c r="Y80" s="717" t="s">
        <v>1624</v>
      </c>
      <c r="Z80" s="708" t="s">
        <v>1095</v>
      </c>
    </row>
    <row r="81" spans="1:26" ht="58.5" customHeight="1">
      <c r="A81" s="776" t="s">
        <v>932</v>
      </c>
      <c r="B81" s="846" t="s">
        <v>835</v>
      </c>
      <c r="C81" s="846" t="s">
        <v>250</v>
      </c>
      <c r="D81" s="846" t="s">
        <v>251</v>
      </c>
      <c r="E81" s="846" t="s">
        <v>472</v>
      </c>
      <c r="F81" s="846" t="s">
        <v>473</v>
      </c>
      <c r="G81" s="846" t="s">
        <v>207</v>
      </c>
      <c r="H81" s="355" t="s">
        <v>474</v>
      </c>
      <c r="I81" s="355" t="s">
        <v>836</v>
      </c>
      <c r="J81" s="836" t="s">
        <v>249</v>
      </c>
      <c r="K81" s="836" t="s">
        <v>218</v>
      </c>
      <c r="L81" s="840" t="s">
        <v>204</v>
      </c>
      <c r="M81" s="836" t="s">
        <v>221</v>
      </c>
      <c r="N81" s="837" t="s">
        <v>218</v>
      </c>
      <c r="O81" s="836" t="s">
        <v>205</v>
      </c>
      <c r="P81" s="363" t="s">
        <v>475</v>
      </c>
      <c r="Q81" s="387" t="s">
        <v>476</v>
      </c>
      <c r="R81" s="362" t="s">
        <v>250</v>
      </c>
      <c r="S81" s="378">
        <v>43831</v>
      </c>
      <c r="T81" s="378">
        <v>44196</v>
      </c>
      <c r="U81" s="357" t="s">
        <v>487</v>
      </c>
      <c r="V81" s="777" t="s">
        <v>1253</v>
      </c>
      <c r="W81" s="714">
        <v>1</v>
      </c>
      <c r="X81" s="709">
        <v>1</v>
      </c>
      <c r="Y81" s="732" t="s">
        <v>1609</v>
      </c>
      <c r="Z81" s="708" t="s">
        <v>1095</v>
      </c>
    </row>
    <row r="82" spans="1:26" ht="58.5" customHeight="1">
      <c r="A82" s="776" t="s">
        <v>932</v>
      </c>
      <c r="B82" s="846"/>
      <c r="C82" s="846"/>
      <c r="D82" s="846"/>
      <c r="E82" s="846"/>
      <c r="F82" s="846"/>
      <c r="G82" s="846"/>
      <c r="H82" s="355" t="s">
        <v>477</v>
      </c>
      <c r="I82" s="355" t="s">
        <v>252</v>
      </c>
      <c r="J82" s="836"/>
      <c r="K82" s="836"/>
      <c r="L82" s="840"/>
      <c r="M82" s="836"/>
      <c r="N82" s="838"/>
      <c r="O82" s="836"/>
      <c r="P82" s="363" t="s">
        <v>478</v>
      </c>
      <c r="Q82" s="387" t="s">
        <v>479</v>
      </c>
      <c r="R82" s="362" t="s">
        <v>250</v>
      </c>
      <c r="S82" s="378">
        <v>43862</v>
      </c>
      <c r="T82" s="378">
        <v>43982</v>
      </c>
      <c r="U82" s="357" t="s">
        <v>488</v>
      </c>
      <c r="V82" s="777" t="s">
        <v>1254</v>
      </c>
      <c r="W82" s="714">
        <v>1</v>
      </c>
      <c r="X82" s="709">
        <v>1</v>
      </c>
      <c r="Y82" s="717" t="s">
        <v>1646</v>
      </c>
      <c r="Z82" s="708" t="s">
        <v>1095</v>
      </c>
    </row>
    <row r="83" spans="1:26" ht="58.5" customHeight="1">
      <c r="A83" s="776" t="s">
        <v>932</v>
      </c>
      <c r="B83" s="846" t="s">
        <v>253</v>
      </c>
      <c r="C83" s="846" t="s">
        <v>250</v>
      </c>
      <c r="D83" s="846" t="s">
        <v>251</v>
      </c>
      <c r="E83" s="846" t="s">
        <v>480</v>
      </c>
      <c r="F83" s="846" t="s">
        <v>481</v>
      </c>
      <c r="G83" s="846" t="s">
        <v>207</v>
      </c>
      <c r="H83" s="355" t="s">
        <v>482</v>
      </c>
      <c r="I83" s="355" t="s">
        <v>483</v>
      </c>
      <c r="J83" s="836" t="s">
        <v>256</v>
      </c>
      <c r="K83" s="836" t="s">
        <v>218</v>
      </c>
      <c r="L83" s="869" t="s">
        <v>243</v>
      </c>
      <c r="M83" s="836" t="s">
        <v>218</v>
      </c>
      <c r="N83" s="837" t="s">
        <v>218</v>
      </c>
      <c r="O83" s="836" t="s">
        <v>244</v>
      </c>
      <c r="P83" s="363" t="s">
        <v>486</v>
      </c>
      <c r="Q83" s="387" t="s">
        <v>837</v>
      </c>
      <c r="R83" s="362" t="s">
        <v>250</v>
      </c>
      <c r="S83" s="378">
        <v>43891</v>
      </c>
      <c r="T83" s="378">
        <v>44196</v>
      </c>
      <c r="U83" s="357" t="s">
        <v>489</v>
      </c>
      <c r="V83" s="888" t="s">
        <v>1255</v>
      </c>
      <c r="W83" s="714">
        <v>1</v>
      </c>
      <c r="X83" s="709">
        <v>1</v>
      </c>
      <c r="Y83" s="717" t="s">
        <v>1610</v>
      </c>
      <c r="Z83" s="708" t="s">
        <v>1095</v>
      </c>
    </row>
    <row r="84" spans="1:26" ht="58.5" customHeight="1">
      <c r="A84" s="776" t="s">
        <v>932</v>
      </c>
      <c r="B84" s="846"/>
      <c r="C84" s="846"/>
      <c r="D84" s="846"/>
      <c r="E84" s="846"/>
      <c r="F84" s="846"/>
      <c r="G84" s="846"/>
      <c r="H84" s="355" t="s">
        <v>484</v>
      </c>
      <c r="I84" s="355" t="s">
        <v>485</v>
      </c>
      <c r="J84" s="836"/>
      <c r="K84" s="836"/>
      <c r="L84" s="869"/>
      <c r="M84" s="836"/>
      <c r="N84" s="838"/>
      <c r="O84" s="836"/>
      <c r="P84" s="363" t="s">
        <v>486</v>
      </c>
      <c r="Q84" s="387" t="s">
        <v>837</v>
      </c>
      <c r="R84" s="362" t="s">
        <v>250</v>
      </c>
      <c r="S84" s="378">
        <v>43831</v>
      </c>
      <c r="T84" s="378">
        <v>44196</v>
      </c>
      <c r="U84" s="357" t="s">
        <v>489</v>
      </c>
      <c r="V84" s="888"/>
      <c r="W84" s="714">
        <v>1</v>
      </c>
      <c r="X84" s="709">
        <v>1</v>
      </c>
      <c r="Y84" s="717" t="s">
        <v>1610</v>
      </c>
      <c r="Z84" s="708" t="s">
        <v>1095</v>
      </c>
    </row>
    <row r="85" spans="1:26" ht="58.5" customHeight="1">
      <c r="A85" s="776" t="s">
        <v>932</v>
      </c>
      <c r="B85" s="846" t="s">
        <v>838</v>
      </c>
      <c r="C85" s="846" t="s">
        <v>251</v>
      </c>
      <c r="D85" s="846" t="s">
        <v>250</v>
      </c>
      <c r="E85" s="846" t="s">
        <v>490</v>
      </c>
      <c r="F85" s="846" t="s">
        <v>839</v>
      </c>
      <c r="G85" s="846" t="s">
        <v>200</v>
      </c>
      <c r="H85" s="846" t="s">
        <v>840</v>
      </c>
      <c r="I85" s="355" t="s">
        <v>255</v>
      </c>
      <c r="J85" s="836" t="s">
        <v>249</v>
      </c>
      <c r="K85" s="836" t="s">
        <v>242</v>
      </c>
      <c r="L85" s="869" t="s">
        <v>243</v>
      </c>
      <c r="M85" s="836" t="s">
        <v>221</v>
      </c>
      <c r="N85" s="869" t="s">
        <v>243</v>
      </c>
      <c r="O85" s="836" t="s">
        <v>244</v>
      </c>
      <c r="P85" s="363" t="s">
        <v>492</v>
      </c>
      <c r="Q85" s="387" t="s">
        <v>945</v>
      </c>
      <c r="R85" s="362" t="s">
        <v>250</v>
      </c>
      <c r="S85" s="378">
        <v>43862</v>
      </c>
      <c r="T85" s="378">
        <v>44196</v>
      </c>
      <c r="U85" s="357" t="s">
        <v>496</v>
      </c>
      <c r="V85" s="778" t="s">
        <v>1256</v>
      </c>
      <c r="W85" s="714">
        <v>1</v>
      </c>
      <c r="X85" s="709">
        <v>1</v>
      </c>
      <c r="Y85" s="717" t="s">
        <v>1647</v>
      </c>
      <c r="Z85" s="708" t="s">
        <v>1095</v>
      </c>
    </row>
    <row r="86" spans="1:26" ht="58.5" customHeight="1">
      <c r="A86" s="776" t="s">
        <v>932</v>
      </c>
      <c r="B86" s="846"/>
      <c r="C86" s="846"/>
      <c r="D86" s="846"/>
      <c r="E86" s="846"/>
      <c r="F86" s="846"/>
      <c r="G86" s="846"/>
      <c r="H86" s="846"/>
      <c r="I86" s="355" t="s">
        <v>257</v>
      </c>
      <c r="J86" s="836"/>
      <c r="K86" s="836"/>
      <c r="L86" s="869"/>
      <c r="M86" s="836"/>
      <c r="N86" s="869"/>
      <c r="O86" s="836"/>
      <c r="P86" s="363" t="s">
        <v>493</v>
      </c>
      <c r="Q86" s="387" t="s">
        <v>495</v>
      </c>
      <c r="R86" s="362" t="s">
        <v>250</v>
      </c>
      <c r="S86" s="378">
        <v>43862</v>
      </c>
      <c r="T86" s="378">
        <v>44196</v>
      </c>
      <c r="U86" s="357" t="s">
        <v>497</v>
      </c>
      <c r="V86" s="778"/>
      <c r="W86" s="714">
        <v>1</v>
      </c>
      <c r="X86" s="709">
        <v>1</v>
      </c>
      <c r="Y86" s="717" t="s">
        <v>1611</v>
      </c>
      <c r="Z86" s="708" t="s">
        <v>1095</v>
      </c>
    </row>
    <row r="87" spans="1:26" ht="58.5" customHeight="1">
      <c r="A87" s="776" t="s">
        <v>932</v>
      </c>
      <c r="B87" s="846"/>
      <c r="C87" s="846"/>
      <c r="D87" s="846"/>
      <c r="E87" s="846"/>
      <c r="F87" s="846"/>
      <c r="G87" s="846"/>
      <c r="H87" s="889" t="s">
        <v>491</v>
      </c>
      <c r="I87" s="355" t="s">
        <v>258</v>
      </c>
      <c r="J87" s="836"/>
      <c r="K87" s="836"/>
      <c r="L87" s="869"/>
      <c r="M87" s="836"/>
      <c r="N87" s="869"/>
      <c r="O87" s="836"/>
      <c r="P87" s="890" t="s">
        <v>494</v>
      </c>
      <c r="Q87" s="891" t="s">
        <v>223</v>
      </c>
      <c r="R87" s="892" t="s">
        <v>250</v>
      </c>
      <c r="S87" s="893">
        <v>43891</v>
      </c>
      <c r="T87" s="893">
        <v>43951</v>
      </c>
      <c r="U87" s="894" t="s">
        <v>223</v>
      </c>
      <c r="V87" s="888"/>
      <c r="W87" s="913">
        <v>1</v>
      </c>
      <c r="X87" s="914">
        <v>1</v>
      </c>
      <c r="Y87" s="912" t="s">
        <v>1612</v>
      </c>
      <c r="Z87" s="923" t="s">
        <v>1323</v>
      </c>
    </row>
    <row r="88" spans="1:26" ht="58.5" customHeight="1">
      <c r="A88" s="776" t="s">
        <v>932</v>
      </c>
      <c r="B88" s="846"/>
      <c r="C88" s="846"/>
      <c r="D88" s="846"/>
      <c r="E88" s="846"/>
      <c r="F88" s="846"/>
      <c r="G88" s="846"/>
      <c r="H88" s="889"/>
      <c r="I88" s="355" t="s">
        <v>259</v>
      </c>
      <c r="J88" s="836"/>
      <c r="K88" s="836"/>
      <c r="L88" s="869"/>
      <c r="M88" s="836"/>
      <c r="N88" s="869"/>
      <c r="O88" s="836"/>
      <c r="P88" s="890"/>
      <c r="Q88" s="891"/>
      <c r="R88" s="892"/>
      <c r="S88" s="893"/>
      <c r="T88" s="893"/>
      <c r="U88" s="894"/>
      <c r="V88" s="888"/>
      <c r="W88" s="913"/>
      <c r="X88" s="914"/>
      <c r="Y88" s="912"/>
      <c r="Z88" s="923"/>
    </row>
    <row r="89" spans="1:26" s="421" customFormat="1" ht="58.5" customHeight="1">
      <c r="A89" s="779" t="s">
        <v>424</v>
      </c>
      <c r="B89" s="358" t="s">
        <v>421</v>
      </c>
      <c r="C89" s="358" t="s">
        <v>422</v>
      </c>
      <c r="D89" s="358" t="s">
        <v>423</v>
      </c>
      <c r="E89" s="358" t="s">
        <v>425</v>
      </c>
      <c r="F89" s="358" t="s">
        <v>426</v>
      </c>
      <c r="G89" s="358" t="s">
        <v>207</v>
      </c>
      <c r="H89" s="358" t="s">
        <v>427</v>
      </c>
      <c r="I89" s="358" t="s">
        <v>428</v>
      </c>
      <c r="J89" s="700" t="s">
        <v>217</v>
      </c>
      <c r="K89" s="700" t="s">
        <v>195</v>
      </c>
      <c r="L89" s="701" t="s">
        <v>196</v>
      </c>
      <c r="M89" s="700" t="s">
        <v>221</v>
      </c>
      <c r="N89" s="701" t="s">
        <v>196</v>
      </c>
      <c r="O89" s="700" t="s">
        <v>198</v>
      </c>
      <c r="P89" s="391" t="s">
        <v>429</v>
      </c>
      <c r="Q89" s="391" t="s">
        <v>430</v>
      </c>
      <c r="R89" s="358" t="s">
        <v>431</v>
      </c>
      <c r="S89" s="383">
        <v>43831</v>
      </c>
      <c r="T89" s="383">
        <v>44074</v>
      </c>
      <c r="U89" s="364" t="s">
        <v>682</v>
      </c>
      <c r="V89" s="780" t="s">
        <v>1257</v>
      </c>
      <c r="W89" s="714">
        <v>1</v>
      </c>
      <c r="X89" s="709">
        <v>1</v>
      </c>
      <c r="Y89" s="732" t="s">
        <v>1613</v>
      </c>
      <c r="Z89" s="708" t="s">
        <v>1095</v>
      </c>
    </row>
    <row r="90" spans="1:26" ht="58.5" customHeight="1">
      <c r="A90" s="779" t="s">
        <v>424</v>
      </c>
      <c r="B90" s="358" t="s">
        <v>421</v>
      </c>
      <c r="C90" s="358" t="s">
        <v>422</v>
      </c>
      <c r="D90" s="358" t="s">
        <v>423</v>
      </c>
      <c r="E90" s="358" t="s">
        <v>432</v>
      </c>
      <c r="F90" s="358" t="s">
        <v>433</v>
      </c>
      <c r="G90" s="358" t="s">
        <v>200</v>
      </c>
      <c r="H90" s="358" t="s">
        <v>434</v>
      </c>
      <c r="I90" s="358" t="s">
        <v>435</v>
      </c>
      <c r="J90" s="700" t="s">
        <v>202</v>
      </c>
      <c r="K90" s="700" t="s">
        <v>226</v>
      </c>
      <c r="L90" s="699" t="s">
        <v>204</v>
      </c>
      <c r="M90" s="700" t="s">
        <v>221</v>
      </c>
      <c r="N90" s="699" t="s">
        <v>204</v>
      </c>
      <c r="O90" s="700" t="s">
        <v>205</v>
      </c>
      <c r="P90" s="391" t="s">
        <v>436</v>
      </c>
      <c r="Q90" s="391" t="s">
        <v>437</v>
      </c>
      <c r="R90" s="358" t="s">
        <v>431</v>
      </c>
      <c r="S90" s="383">
        <v>43831</v>
      </c>
      <c r="T90" s="383">
        <v>44074</v>
      </c>
      <c r="U90" s="364" t="s">
        <v>684</v>
      </c>
      <c r="V90" s="780" t="s">
        <v>1258</v>
      </c>
      <c r="W90" s="714">
        <v>1</v>
      </c>
      <c r="X90" s="709">
        <v>1</v>
      </c>
      <c r="Y90" s="719" t="s">
        <v>1614</v>
      </c>
      <c r="Z90" s="708" t="s">
        <v>1095</v>
      </c>
    </row>
    <row r="91" spans="1:26" ht="45.75" customHeight="1">
      <c r="A91" s="781" t="s">
        <v>688</v>
      </c>
      <c r="B91" s="826" t="s">
        <v>689</v>
      </c>
      <c r="C91" s="826" t="s">
        <v>463</v>
      </c>
      <c r="D91" s="826" t="s">
        <v>690</v>
      </c>
      <c r="E91" s="826" t="s">
        <v>691</v>
      </c>
      <c r="F91" s="826" t="s">
        <v>692</v>
      </c>
      <c r="G91" s="826" t="s">
        <v>207</v>
      </c>
      <c r="H91" s="396" t="s">
        <v>693</v>
      </c>
      <c r="I91" s="396" t="s">
        <v>841</v>
      </c>
      <c r="J91" s="895" t="s">
        <v>217</v>
      </c>
      <c r="K91" s="817" t="s">
        <v>199</v>
      </c>
      <c r="L91" s="896" t="s">
        <v>218</v>
      </c>
      <c r="M91" s="817" t="s">
        <v>221</v>
      </c>
      <c r="N91" s="906" t="s">
        <v>196</v>
      </c>
      <c r="O91" s="817" t="s">
        <v>198</v>
      </c>
      <c r="P91" s="902" t="s">
        <v>694</v>
      </c>
      <c r="Q91" s="902" t="s">
        <v>695</v>
      </c>
      <c r="R91" s="826" t="s">
        <v>696</v>
      </c>
      <c r="S91" s="908">
        <v>43864</v>
      </c>
      <c r="T91" s="908">
        <v>44196</v>
      </c>
      <c r="U91" s="826" t="s">
        <v>842</v>
      </c>
      <c r="V91" s="897" t="s">
        <v>1548</v>
      </c>
      <c r="W91" s="913">
        <v>1</v>
      </c>
      <c r="X91" s="914">
        <v>1</v>
      </c>
      <c r="Y91" s="917" t="s">
        <v>1636</v>
      </c>
      <c r="Z91" s="909" t="s">
        <v>1095</v>
      </c>
    </row>
    <row r="92" spans="1:26" ht="45.75" customHeight="1">
      <c r="A92" s="781" t="s">
        <v>688</v>
      </c>
      <c r="B92" s="826"/>
      <c r="C92" s="826"/>
      <c r="D92" s="826"/>
      <c r="E92" s="826"/>
      <c r="F92" s="826"/>
      <c r="G92" s="826"/>
      <c r="H92" s="396" t="s">
        <v>697</v>
      </c>
      <c r="I92" s="396" t="s">
        <v>698</v>
      </c>
      <c r="J92" s="895"/>
      <c r="K92" s="817"/>
      <c r="L92" s="896"/>
      <c r="M92" s="817"/>
      <c r="N92" s="907"/>
      <c r="O92" s="817"/>
      <c r="P92" s="902"/>
      <c r="Q92" s="902"/>
      <c r="R92" s="826"/>
      <c r="S92" s="908"/>
      <c r="T92" s="908"/>
      <c r="U92" s="826"/>
      <c r="V92" s="897"/>
      <c r="W92" s="913"/>
      <c r="X92" s="914"/>
      <c r="Y92" s="917"/>
      <c r="Z92" s="909"/>
    </row>
    <row r="93" spans="1:26" ht="45.75" customHeight="1">
      <c r="A93" s="781" t="s">
        <v>688</v>
      </c>
      <c r="B93" s="826"/>
      <c r="C93" s="826"/>
      <c r="D93" s="826"/>
      <c r="E93" s="826"/>
      <c r="F93" s="826"/>
      <c r="G93" s="826"/>
      <c r="H93" s="396" t="s">
        <v>699</v>
      </c>
      <c r="I93" s="396" t="s">
        <v>700</v>
      </c>
      <c r="J93" s="895"/>
      <c r="K93" s="817"/>
      <c r="L93" s="896"/>
      <c r="M93" s="817"/>
      <c r="N93" s="907"/>
      <c r="O93" s="817"/>
      <c r="P93" s="902"/>
      <c r="Q93" s="902"/>
      <c r="R93" s="826"/>
      <c r="S93" s="908"/>
      <c r="T93" s="908"/>
      <c r="U93" s="826"/>
      <c r="V93" s="897"/>
      <c r="W93" s="913"/>
      <c r="X93" s="914"/>
      <c r="Y93" s="917"/>
      <c r="Z93" s="909"/>
    </row>
    <row r="94" spans="1:26" ht="45.75" customHeight="1">
      <c r="A94" s="781" t="s">
        <v>688</v>
      </c>
      <c r="B94" s="826"/>
      <c r="C94" s="826"/>
      <c r="D94" s="826"/>
      <c r="E94" s="826"/>
      <c r="F94" s="826"/>
      <c r="G94" s="826"/>
      <c r="H94" s="396" t="s">
        <v>701</v>
      </c>
      <c r="I94" s="396" t="s">
        <v>700</v>
      </c>
      <c r="J94" s="895"/>
      <c r="K94" s="817"/>
      <c r="L94" s="896"/>
      <c r="M94" s="817"/>
      <c r="N94" s="907"/>
      <c r="O94" s="817"/>
      <c r="P94" s="902"/>
      <c r="Q94" s="902"/>
      <c r="R94" s="826"/>
      <c r="S94" s="908"/>
      <c r="T94" s="908"/>
      <c r="U94" s="826"/>
      <c r="V94" s="897"/>
      <c r="W94" s="913"/>
      <c r="X94" s="914"/>
      <c r="Y94" s="917"/>
      <c r="Z94" s="909"/>
    </row>
    <row r="95" spans="1:26" ht="58.5" customHeight="1">
      <c r="A95" s="781" t="str">
        <f>A91</f>
        <v>16. Evaluación de la Gestión</v>
      </c>
      <c r="B95" s="826" t="str">
        <f t="shared" ref="B95:D95" si="1">B91</f>
        <v>Auditoría Interna y Visitas</v>
      </c>
      <c r="C95" s="826" t="str">
        <f t="shared" si="1"/>
        <v>Asesoría de Control Interno</v>
      </c>
      <c r="D95" s="826" t="str">
        <f t="shared" si="1"/>
        <v>Asesor(a) de Control Interno</v>
      </c>
      <c r="E95" s="826" t="s">
        <v>702</v>
      </c>
      <c r="F95" s="826" t="s">
        <v>703</v>
      </c>
      <c r="G95" s="826" t="s">
        <v>200</v>
      </c>
      <c r="H95" s="396" t="s">
        <v>843</v>
      </c>
      <c r="I95" s="396" t="s">
        <v>704</v>
      </c>
      <c r="J95" s="817" t="s">
        <v>202</v>
      </c>
      <c r="K95" s="817" t="s">
        <v>226</v>
      </c>
      <c r="L95" s="900" t="s">
        <v>204</v>
      </c>
      <c r="M95" s="817" t="s">
        <v>221</v>
      </c>
      <c r="N95" s="900" t="s">
        <v>204</v>
      </c>
      <c r="O95" s="817" t="s">
        <v>205</v>
      </c>
      <c r="P95" s="902" t="s">
        <v>705</v>
      </c>
      <c r="Q95" s="902" t="s">
        <v>706</v>
      </c>
      <c r="R95" s="826" t="s">
        <v>696</v>
      </c>
      <c r="S95" s="904">
        <v>43864</v>
      </c>
      <c r="T95" s="904">
        <v>44165</v>
      </c>
      <c r="U95" s="826" t="s">
        <v>708</v>
      </c>
      <c r="V95" s="898" t="s">
        <v>1549</v>
      </c>
      <c r="W95" s="913">
        <v>1</v>
      </c>
      <c r="X95" s="914">
        <v>1</v>
      </c>
      <c r="Y95" s="917" t="s">
        <v>1615</v>
      </c>
      <c r="Z95" s="909" t="s">
        <v>1095</v>
      </c>
    </row>
    <row r="96" spans="1:26" ht="58.5" customHeight="1" thickBot="1">
      <c r="A96" s="782" t="str">
        <f>A92</f>
        <v>16. Evaluación de la Gestión</v>
      </c>
      <c r="B96" s="827"/>
      <c r="C96" s="827"/>
      <c r="D96" s="827"/>
      <c r="E96" s="827"/>
      <c r="F96" s="827"/>
      <c r="G96" s="827"/>
      <c r="H96" s="783" t="s">
        <v>707</v>
      </c>
      <c r="I96" s="783" t="s">
        <v>704</v>
      </c>
      <c r="J96" s="818"/>
      <c r="K96" s="818"/>
      <c r="L96" s="901"/>
      <c r="M96" s="818"/>
      <c r="N96" s="901"/>
      <c r="O96" s="818"/>
      <c r="P96" s="903"/>
      <c r="Q96" s="903"/>
      <c r="R96" s="827"/>
      <c r="S96" s="905"/>
      <c r="T96" s="905"/>
      <c r="U96" s="827"/>
      <c r="V96" s="899"/>
      <c r="W96" s="915"/>
      <c r="X96" s="916"/>
      <c r="Y96" s="918"/>
      <c r="Z96" s="919"/>
    </row>
    <row r="97" spans="1:23">
      <c r="D97" s="418" t="s">
        <v>7</v>
      </c>
      <c r="E97" s="418" t="s">
        <v>7</v>
      </c>
      <c r="F97" s="418" t="s">
        <v>7</v>
      </c>
      <c r="H97" s="418" t="s">
        <v>7</v>
      </c>
      <c r="I97" s="418" t="s">
        <v>7</v>
      </c>
      <c r="K97" s="420" t="s">
        <v>7</v>
      </c>
      <c r="L97" s="420" t="s">
        <v>7</v>
      </c>
      <c r="M97" s="420" t="s">
        <v>7</v>
      </c>
      <c r="N97" s="420" t="s">
        <v>7</v>
      </c>
      <c r="O97" s="421" t="s">
        <v>7</v>
      </c>
      <c r="P97" s="683"/>
      <c r="S97" s="418" t="s">
        <v>7</v>
      </c>
      <c r="V97" s="725" t="s">
        <v>1620</v>
      </c>
      <c r="W97" s="799">
        <f>AVERAGE(W6:W96)</f>
        <v>0.99671232876712312</v>
      </c>
    </row>
    <row r="98" spans="1:23">
      <c r="A98" s="424" t="s">
        <v>7</v>
      </c>
      <c r="B98" s="425"/>
      <c r="C98" s="425"/>
      <c r="D98" s="425"/>
      <c r="E98" s="425"/>
      <c r="F98" s="425"/>
      <c r="G98" s="424"/>
      <c r="H98" s="425" t="s">
        <v>7</v>
      </c>
      <c r="I98" s="425"/>
      <c r="J98" s="424"/>
      <c r="K98" s="424"/>
      <c r="L98" s="424"/>
      <c r="M98" s="424"/>
      <c r="N98" s="424"/>
      <c r="O98" s="426"/>
      <c r="P98" s="790"/>
      <c r="Q98" s="427"/>
      <c r="R98" s="425"/>
      <c r="S98" s="425"/>
      <c r="T98" s="425"/>
      <c r="U98" s="425"/>
      <c r="V98" s="723" t="s">
        <v>1358</v>
      </c>
      <c r="W98" s="724">
        <f>COUNTIF(X6:X96,1)</f>
        <v>73</v>
      </c>
    </row>
    <row r="99" spans="1:23">
      <c r="H99" s="418" t="s">
        <v>7</v>
      </c>
      <c r="P99" s="683"/>
      <c r="V99" s="723" t="s">
        <v>1359</v>
      </c>
      <c r="W99" s="724">
        <f>COUNTIF(X6:X96,1)</f>
        <v>73</v>
      </c>
    </row>
  </sheetData>
  <protectedRanges>
    <protectedRange sqref="Q57:R70" name="Rango1_3_1"/>
    <protectedRange sqref="U57:U70" name="Rango2_20_1"/>
    <protectedRange sqref="Q46:R49" name="Rango1_1_2_1"/>
    <protectedRange sqref="Q45" name="Rango1_8_1_1"/>
    <protectedRange sqref="Q55:R55" name="Rango1_5_1_3"/>
    <protectedRange sqref="Q75:R76 Q78:R80" name="Rango1_6_1_2"/>
    <protectedRange sqref="Q50:R50 Q52:R53" name="Rango1_8_3"/>
    <protectedRange sqref="V83:V87" name="Rango2_11_1_2_2"/>
    <protectedRange sqref="V81:V82" name="Rango1_11_1"/>
    <protectedRange sqref="V46:V48" name="Rango1_1_1_1_2"/>
    <protectedRange sqref="V49" name="Rango2_1_1_1_1_2"/>
    <protectedRange sqref="U50:U53" name="Rango2_8_1_2_1"/>
    <protectedRange sqref="V74 V71:V72" name="Rango2_2_3_2"/>
    <protectedRange sqref="V73" name="Rango2_2_3_1_1"/>
    <protectedRange sqref="V12:V13 V8:V9" name="Rango2_7_2_1_3"/>
    <protectedRange sqref="Q35:U38" name="Rango1_2_1_1"/>
    <protectedRange sqref="Q39:Q40 R39:R45" name="Rango1_16_1_1_1_1"/>
    <protectedRange sqref="U39" name="Rango2_1_1_2_1"/>
    <protectedRange sqref="U10:U13" name="Rango2_7_2_1_1_1"/>
    <protectedRange sqref="Q8:R13" name="Rango1_7_2_1_1_1"/>
    <protectedRange sqref="U8:U9" name="Rango2_7_1_1_1_1_1"/>
    <protectedRange sqref="T18:T20 Q18:Q27 S18:S27" name="Rango1_1_1_2_1"/>
    <protectedRange sqref="Q71:R72 Q74:R74" name="Rango1_2_1_1_1_2"/>
    <protectedRange sqref="U74 U71:U72" name="Rango2_2_3_2_1_1"/>
    <protectedRange sqref="U73" name="Rango2_2_3_1_1_1_1"/>
    <protectedRange sqref="U81:U88" name="Rango2_11_1_1_1"/>
    <protectedRange sqref="Q83:R88" name="Rango1_7_1_1_2"/>
    <protectedRange sqref="Q81:R82" name="Rango1_7_1_1_1_1"/>
    <protectedRange sqref="U95:V96" name="Rango2_13_1_1_1_2"/>
    <protectedRange sqref="Q95:R96" name="Rango1_13_1_1_1_2"/>
    <protectedRange sqref="U91:V94" name="Rango2_14_1_2_2"/>
    <protectedRange sqref="R91:R94" name="Rango1_13_1_1_1_1_1"/>
    <protectedRange sqref="Q91:Q94" name="Rango1_14_1_1_1"/>
    <protectedRange sqref="U32:U33" name="Rango2_4_5_2_1"/>
    <protectedRange sqref="Q32:Q33" name="Rango1_4_1_1_2_2_1"/>
    <protectedRange sqref="U31" name="Rango2_4_3_2_1_1_1"/>
    <protectedRange sqref="Q31:R31 R32:R33" name="Rango1_4_3_2_1_2_1"/>
    <protectedRange sqref="R30" name="Rango1_4_4_1_1_1"/>
    <protectedRange sqref="U30" name="Rango2_4_3_2_2_1_1"/>
    <protectedRange sqref="Q30" name="Rango1_4_1_3_1_1_1"/>
    <protectedRange sqref="R28:R29" name="Rango1_4_2_1_2_1_1_1"/>
    <protectedRange sqref="U28:U29" name="Rango2_4_3_2_3_1_1"/>
    <protectedRange sqref="Q28:Q29" name="Rango1_4_2_2_1_1_1"/>
    <protectedRange sqref="U34" name="Rango2_4_5_1_1_1"/>
    <protectedRange sqref="Q34" name="Rango1_4_1_1_2_1_1_1"/>
    <protectedRange sqref="R34" name="Rango1_4_3_2_1_1_1_1"/>
    <protectedRange sqref="Q14:Q15 Q16:R17" name="Rango1_1_2_1_1_1"/>
    <protectedRange sqref="R14:R15" name="Rango1_11_2_1_1"/>
    <protectedRange sqref="V57:V70" name="Rango2_20_1_1_2"/>
    <protectedRange sqref="V14" name="Rango2_1_1_1_2_2"/>
    <protectedRange sqref="V15:V17" name="Rango1_1_1_1_1_1_2_1"/>
    <protectedRange sqref="V30" name="Rango2_4_4_1_1_1"/>
    <protectedRange sqref="V31:V33" name="Rango2_4_6_2_1_1"/>
    <protectedRange sqref="V28:V29" name="Rango2_4_3_1_1_1_1"/>
    <protectedRange sqref="V34" name="Rango2_4_6_1_1_1_1"/>
    <protectedRange sqref="V39" name="Rango2_2_1_1_1_1"/>
    <protectedRange sqref="V35:V37" name="Rango2_1_2_1_1_4"/>
    <protectedRange sqref="V50:V53" name="Rango2_8_3_2"/>
    <protectedRange sqref="V89:V90" name="Rango2_12_2_2"/>
    <protectedRange sqref="Q54:R54" name="Rango1_5_1_1_1"/>
    <protectedRange sqref="Q56:R56" name="Rango1_5_1_2_1"/>
    <protectedRange sqref="Q73:R73" name="Rango1_2_1_1_1_1_1"/>
    <protectedRange sqref="Q77:R77" name="Rango1_6_1_1_1"/>
    <protectedRange sqref="Q51:R51" name="Rango1_8_2_1"/>
  </protectedRanges>
  <autoFilter ref="A5:Z99" xr:uid="{00000000-0009-0000-0000-000004000000}"/>
  <mergeCells count="475">
    <mergeCell ref="W95:W96"/>
    <mergeCell ref="X95:X96"/>
    <mergeCell ref="Y95:Y96"/>
    <mergeCell ref="Z95:Z96"/>
    <mergeCell ref="W4:Z4"/>
    <mergeCell ref="W75:W76"/>
    <mergeCell ref="X75:X76"/>
    <mergeCell ref="Y75:Y76"/>
    <mergeCell ref="Z75:Z76"/>
    <mergeCell ref="W87:W88"/>
    <mergeCell ref="X87:X88"/>
    <mergeCell ref="Y87:Y88"/>
    <mergeCell ref="Z87:Z88"/>
    <mergeCell ref="W91:W94"/>
    <mergeCell ref="X91:X94"/>
    <mergeCell ref="Y91:Y94"/>
    <mergeCell ref="Z91:Z94"/>
    <mergeCell ref="W61:W64"/>
    <mergeCell ref="X61:X64"/>
    <mergeCell ref="Y61:Y64"/>
    <mergeCell ref="Z61:Z64"/>
    <mergeCell ref="W65:W67"/>
    <mergeCell ref="X65:X67"/>
    <mergeCell ref="Y65:Y67"/>
    <mergeCell ref="Z65:Z67"/>
    <mergeCell ref="W16:W17"/>
    <mergeCell ref="X16:X17"/>
    <mergeCell ref="Y16:Y17"/>
    <mergeCell ref="Z16:Z17"/>
    <mergeCell ref="Y37:Y38"/>
    <mergeCell ref="W37:W38"/>
    <mergeCell ref="X37:X38"/>
    <mergeCell ref="Z37:Z38"/>
    <mergeCell ref="V91:V94"/>
    <mergeCell ref="U95:U96"/>
    <mergeCell ref="V95:V96"/>
    <mergeCell ref="L95:L96"/>
    <mergeCell ref="M95:M96"/>
    <mergeCell ref="N95:N96"/>
    <mergeCell ref="O95:O96"/>
    <mergeCell ref="P95:P96"/>
    <mergeCell ref="Q95:Q96"/>
    <mergeCell ref="R95:R96"/>
    <mergeCell ref="S95:S96"/>
    <mergeCell ref="T95:T96"/>
    <mergeCell ref="M91:M94"/>
    <mergeCell ref="N91:N94"/>
    <mergeCell ref="O91:O94"/>
    <mergeCell ref="P91:P94"/>
    <mergeCell ref="Q91:Q94"/>
    <mergeCell ref="R91:R94"/>
    <mergeCell ref="S91:S94"/>
    <mergeCell ref="T91:T94"/>
    <mergeCell ref="U91:U94"/>
    <mergeCell ref="B91:B94"/>
    <mergeCell ref="C91:C94"/>
    <mergeCell ref="D91:D94"/>
    <mergeCell ref="E91:E94"/>
    <mergeCell ref="F91:F94"/>
    <mergeCell ref="G91:G94"/>
    <mergeCell ref="J91:J94"/>
    <mergeCell ref="K91:K94"/>
    <mergeCell ref="L91:L94"/>
    <mergeCell ref="O83:O84"/>
    <mergeCell ref="V83:V84"/>
    <mergeCell ref="B85:B88"/>
    <mergeCell ref="C85:C88"/>
    <mergeCell ref="D85:D88"/>
    <mergeCell ref="E85:E88"/>
    <mergeCell ref="F85:F88"/>
    <mergeCell ref="G85:G88"/>
    <mergeCell ref="H85:H86"/>
    <mergeCell ref="J85:J88"/>
    <mergeCell ref="K85:K88"/>
    <mergeCell ref="L85:L88"/>
    <mergeCell ref="M85:M88"/>
    <mergeCell ref="N85:N88"/>
    <mergeCell ref="O85:O88"/>
    <mergeCell ref="H87:H88"/>
    <mergeCell ref="P87:P88"/>
    <mergeCell ref="Q87:Q88"/>
    <mergeCell ref="R87:R88"/>
    <mergeCell ref="S87:S88"/>
    <mergeCell ref="B83:B84"/>
    <mergeCell ref="T87:T88"/>
    <mergeCell ref="U87:U88"/>
    <mergeCell ref="V87:V88"/>
    <mergeCell ref="C83:C84"/>
    <mergeCell ref="D83:D84"/>
    <mergeCell ref="E83:E84"/>
    <mergeCell ref="F83:F84"/>
    <mergeCell ref="G83:G84"/>
    <mergeCell ref="J83:J84"/>
    <mergeCell ref="K83:K84"/>
    <mergeCell ref="U75:U76"/>
    <mergeCell ref="V75:V76"/>
    <mergeCell ref="M81:M82"/>
    <mergeCell ref="N81:N82"/>
    <mergeCell ref="O81:O82"/>
    <mergeCell ref="L75:L76"/>
    <mergeCell ref="M75:M76"/>
    <mergeCell ref="N75:N76"/>
    <mergeCell ref="O75:O76"/>
    <mergeCell ref="P75:P76"/>
    <mergeCell ref="Q75:Q76"/>
    <mergeCell ref="R75:R76"/>
    <mergeCell ref="S75:S76"/>
    <mergeCell ref="T75:T76"/>
    <mergeCell ref="L83:L84"/>
    <mergeCell ref="M83:M84"/>
    <mergeCell ref="N83:N84"/>
    <mergeCell ref="B81:B82"/>
    <mergeCell ref="C81:C82"/>
    <mergeCell ref="D81:D82"/>
    <mergeCell ref="E81:E82"/>
    <mergeCell ref="F81:F82"/>
    <mergeCell ref="G81:G82"/>
    <mergeCell ref="J81:J82"/>
    <mergeCell ref="K81:K82"/>
    <mergeCell ref="L81:L82"/>
    <mergeCell ref="J68:J70"/>
    <mergeCell ref="K68:K70"/>
    <mergeCell ref="B75:B76"/>
    <mergeCell ref="C75:C76"/>
    <mergeCell ref="D75:D76"/>
    <mergeCell ref="E75:E76"/>
    <mergeCell ref="F75:F76"/>
    <mergeCell ref="G75:G76"/>
    <mergeCell ref="J75:J76"/>
    <mergeCell ref="K75:K76"/>
    <mergeCell ref="L68:L70"/>
    <mergeCell ref="M68:M70"/>
    <mergeCell ref="N68:N70"/>
    <mergeCell ref="O68:O70"/>
    <mergeCell ref="U68:U70"/>
    <mergeCell ref="V68:V70"/>
    <mergeCell ref="B73:B74"/>
    <mergeCell ref="C73:C74"/>
    <mergeCell ref="D73:D74"/>
    <mergeCell ref="E73:E74"/>
    <mergeCell ref="F73:F74"/>
    <mergeCell ref="G73:G74"/>
    <mergeCell ref="J73:J74"/>
    <mergeCell ref="K73:K74"/>
    <mergeCell ref="L73:L74"/>
    <mergeCell ref="M73:M74"/>
    <mergeCell ref="N73:N74"/>
    <mergeCell ref="O73:O74"/>
    <mergeCell ref="B68:B70"/>
    <mergeCell ref="C68:C70"/>
    <mergeCell ref="D68:D70"/>
    <mergeCell ref="E68:E70"/>
    <mergeCell ref="F68:F70"/>
    <mergeCell ref="G68:G70"/>
    <mergeCell ref="Q65:Q67"/>
    <mergeCell ref="R65:R67"/>
    <mergeCell ref="S65:S67"/>
    <mergeCell ref="T65:T67"/>
    <mergeCell ref="B65:B67"/>
    <mergeCell ref="C65:C67"/>
    <mergeCell ref="D65:D67"/>
    <mergeCell ref="E65:E67"/>
    <mergeCell ref="F65:F67"/>
    <mergeCell ref="G65:G67"/>
    <mergeCell ref="J65:J67"/>
    <mergeCell ref="K65:K67"/>
    <mergeCell ref="L65:L67"/>
    <mergeCell ref="M65:M67"/>
    <mergeCell ref="N65:N67"/>
    <mergeCell ref="O65:O67"/>
    <mergeCell ref="P65:P67"/>
    <mergeCell ref="N57:N60"/>
    <mergeCell ref="O57:O60"/>
    <mergeCell ref="U57:U60"/>
    <mergeCell ref="V57:V60"/>
    <mergeCell ref="B61:B64"/>
    <mergeCell ref="C61:C64"/>
    <mergeCell ref="D61:D64"/>
    <mergeCell ref="E61:E64"/>
    <mergeCell ref="F61:F64"/>
    <mergeCell ref="G61:G64"/>
    <mergeCell ref="J61:J64"/>
    <mergeCell ref="K61:K64"/>
    <mergeCell ref="L61:L64"/>
    <mergeCell ref="M61:M64"/>
    <mergeCell ref="N61:N64"/>
    <mergeCell ref="O61:O64"/>
    <mergeCell ref="P61:P64"/>
    <mergeCell ref="Q61:Q64"/>
    <mergeCell ref="R61:R64"/>
    <mergeCell ref="S61:S64"/>
    <mergeCell ref="T61:T64"/>
    <mergeCell ref="B57:B60"/>
    <mergeCell ref="C57:C60"/>
    <mergeCell ref="D57:D60"/>
    <mergeCell ref="E57:E60"/>
    <mergeCell ref="F57:F60"/>
    <mergeCell ref="G57:G60"/>
    <mergeCell ref="J57:J60"/>
    <mergeCell ref="K57:K60"/>
    <mergeCell ref="L52:L53"/>
    <mergeCell ref="M52:M53"/>
    <mergeCell ref="L57:L60"/>
    <mergeCell ref="M57:M60"/>
    <mergeCell ref="N52:N53"/>
    <mergeCell ref="O52:O53"/>
    <mergeCell ref="B54:B55"/>
    <mergeCell ref="C54:C55"/>
    <mergeCell ref="D54:D55"/>
    <mergeCell ref="E54:E55"/>
    <mergeCell ref="F54:F55"/>
    <mergeCell ref="G54:G55"/>
    <mergeCell ref="J54:J55"/>
    <mergeCell ref="K54:K55"/>
    <mergeCell ref="L54:L55"/>
    <mergeCell ref="M54:M55"/>
    <mergeCell ref="N54:N55"/>
    <mergeCell ref="O54:O55"/>
    <mergeCell ref="B52:B53"/>
    <mergeCell ref="C52:C53"/>
    <mergeCell ref="D52:D53"/>
    <mergeCell ref="E52:E53"/>
    <mergeCell ref="F52:F53"/>
    <mergeCell ref="G52:G53"/>
    <mergeCell ref="J52:J53"/>
    <mergeCell ref="K52:K53"/>
    <mergeCell ref="B50:B51"/>
    <mergeCell ref="C50:C51"/>
    <mergeCell ref="D50:D51"/>
    <mergeCell ref="E50:E51"/>
    <mergeCell ref="F50:F51"/>
    <mergeCell ref="G50:G51"/>
    <mergeCell ref="J50:J51"/>
    <mergeCell ref="K50:K51"/>
    <mergeCell ref="B46:B47"/>
    <mergeCell ref="C46:C47"/>
    <mergeCell ref="D46:D47"/>
    <mergeCell ref="E46:E47"/>
    <mergeCell ref="F46:F47"/>
    <mergeCell ref="G46:G47"/>
    <mergeCell ref="J46:J47"/>
    <mergeCell ref="K46:K47"/>
    <mergeCell ref="V14:V15"/>
    <mergeCell ref="V22:V23"/>
    <mergeCell ref="V24:V25"/>
    <mergeCell ref="V26:V27"/>
    <mergeCell ref="B42:B43"/>
    <mergeCell ref="C42:C43"/>
    <mergeCell ref="D42:D43"/>
    <mergeCell ref="E42:E43"/>
    <mergeCell ref="F42:F43"/>
    <mergeCell ref="G42:G43"/>
    <mergeCell ref="J42:J43"/>
    <mergeCell ref="K42:K43"/>
    <mergeCell ref="L42:L43"/>
    <mergeCell ref="M42:M43"/>
    <mergeCell ref="N42:N43"/>
    <mergeCell ref="O42:O43"/>
    <mergeCell ref="V42:V43"/>
    <mergeCell ref="M14:M15"/>
    <mergeCell ref="N14:N15"/>
    <mergeCell ref="O14:O15"/>
    <mergeCell ref="B16:B17"/>
    <mergeCell ref="C16:C17"/>
    <mergeCell ref="T16:T17"/>
    <mergeCell ref="M39:M40"/>
    <mergeCell ref="U16:U17"/>
    <mergeCell ref="B14:B15"/>
    <mergeCell ref="C14:C15"/>
    <mergeCell ref="D14:D15"/>
    <mergeCell ref="E14:E15"/>
    <mergeCell ref="F14:F15"/>
    <mergeCell ref="G14:G15"/>
    <mergeCell ref="J14:J15"/>
    <mergeCell ref="K14:K15"/>
    <mergeCell ref="L14:L15"/>
    <mergeCell ref="T39:T40"/>
    <mergeCell ref="R39:R40"/>
    <mergeCell ref="B37:B38"/>
    <mergeCell ref="G21:G23"/>
    <mergeCell ref="J24:J25"/>
    <mergeCell ref="K24:K25"/>
    <mergeCell ref="J26:J27"/>
    <mergeCell ref="D16:D17"/>
    <mergeCell ref="E16:E17"/>
    <mergeCell ref="F16:F17"/>
    <mergeCell ref="G16:G17"/>
    <mergeCell ref="J16:J17"/>
    <mergeCell ref="N37:N38"/>
    <mergeCell ref="N39:N40"/>
    <mergeCell ref="O16:O17"/>
    <mergeCell ref="P16:P17"/>
    <mergeCell ref="Q16:Q17"/>
    <mergeCell ref="R16:R17"/>
    <mergeCell ref="S16:S17"/>
    <mergeCell ref="N16:N17"/>
    <mergeCell ref="N35:N36"/>
    <mergeCell ref="O35:O36"/>
    <mergeCell ref="M35:M36"/>
    <mergeCell ref="M30:M32"/>
    <mergeCell ref="U65:U67"/>
    <mergeCell ref="V65:V67"/>
    <mergeCell ref="V18:V20"/>
    <mergeCell ref="V37:V38"/>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L37:L38"/>
    <mergeCell ref="S39:S40"/>
    <mergeCell ref="P37:P38"/>
    <mergeCell ref="U39:U40"/>
    <mergeCell ref="V39:V40"/>
    <mergeCell ref="L46:L47"/>
    <mergeCell ref="N30:N32"/>
    <mergeCell ref="M18:M20"/>
    <mergeCell ref="N18:N20"/>
    <mergeCell ref="J21:J23"/>
    <mergeCell ref="V61:V64"/>
    <mergeCell ref="M46:M47"/>
    <mergeCell ref="N46:N47"/>
    <mergeCell ref="O46:O47"/>
    <mergeCell ref="L50:L51"/>
    <mergeCell ref="M50:M51"/>
    <mergeCell ref="N50:N51"/>
    <mergeCell ref="O50:O51"/>
    <mergeCell ref="U61:U64"/>
    <mergeCell ref="J28:J29"/>
    <mergeCell ref="K28:K29"/>
    <mergeCell ref="K26:K27"/>
    <mergeCell ref="J37:J38"/>
    <mergeCell ref="K37:K38"/>
    <mergeCell ref="J39:J40"/>
    <mergeCell ref="Q37:Q38"/>
    <mergeCell ref="R37:R38"/>
    <mergeCell ref="O39:O40"/>
    <mergeCell ref="O30:O32"/>
    <mergeCell ref="M26:M27"/>
    <mergeCell ref="G35:G36"/>
    <mergeCell ref="G30:G32"/>
    <mergeCell ref="I30:I31"/>
    <mergeCell ref="J35:J36"/>
    <mergeCell ref="E30:E32"/>
    <mergeCell ref="F30:F32"/>
    <mergeCell ref="E28:E29"/>
    <mergeCell ref="F28:F29"/>
    <mergeCell ref="G28:G29"/>
    <mergeCell ref="E6:E7"/>
    <mergeCell ref="F6:F7"/>
    <mergeCell ref="G6:G7"/>
    <mergeCell ref="B18:B20"/>
    <mergeCell ref="C18:C20"/>
    <mergeCell ref="D18:D20"/>
    <mergeCell ref="C21:C23"/>
    <mergeCell ref="B21:B23"/>
    <mergeCell ref="E21:E23"/>
    <mergeCell ref="F21:F23"/>
    <mergeCell ref="D21:D23"/>
    <mergeCell ref="D8:D10"/>
    <mergeCell ref="E8:E10"/>
    <mergeCell ref="F8:F10"/>
    <mergeCell ref="E11:E12"/>
    <mergeCell ref="F11:F12"/>
    <mergeCell ref="G11:G12"/>
    <mergeCell ref="G8:G10"/>
    <mergeCell ref="C11:C12"/>
    <mergeCell ref="D11:D12"/>
    <mergeCell ref="B6:B7"/>
    <mergeCell ref="C6:C7"/>
    <mergeCell ref="D6:D7"/>
    <mergeCell ref="C39:C40"/>
    <mergeCell ref="C37:C38"/>
    <mergeCell ref="B35:B36"/>
    <mergeCell ref="C35:C36"/>
    <mergeCell ref="B30:B32"/>
    <mergeCell ref="C30:C32"/>
    <mergeCell ref="B24:B25"/>
    <mergeCell ref="C24:C25"/>
    <mergeCell ref="B8:B10"/>
    <mergeCell ref="C8:C10"/>
    <mergeCell ref="B11:B12"/>
    <mergeCell ref="B28:B29"/>
    <mergeCell ref="C28:C29"/>
    <mergeCell ref="D28:D29"/>
    <mergeCell ref="O21:O23"/>
    <mergeCell ref="N26:N27"/>
    <mergeCell ref="O26:O27"/>
    <mergeCell ref="O18:O20"/>
    <mergeCell ref="O24:O25"/>
    <mergeCell ref="M16:M17"/>
    <mergeCell ref="D39:D40"/>
    <mergeCell ref="D35:D36"/>
    <mergeCell ref="D24:D25"/>
    <mergeCell ref="D37:D38"/>
    <mergeCell ref="D30:D32"/>
    <mergeCell ref="F35:F36"/>
    <mergeCell ref="F26:F27"/>
    <mergeCell ref="L39:L40"/>
    <mergeCell ref="E37:E38"/>
    <mergeCell ref="H30:H31"/>
    <mergeCell ref="J30:J32"/>
    <mergeCell ref="K30:K32"/>
    <mergeCell ref="G26:G27"/>
    <mergeCell ref="K39:K40"/>
    <mergeCell ref="E35:E36"/>
    <mergeCell ref="F37:F38"/>
    <mergeCell ref="G37:G38"/>
    <mergeCell ref="K35:K36"/>
    <mergeCell ref="J6:J7"/>
    <mergeCell ref="K6:K7"/>
    <mergeCell ref="L24:L25"/>
    <mergeCell ref="N6:N7"/>
    <mergeCell ref="O6:O7"/>
    <mergeCell ref="L8:L10"/>
    <mergeCell ref="L6:L7"/>
    <mergeCell ref="M8:M10"/>
    <mergeCell ref="N8:N10"/>
    <mergeCell ref="O8:O10"/>
    <mergeCell ref="L11:L12"/>
    <mergeCell ref="M6:M7"/>
    <mergeCell ref="J11:J12"/>
    <mergeCell ref="K11:K12"/>
    <mergeCell ref="K21:K23"/>
    <mergeCell ref="L21:L23"/>
    <mergeCell ref="K18:K20"/>
    <mergeCell ref="K16:K17"/>
    <mergeCell ref="L16:L17"/>
    <mergeCell ref="M11:M12"/>
    <mergeCell ref="N11:N12"/>
    <mergeCell ref="O11:O12"/>
    <mergeCell ref="M21:M23"/>
    <mergeCell ref="N21:N23"/>
    <mergeCell ref="B26:B27"/>
    <mergeCell ref="C26:C27"/>
    <mergeCell ref="D26:D27"/>
    <mergeCell ref="E18:E20"/>
    <mergeCell ref="F18:F20"/>
    <mergeCell ref="G18:G20"/>
    <mergeCell ref="E26:E27"/>
    <mergeCell ref="J8:J10"/>
    <mergeCell ref="K8:K10"/>
    <mergeCell ref="J95:J96"/>
    <mergeCell ref="K95:K96"/>
    <mergeCell ref="V16:V17"/>
    <mergeCell ref="U1:V1"/>
    <mergeCell ref="U2:V2"/>
    <mergeCell ref="U3:V3"/>
    <mergeCell ref="A4:V4"/>
    <mergeCell ref="B95:B96"/>
    <mergeCell ref="C95:C96"/>
    <mergeCell ref="D95:D96"/>
    <mergeCell ref="E95:E96"/>
    <mergeCell ref="F95:F96"/>
    <mergeCell ref="G95:G96"/>
    <mergeCell ref="E24:E25"/>
    <mergeCell ref="F24:F25"/>
    <mergeCell ref="G24:G25"/>
    <mergeCell ref="E39:E40"/>
    <mergeCell ref="F39:F40"/>
    <mergeCell ref="G39:G40"/>
    <mergeCell ref="B39:B40"/>
    <mergeCell ref="A1:F3"/>
    <mergeCell ref="G1:T3"/>
    <mergeCell ref="O28:O29"/>
    <mergeCell ref="J18:J20"/>
  </mergeCells>
  <pageMargins left="0.7" right="0.7" top="0.75" bottom="0.75" header="0.3" footer="0.3"/>
  <pageSetup scale="12"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77" operator="equal" id="{077B5700-C5E6-4C8A-A80E-7F655008D6DC}">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78" operator="equal" id="{1283A1FF-6430-4AB2-8241-FB004ADB11E9}">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79" operator="equal" id="{4C6FD3CD-CE5A-4193-8BEA-1E2D0B13BC20}">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80" operator="equal" id="{392DD3F9-3B45-4416-B864-C6794DBCBAB7}">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L75:L76</xm:sqref>
        </x14:conditionalFormatting>
        <x14:conditionalFormatting xmlns:xm="http://schemas.microsoft.com/office/excel/2006/main">
          <x14:cfRule type="cellIs" priority="72" operator="equal" id="{3D5B721E-B004-4973-BDB6-DD6E2523F5BC}">
            <xm:f>'d:\Users\CRodriguezm\Downloads\[208-PLA-Ft-73-74-75 y 78 Riesgos (3er periodo - DMV) final.xlsx]BD'!#REF!</xm:f>
            <x14:dxf>
              <fill>
                <patternFill>
                  <bgColor rgb="FFFFC000"/>
                </patternFill>
              </fill>
            </x14:dxf>
          </x14:cfRule>
          <x14:cfRule type="cellIs" priority="73" operator="equal" id="{114E20FA-4DB1-456B-B8AC-C1E6895886F7}">
            <xm:f>'d:\Users\CRodriguezm\Downloads\[208-PLA-Ft-73-74-75 y 78 Riesgos (3er periodo - DMV) final.xlsx]BD'!#REF!</xm:f>
            <x14:dxf>
              <fill>
                <patternFill>
                  <bgColor rgb="FFFFFF00"/>
                </patternFill>
              </fill>
            </x14:dxf>
          </x14:cfRule>
          <x14:cfRule type="cellIs" priority="74" operator="equal" id="{AC42A650-C7D4-4E28-B69B-C033B50C05CB}">
            <xm:f>'d:\Users\CRodriguezm\Downloads\[208-PLA-Ft-73-74-75 y 78 Riesgos (3er periodo - DMV) final.xlsx]BD'!#REF!</xm:f>
            <x14:dxf>
              <fill>
                <patternFill>
                  <bgColor rgb="FF92D050"/>
                </patternFill>
              </fill>
            </x14:dxf>
          </x14:cfRule>
          <x14:cfRule type="cellIs" priority="75" operator="equal" id="{5EDFFB81-F71C-4B65-8FA5-09C05C35895E}">
            <xm:f>'d:\Users\CRodriguezm\Downloads\[208-PLA-Ft-73-74-75 y 78 Riesgos (3er periodo - DMV) final.xlsx]BD'!#REF!</xm:f>
            <x14:dxf>
              <fill>
                <patternFill>
                  <bgColor rgb="FF92D050"/>
                </patternFill>
              </fill>
            </x14:dxf>
          </x14:cfRule>
          <x14:cfRule type="cellIs" priority="76" operator="equal" id="{6A375F1E-145B-4690-BDFF-39F10FFD45EC}">
            <xm:f>'d:\Users\CRodriguezm\Downloads\[208-PLA-Ft-73-74-75 y 78 Riesgos (3er periodo - DMV) final.xlsx]BD'!#REF!</xm:f>
            <x14:dxf>
              <fill>
                <patternFill>
                  <bgColor rgb="FF92D050"/>
                </patternFill>
              </fill>
            </x14:dxf>
          </x14:cfRule>
          <xm:sqref>J77:J80</xm:sqref>
        </x14:conditionalFormatting>
        <x14:conditionalFormatting xmlns:xm="http://schemas.microsoft.com/office/excel/2006/main">
          <x14:cfRule type="cellIs" priority="68" operator="equal" id="{CAA9AFBF-C534-4A69-AB5D-C72FE9B8146A}">
            <xm:f>'d:\Users\CRodriguezm\Downloads\[208-PLA-Ft-73-74-75 y 78 Riesgos (3er periodo - DMV) final.xlsx]BD'!#REF!</xm:f>
            <x14:dxf>
              <fill>
                <patternFill>
                  <bgColor rgb="FF92D050"/>
                </patternFill>
              </fill>
            </x14:dxf>
          </x14:cfRule>
          <x14:cfRule type="cellIs" priority="69" operator="equal" id="{9B50F529-1884-4896-94B2-5D497BB9A055}">
            <xm:f>'d:\Users\CRodriguezm\Downloads\[208-PLA-Ft-73-74-75 y 78 Riesgos (3er periodo - DMV) final.xlsx]BD'!#REF!</xm:f>
            <x14:dxf>
              <fill>
                <patternFill>
                  <bgColor rgb="FFFFFF00"/>
                </patternFill>
              </fill>
            </x14:dxf>
          </x14:cfRule>
          <x14:cfRule type="cellIs" priority="70" operator="equal" id="{3419EC21-230F-4327-BBE6-7A5E4CDDFEB4}">
            <xm:f>'d:\Users\CRodriguezm\Downloads\[208-PLA-Ft-73-74-75 y 78 Riesgos (3er periodo - DMV) final.xlsx]BD'!#REF!</xm:f>
            <x14:dxf>
              <fill>
                <patternFill>
                  <bgColor rgb="FFFFC000"/>
                </patternFill>
              </fill>
            </x14:dxf>
          </x14:cfRule>
          <x14:cfRule type="cellIs" priority="71" operator="equal" id="{73A74D20-75D9-402E-9563-22250C3C71F2}">
            <xm:f>'d:\Users\CRodriguezm\Downloads\[208-PLA-Ft-73-74-75 y 78 Riesgos (3er periodo - DMV) final.xlsx]BD'!#REF!</xm:f>
            <x14:dxf>
              <fill>
                <patternFill>
                  <bgColor rgb="FFFF0000"/>
                </patternFill>
              </fill>
            </x14:dxf>
          </x14:cfRule>
          <xm:sqref>L77:L80</xm:sqref>
        </x14:conditionalFormatting>
        <x14:conditionalFormatting xmlns:xm="http://schemas.microsoft.com/office/excel/2006/main">
          <x14:cfRule type="cellIs" priority="64" operator="equal" id="{64FE63B9-FD0A-49D4-AFFF-55FF38EDCF5B}">
            <xm:f>'d:\Users\CRodriguezm\Downloads\[208-PLA-Ft-73-74-75 y 78 Riesgos (3er periodo - DMV) final.xlsx]BD'!#REF!</xm:f>
            <x14:dxf>
              <fill>
                <patternFill>
                  <bgColor rgb="FF92D050"/>
                </patternFill>
              </fill>
            </x14:dxf>
          </x14:cfRule>
          <x14:cfRule type="cellIs" priority="65" operator="equal" id="{E9F807C8-7888-4DEF-9775-027072B6F749}">
            <xm:f>'d:\Users\CRodriguezm\Downloads\[208-PLA-Ft-73-74-75 y 78 Riesgos (3er periodo - DMV) final.xlsx]BD'!#REF!</xm:f>
            <x14:dxf>
              <fill>
                <patternFill>
                  <bgColor rgb="FFFFFF00"/>
                </patternFill>
              </fill>
            </x14:dxf>
          </x14:cfRule>
          <x14:cfRule type="cellIs" priority="66" operator="equal" id="{65765E8E-9CB3-4938-B2A2-D7BB88F25C37}">
            <xm:f>'d:\Users\CRodriguezm\Downloads\[208-PLA-Ft-73-74-75 y 78 Riesgos (3er periodo - DMV) final.xlsx]BD'!#REF!</xm:f>
            <x14:dxf>
              <fill>
                <patternFill>
                  <bgColor rgb="FFFFC000"/>
                </patternFill>
              </fill>
            </x14:dxf>
          </x14:cfRule>
          <x14:cfRule type="cellIs" priority="67" operator="equal" id="{F6B89900-EEA3-4195-BABA-ACFBF49987E8}">
            <xm:f>'d:\Users\CRodriguezm\Downloads\[208-PLA-Ft-73-74-75 y 78 Riesgos (3er periodo - DMV) final.xlsx]BD'!#REF!</xm:f>
            <x14:dxf>
              <fill>
                <patternFill>
                  <bgColor rgb="FFFF0000"/>
                </patternFill>
              </fill>
            </x14:dxf>
          </x14:cfRule>
          <xm:sqref>N77:N80</xm:sqref>
        </x14:conditionalFormatting>
        <x14:conditionalFormatting xmlns:xm="http://schemas.microsoft.com/office/excel/2006/main">
          <x14:cfRule type="cellIs" priority="59" operator="equal" id="{4446665E-A6A4-45FA-9D37-4747BABEFF6E}">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60" operator="equal" id="{1E4B28AB-2844-4055-88C0-315F91DD3F9E}">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61" operator="equal" id="{2A2865EE-D0B9-403A-A7C6-B75863913CC6}">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2" operator="equal" id="{D8D6FB80-DABA-4CF0-BD24-0725B45F1C5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3" operator="equal" id="{9BEB43A1-A2CC-4FCF-BEED-02A223FF4B6D}">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K75:K76</xm:sqref>
        </x14:conditionalFormatting>
        <x14:conditionalFormatting xmlns:xm="http://schemas.microsoft.com/office/excel/2006/main">
          <x14:cfRule type="cellIs" priority="54" operator="equal" id="{7E84DBE1-DAC6-4B28-9F2B-EE71B9F1F37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5" operator="equal" id="{30F7996C-3E54-45DC-9861-3D2431CD8DC1}">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6" operator="equal" id="{8A90CE3C-C64B-4AD1-AD66-051166F6CCB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7" operator="equal" id="{68FC6B95-3A61-41F8-8BD8-682A04951F9F}">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8" operator="equal" id="{E59807E3-AF4C-4C46-9681-DB7116FB942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J75:J76</xm:sqref>
        </x14:conditionalFormatting>
        <x14:conditionalFormatting xmlns:xm="http://schemas.microsoft.com/office/excel/2006/main">
          <x14:cfRule type="cellIs" priority="49" operator="equal" id="{E3955220-01A4-41C8-A5A0-8F9F7A701D38}">
            <xm:f>'\\10.216.160.201\Oficial\Users\user\Downloads\[208-PLA-Ft-73-74-75 y 78 Riesgos DUT-2020.xlsx]BD'!#REF!</xm:f>
            <x14:dxf>
              <fill>
                <patternFill>
                  <bgColor rgb="FFFFC000"/>
                </patternFill>
              </fill>
            </x14:dxf>
          </x14:cfRule>
          <x14:cfRule type="cellIs" priority="50" operator="equal" id="{A6E2DBB7-1409-4894-AD92-03E90F126718}">
            <xm:f>'\\10.216.160.201\Oficial\Users\user\Downloads\[208-PLA-Ft-73-74-75 y 78 Riesgos DUT-2020.xlsx]BD'!#REF!</xm:f>
            <x14:dxf>
              <fill>
                <patternFill>
                  <bgColor rgb="FFFFFF00"/>
                </patternFill>
              </fill>
            </x14:dxf>
          </x14:cfRule>
          <x14:cfRule type="cellIs" priority="51" operator="equal" id="{5BB60187-CF6C-4DD7-BE24-9ED7A12215D0}">
            <xm:f>'\\10.216.160.201\Oficial\Users\user\Downloads\[208-PLA-Ft-73-74-75 y 78 Riesgos DUT-2020.xlsx]BD'!#REF!</xm:f>
            <x14:dxf>
              <fill>
                <patternFill>
                  <bgColor rgb="FF92D050"/>
                </patternFill>
              </fill>
            </x14:dxf>
          </x14:cfRule>
          <x14:cfRule type="cellIs" priority="52" operator="equal" id="{E42C3299-3DA9-4D70-95A5-283499219D1A}">
            <xm:f>'\\10.216.160.201\Oficial\Users\user\Downloads\[208-PLA-Ft-73-74-75 y 78 Riesgos DUT-2020.xlsx]BD'!#REF!</xm:f>
            <x14:dxf>
              <fill>
                <patternFill>
                  <bgColor rgb="FF92D050"/>
                </patternFill>
              </fill>
            </x14:dxf>
          </x14:cfRule>
          <x14:cfRule type="cellIs" priority="53" operator="equal" id="{691D9570-5A69-420C-A87F-3490363E5352}">
            <xm:f>'\\10.216.160.201\Oficial\Users\user\Downloads\[208-PLA-Ft-73-74-75 y 78 Riesgos DUT-2020.xlsx]BD'!#REF!</xm:f>
            <x14:dxf>
              <fill>
                <patternFill>
                  <bgColor rgb="FF92D050"/>
                </patternFill>
              </fill>
            </x14:dxf>
          </x14:cfRule>
          <xm:sqref>J46</xm:sqref>
        </x14:conditionalFormatting>
        <x14:conditionalFormatting xmlns:xm="http://schemas.microsoft.com/office/excel/2006/main">
          <x14:cfRule type="cellIs" priority="45" operator="equal" id="{E7E24A7C-D90D-4396-8A81-73376F0EEB7C}">
            <xm:f>'\\10.216.160.201\Oficial\Users\user\Downloads\[208-PLA-Ft-73-74-75 y 78 Riesgos DUT-2020.xlsx]BD'!#REF!</xm:f>
            <x14:dxf>
              <fill>
                <patternFill>
                  <bgColor rgb="FF92D050"/>
                </patternFill>
              </fill>
            </x14:dxf>
          </x14:cfRule>
          <x14:cfRule type="cellIs" priority="46" operator="equal" id="{75B3B7CD-CE30-4216-8DE4-7A512AC47759}">
            <xm:f>'\\10.216.160.201\Oficial\Users\user\Downloads\[208-PLA-Ft-73-74-75 y 78 Riesgos DUT-2020.xlsx]BD'!#REF!</xm:f>
            <x14:dxf>
              <fill>
                <patternFill>
                  <bgColor rgb="FFFFFF00"/>
                </patternFill>
              </fill>
            </x14:dxf>
          </x14:cfRule>
          <x14:cfRule type="cellIs" priority="47" operator="equal" id="{DBEFEAB2-033C-4216-B2FC-7AB8FA1A6618}">
            <xm:f>'\\10.216.160.201\Oficial\Users\user\Downloads\[208-PLA-Ft-73-74-75 y 78 Riesgos DUT-2020.xlsx]BD'!#REF!</xm:f>
            <x14:dxf>
              <fill>
                <patternFill>
                  <bgColor rgb="FFFFC000"/>
                </patternFill>
              </fill>
            </x14:dxf>
          </x14:cfRule>
          <x14:cfRule type="cellIs" priority="48" operator="equal" id="{8DA0268E-D60E-4B00-8148-057F4C89B48B}">
            <xm:f>'\\10.216.160.201\Oficial\Users\user\Downloads\[208-PLA-Ft-73-74-75 y 78 Riesgos DUT-2020.xlsx]BD'!#REF!</xm:f>
            <x14:dxf>
              <fill>
                <patternFill>
                  <bgColor rgb="FFFF0000"/>
                </patternFill>
              </fill>
            </x14:dxf>
          </x14:cfRule>
          <xm:sqref>L46</xm:sqref>
        </x14:conditionalFormatting>
        <x14:conditionalFormatting xmlns:xm="http://schemas.microsoft.com/office/excel/2006/main">
          <x14:cfRule type="cellIs" priority="40" operator="equal" id="{8F9C5E83-98C6-47A8-8694-AA840ABA6C86}">
            <xm:f>'\\10.216.160.201\Oficial\Users\user\Downloads\[3. 208-PLA-Ft-73 - 75 y 78 Riesgos - 2019  sub. financiera.xlsx]BD'!#REF!</xm:f>
            <x14:dxf>
              <fill>
                <patternFill>
                  <bgColor rgb="FFFFC000"/>
                </patternFill>
              </fill>
            </x14:dxf>
          </x14:cfRule>
          <x14:cfRule type="cellIs" priority="41" operator="equal" id="{D46AED94-B81C-4192-88A7-0AB5DBAE76D2}">
            <xm:f>'\\10.216.160.201\Oficial\Users\user\Downloads\[3. 208-PLA-Ft-73 - 75 y 78 Riesgos - 2019  sub. financiera.xlsx]BD'!#REF!</xm:f>
            <x14:dxf>
              <fill>
                <patternFill>
                  <bgColor rgb="FFFFFF00"/>
                </patternFill>
              </fill>
            </x14:dxf>
          </x14:cfRule>
          <x14:cfRule type="cellIs" priority="42" operator="equal" id="{9A5B47F0-DED9-4783-B702-C20DFA550F09}">
            <xm:f>'\\10.216.160.201\Oficial\Users\user\Downloads\[3. 208-PLA-Ft-73 - 75 y 78 Riesgos - 2019  sub. financiera.xlsx]BD'!#REF!</xm:f>
            <x14:dxf>
              <fill>
                <patternFill>
                  <bgColor rgb="FF92D050"/>
                </patternFill>
              </fill>
            </x14:dxf>
          </x14:cfRule>
          <x14:cfRule type="cellIs" priority="43" operator="equal" id="{1D96E15F-2BD5-49A5-ADE1-7396F79959A9}">
            <xm:f>'\\10.216.160.201\Oficial\Users\user\Downloads\[3. 208-PLA-Ft-73 - 75 y 78 Riesgos - 2019  sub. financiera.xlsx]BD'!#REF!</xm:f>
            <x14:dxf>
              <fill>
                <patternFill>
                  <bgColor rgb="FF92D050"/>
                </patternFill>
              </fill>
            </x14:dxf>
          </x14:cfRule>
          <x14:cfRule type="cellIs" priority="44" operator="equal" id="{07E260CB-72E3-496A-A768-287E1799367F}">
            <xm:f>'\\10.216.160.201\Oficial\Users\user\Downloads\[3. 208-PLA-Ft-73 - 75 y 78 Riesgos - 2019  sub. financiera.xlsx]BD'!#REF!</xm:f>
            <x14:dxf>
              <fill>
                <patternFill>
                  <bgColor rgb="FF92D050"/>
                </patternFill>
              </fill>
            </x14:dxf>
          </x14:cfRule>
          <xm:sqref>J57</xm:sqref>
        </x14:conditionalFormatting>
        <x14:conditionalFormatting xmlns:xm="http://schemas.microsoft.com/office/excel/2006/main">
          <x14:cfRule type="cellIs" priority="35" operator="equal" id="{4DA9E988-F041-4C8D-AFBE-305D938F2207}">
            <xm:f>'\\10.216.160.201\Oficial\Users\user\Downloads\[3. 208-PLA-Ft-73 - 75 y 78 Riesgos - 2019  sub. financiera.xlsx]BD'!#REF!</xm:f>
            <x14:dxf>
              <fill>
                <patternFill>
                  <bgColor rgb="FFFFC000"/>
                </patternFill>
              </fill>
            </x14:dxf>
          </x14:cfRule>
          <x14:cfRule type="cellIs" priority="36" operator="equal" id="{92297BF5-6B3B-4F41-8DF1-672A724D3E84}">
            <xm:f>'\\10.216.160.201\Oficial\Users\user\Downloads\[3. 208-PLA-Ft-73 - 75 y 78 Riesgos - 2019  sub. financiera.xlsx]BD'!#REF!</xm:f>
            <x14:dxf>
              <fill>
                <patternFill>
                  <bgColor rgb="FFFFFF00"/>
                </patternFill>
              </fill>
            </x14:dxf>
          </x14:cfRule>
          <x14:cfRule type="cellIs" priority="37" operator="equal" id="{DDA9AFF5-0A95-4FE9-AF17-A8970CF33F82}">
            <xm:f>'\\10.216.160.201\Oficial\Users\user\Downloads\[3. 208-PLA-Ft-73 - 75 y 78 Riesgos - 2019  sub. financiera.xlsx]BD'!#REF!</xm:f>
            <x14:dxf>
              <fill>
                <patternFill>
                  <bgColor rgb="FF92D050"/>
                </patternFill>
              </fill>
            </x14:dxf>
          </x14:cfRule>
          <x14:cfRule type="cellIs" priority="38" operator="equal" id="{94962AEA-AAF6-4C68-8ECA-1F152A21326A}">
            <xm:f>'\\10.216.160.201\Oficial\Users\user\Downloads\[3. 208-PLA-Ft-73 - 75 y 78 Riesgos - 2019  sub. financiera.xlsx]BD'!#REF!</xm:f>
            <x14:dxf>
              <fill>
                <patternFill>
                  <bgColor rgb="FF92D050"/>
                </patternFill>
              </fill>
            </x14:dxf>
          </x14:cfRule>
          <x14:cfRule type="cellIs" priority="39" operator="equal" id="{D1222E2D-0AB0-4E86-B867-458E09539A1F}">
            <xm:f>'\\10.216.160.201\Oficial\Users\user\Downloads\[3. 208-PLA-Ft-73 - 75 y 78 Riesgos - 2019  sub. financiera.xlsx]BD'!#REF!</xm:f>
            <x14:dxf>
              <fill>
                <patternFill>
                  <bgColor rgb="FF92D050"/>
                </patternFill>
              </fill>
            </x14:dxf>
          </x14:cfRule>
          <xm:sqref>J61</xm:sqref>
        </x14:conditionalFormatting>
        <x14:conditionalFormatting xmlns:xm="http://schemas.microsoft.com/office/excel/2006/main">
          <x14:cfRule type="cellIs" priority="30" operator="equal" id="{756D55B2-ED19-45B0-B319-7A1B85132D6E}">
            <xm:f>'\\10.216.160.201\Oficial\Users\user\Downloads\[3. 208-PLA-Ft-73 - 75 y 78 Riesgos - 2019  sub. financiera.xlsx]BD'!#REF!</xm:f>
            <x14:dxf>
              <fill>
                <patternFill>
                  <bgColor rgb="FFFFC000"/>
                </patternFill>
              </fill>
            </x14:dxf>
          </x14:cfRule>
          <x14:cfRule type="cellIs" priority="31" operator="equal" id="{925D1050-BDC6-4DF8-88AF-BB7FA2668B94}">
            <xm:f>'\\10.216.160.201\Oficial\Users\user\Downloads\[3. 208-PLA-Ft-73 - 75 y 78 Riesgos - 2019  sub. financiera.xlsx]BD'!#REF!</xm:f>
            <x14:dxf>
              <fill>
                <patternFill>
                  <bgColor rgb="FFFFFF00"/>
                </patternFill>
              </fill>
            </x14:dxf>
          </x14:cfRule>
          <x14:cfRule type="cellIs" priority="32" operator="equal" id="{0E63115D-00C9-40B5-B8A3-A48B1CAD5F26}">
            <xm:f>'\\10.216.160.201\Oficial\Users\user\Downloads\[3. 208-PLA-Ft-73 - 75 y 78 Riesgos - 2019  sub. financiera.xlsx]BD'!#REF!</xm:f>
            <x14:dxf>
              <fill>
                <patternFill>
                  <bgColor rgb="FF92D050"/>
                </patternFill>
              </fill>
            </x14:dxf>
          </x14:cfRule>
          <x14:cfRule type="cellIs" priority="33" operator="equal" id="{0CC0012B-D023-4DFD-ACFC-E95C31667FA6}">
            <xm:f>'\\10.216.160.201\Oficial\Users\user\Downloads\[3. 208-PLA-Ft-73 - 75 y 78 Riesgos - 2019  sub. financiera.xlsx]BD'!#REF!</xm:f>
            <x14:dxf>
              <fill>
                <patternFill>
                  <bgColor rgb="FF92D050"/>
                </patternFill>
              </fill>
            </x14:dxf>
          </x14:cfRule>
          <x14:cfRule type="cellIs" priority="34" operator="equal" id="{61BDEB33-1BD6-4296-8435-E9CDCE630CE1}">
            <xm:f>'\\10.216.160.201\Oficial\Users\user\Downloads\[3. 208-PLA-Ft-73 - 75 y 78 Riesgos - 2019  sub. financiera.xlsx]BD'!#REF!</xm:f>
            <x14:dxf>
              <fill>
                <patternFill>
                  <bgColor rgb="FF92D050"/>
                </patternFill>
              </fill>
            </x14:dxf>
          </x14:cfRule>
          <xm:sqref>J65</xm:sqref>
        </x14:conditionalFormatting>
        <x14:conditionalFormatting xmlns:xm="http://schemas.microsoft.com/office/excel/2006/main">
          <x14:cfRule type="cellIs" priority="26" operator="equal" id="{099C32FC-5A3D-496B-8CD5-6E40028083A0}">
            <xm:f>'\\10.216.160.201\Oficial\Users\user\Downloads\[3. 208-PLA-Ft-73 - 75 y 78 Riesgos - 2019  sub. financiera.xlsx]BD'!#REF!</xm:f>
            <x14:dxf>
              <fill>
                <patternFill>
                  <bgColor rgb="FF92D050"/>
                </patternFill>
              </fill>
            </x14:dxf>
          </x14:cfRule>
          <x14:cfRule type="cellIs" priority="27" operator="equal" id="{C2209585-3972-41F3-AE90-AE37090DCA9A}">
            <xm:f>'\\10.216.160.201\Oficial\Users\user\Downloads\[3. 208-PLA-Ft-73 - 75 y 78 Riesgos - 2019  sub. financiera.xlsx]BD'!#REF!</xm:f>
            <x14:dxf>
              <fill>
                <patternFill>
                  <bgColor rgb="FFFFFF00"/>
                </patternFill>
              </fill>
            </x14:dxf>
          </x14:cfRule>
          <x14:cfRule type="cellIs" priority="28" operator="equal" id="{BE3B18E4-3883-4E7C-82C8-F6584AFADC37}">
            <xm:f>'\\10.216.160.201\Oficial\Users\user\Downloads\[3. 208-PLA-Ft-73 - 75 y 78 Riesgos - 2019  sub. financiera.xlsx]BD'!#REF!</xm:f>
            <x14:dxf>
              <fill>
                <patternFill>
                  <bgColor rgb="FFFFC000"/>
                </patternFill>
              </fill>
            </x14:dxf>
          </x14:cfRule>
          <x14:cfRule type="cellIs" priority="29" operator="equal" id="{BE5A3DCC-01D2-4EB1-8B5A-82BD4A9C8D45}">
            <xm:f>'\\10.216.160.201\Oficial\Users\user\Downloads\[3. 208-PLA-Ft-73 - 75 y 78 Riesgos - 2019  sub. financiera.xlsx]BD'!#REF!</xm:f>
            <x14:dxf>
              <fill>
                <patternFill>
                  <bgColor rgb="FFFF0000"/>
                </patternFill>
              </fill>
            </x14:dxf>
          </x14:cfRule>
          <xm:sqref>L57</xm:sqref>
        </x14:conditionalFormatting>
        <x14:conditionalFormatting xmlns:xm="http://schemas.microsoft.com/office/excel/2006/main">
          <x14:cfRule type="cellIs" priority="22" operator="equal" id="{A711613D-2EF0-4486-8F83-1553D1D99A09}">
            <xm:f>'\\10.216.160.201\Oficial\Users\user\Downloads\[3. 208-PLA-Ft-73 - 75 y 78 Riesgos - 2019  sub. financiera.xlsx]BD'!#REF!</xm:f>
            <x14:dxf>
              <fill>
                <patternFill>
                  <bgColor rgb="FF92D050"/>
                </patternFill>
              </fill>
            </x14:dxf>
          </x14:cfRule>
          <x14:cfRule type="cellIs" priority="23" operator="equal" id="{04E9FE10-0D98-4961-A9C7-24BB91696851}">
            <xm:f>'\\10.216.160.201\Oficial\Users\user\Downloads\[3. 208-PLA-Ft-73 - 75 y 78 Riesgos - 2019  sub. financiera.xlsx]BD'!#REF!</xm:f>
            <x14:dxf>
              <fill>
                <patternFill>
                  <bgColor rgb="FFFFFF00"/>
                </patternFill>
              </fill>
            </x14:dxf>
          </x14:cfRule>
          <x14:cfRule type="cellIs" priority="24" operator="equal" id="{A3FAECEC-6028-47DA-98B2-E9995292B1E3}">
            <xm:f>'\\10.216.160.201\Oficial\Users\user\Downloads\[3. 208-PLA-Ft-73 - 75 y 78 Riesgos - 2019  sub. financiera.xlsx]BD'!#REF!</xm:f>
            <x14:dxf>
              <fill>
                <patternFill>
                  <bgColor rgb="FFFFC000"/>
                </patternFill>
              </fill>
            </x14:dxf>
          </x14:cfRule>
          <x14:cfRule type="cellIs" priority="25" operator="equal" id="{5B17FA32-CA9A-4651-BB0D-6357DDC60C79}">
            <xm:f>'\\10.216.160.201\Oficial\Users\user\Downloads\[3. 208-PLA-Ft-73 - 75 y 78 Riesgos - 2019  sub. financiera.xlsx]BD'!#REF!</xm:f>
            <x14:dxf>
              <fill>
                <patternFill>
                  <bgColor rgb="FFFF0000"/>
                </patternFill>
              </fill>
            </x14:dxf>
          </x14:cfRule>
          <xm:sqref>L61</xm:sqref>
        </x14:conditionalFormatting>
        <x14:conditionalFormatting xmlns:xm="http://schemas.microsoft.com/office/excel/2006/main">
          <x14:cfRule type="cellIs" priority="18" operator="equal" id="{AC3A5BB4-43D9-427D-8B54-F09594D1F070}">
            <xm:f>'\\10.216.160.201\Oficial\Users\user\Downloads\[3. 208-PLA-Ft-73 - 75 y 78 Riesgos - 2019  sub. financiera.xlsx]BD'!#REF!</xm:f>
            <x14:dxf>
              <fill>
                <patternFill>
                  <bgColor rgb="FF92D050"/>
                </patternFill>
              </fill>
            </x14:dxf>
          </x14:cfRule>
          <x14:cfRule type="cellIs" priority="19" operator="equal" id="{5E06AFA9-15D7-4066-91AE-6793E6A34246}">
            <xm:f>'\\10.216.160.201\Oficial\Users\user\Downloads\[3. 208-PLA-Ft-73 - 75 y 78 Riesgos - 2019  sub. financiera.xlsx]BD'!#REF!</xm:f>
            <x14:dxf>
              <fill>
                <patternFill>
                  <bgColor rgb="FFFFFF00"/>
                </patternFill>
              </fill>
            </x14:dxf>
          </x14:cfRule>
          <x14:cfRule type="cellIs" priority="20" operator="equal" id="{127B08F7-0051-4373-A076-524CC58ED6B1}">
            <xm:f>'\\10.216.160.201\Oficial\Users\user\Downloads\[3. 208-PLA-Ft-73 - 75 y 78 Riesgos - 2019  sub. financiera.xlsx]BD'!#REF!</xm:f>
            <x14:dxf>
              <fill>
                <patternFill>
                  <bgColor rgb="FFFFC000"/>
                </patternFill>
              </fill>
            </x14:dxf>
          </x14:cfRule>
          <x14:cfRule type="cellIs" priority="21" operator="equal" id="{F55AC743-FE83-4BBB-9ADF-73CA923EBDAA}">
            <xm:f>'\\10.216.160.201\Oficial\Users\user\Downloads\[3. 208-PLA-Ft-73 - 75 y 78 Riesgos - 2019  sub. financiera.xlsx]BD'!#REF!</xm:f>
            <x14:dxf>
              <fill>
                <patternFill>
                  <bgColor rgb="FFFF0000"/>
                </patternFill>
              </fill>
            </x14:dxf>
          </x14:cfRule>
          <xm:sqref>L65</xm:sqref>
        </x14:conditionalFormatting>
        <x14:conditionalFormatting xmlns:xm="http://schemas.microsoft.com/office/excel/2006/main">
          <x14:cfRule type="cellIs" priority="13" operator="equal" id="{95AF4479-2C06-4583-A955-0EC7E40E23DA}">
            <xm:f>'\\10.216.160.201\Oficial\Users\user\Downloads\[3. 208-PLA-Ft-73 - 75 y 78 Riesgos - 2019  sub. financiera.xlsx]BD'!#REF!</xm:f>
            <x14:dxf>
              <fill>
                <patternFill>
                  <bgColor rgb="FFFFC000"/>
                </patternFill>
              </fill>
            </x14:dxf>
          </x14:cfRule>
          <x14:cfRule type="cellIs" priority="14" operator="equal" id="{9AB3D79D-0A22-4276-B27D-616421FB428A}">
            <xm:f>'\\10.216.160.201\Oficial\Users\user\Downloads\[3. 208-PLA-Ft-73 - 75 y 78 Riesgos - 2019  sub. financiera.xlsx]BD'!#REF!</xm:f>
            <x14:dxf>
              <fill>
                <patternFill>
                  <bgColor rgb="FFFFFF00"/>
                </patternFill>
              </fill>
            </x14:dxf>
          </x14:cfRule>
          <x14:cfRule type="cellIs" priority="15" operator="equal" id="{6C85AA6E-A324-4419-8BB8-25A9D7712854}">
            <xm:f>'\\10.216.160.201\Oficial\Users\user\Downloads\[3. 208-PLA-Ft-73 - 75 y 78 Riesgos - 2019  sub. financiera.xlsx]BD'!#REF!</xm:f>
            <x14:dxf>
              <fill>
                <patternFill>
                  <bgColor rgb="FF92D050"/>
                </patternFill>
              </fill>
            </x14:dxf>
          </x14:cfRule>
          <x14:cfRule type="cellIs" priority="16" operator="equal" id="{981BCC4C-97DE-440B-8BE0-D7ABA2FAFC7B}">
            <xm:f>'\\10.216.160.201\Oficial\Users\user\Downloads\[3. 208-PLA-Ft-73 - 75 y 78 Riesgos - 2019  sub. financiera.xlsx]BD'!#REF!</xm:f>
            <x14:dxf>
              <fill>
                <patternFill>
                  <bgColor rgb="FF92D050"/>
                </patternFill>
              </fill>
            </x14:dxf>
          </x14:cfRule>
          <x14:cfRule type="cellIs" priority="17" operator="equal" id="{A32CB190-CB66-4B75-A812-F1D70562FD00}">
            <xm:f>'\\10.216.160.201\Oficial\Users\user\Downloads\[3. 208-PLA-Ft-73 - 75 y 78 Riesgos - 2019  sub. financiera.xlsx]BD'!#REF!</xm:f>
            <x14:dxf>
              <fill>
                <patternFill>
                  <bgColor rgb="FF92D050"/>
                </patternFill>
              </fill>
            </x14:dxf>
          </x14:cfRule>
          <xm:sqref>J68</xm:sqref>
        </x14:conditionalFormatting>
        <x14:conditionalFormatting xmlns:xm="http://schemas.microsoft.com/office/excel/2006/main">
          <x14:cfRule type="cellIs" priority="9" operator="equal" id="{D567094A-3334-47D4-ABE0-806674907591}">
            <xm:f>'\\10.216.160.201\Oficial\Users\user\Downloads\[3. 208-PLA-Ft-73 - 75 y 78 Riesgos - 2019  sub. financiera.xlsx]BD'!#REF!</xm:f>
            <x14:dxf>
              <fill>
                <patternFill>
                  <bgColor rgb="FF92D050"/>
                </patternFill>
              </fill>
            </x14:dxf>
          </x14:cfRule>
          <x14:cfRule type="cellIs" priority="10" operator="equal" id="{512B00D2-F3D6-4B69-9AC4-BC4FA2D8623B}">
            <xm:f>'\\10.216.160.201\Oficial\Users\user\Downloads\[3. 208-PLA-Ft-73 - 75 y 78 Riesgos - 2019  sub. financiera.xlsx]BD'!#REF!</xm:f>
            <x14:dxf>
              <fill>
                <patternFill>
                  <bgColor rgb="FFFFFF00"/>
                </patternFill>
              </fill>
            </x14:dxf>
          </x14:cfRule>
          <x14:cfRule type="cellIs" priority="11" operator="equal" id="{0797F256-9B7A-4154-A9BC-D07376BE11C6}">
            <xm:f>'\\10.216.160.201\Oficial\Users\user\Downloads\[3. 208-PLA-Ft-73 - 75 y 78 Riesgos - 2019  sub. financiera.xlsx]BD'!#REF!</xm:f>
            <x14:dxf>
              <fill>
                <patternFill>
                  <bgColor rgb="FFFFC000"/>
                </patternFill>
              </fill>
            </x14:dxf>
          </x14:cfRule>
          <x14:cfRule type="cellIs" priority="12" operator="equal" id="{A20DAA20-8F8D-4262-BC60-130E9F472F0D}">
            <xm:f>'\\10.216.160.201\Oficial\Users\user\Downloads\[3. 208-PLA-Ft-73 - 75 y 78 Riesgos - 2019  sub. financiera.xlsx]BD'!#REF!</xm:f>
            <x14:dxf>
              <fill>
                <patternFill>
                  <bgColor rgb="FFFF0000"/>
                </patternFill>
              </fill>
            </x14:dxf>
          </x14:cfRule>
          <xm:sqref>L68</xm:sqref>
        </x14:conditionalFormatting>
        <x14:conditionalFormatting xmlns:xm="http://schemas.microsoft.com/office/excel/2006/main">
          <x14:cfRule type="cellIs" priority="5" operator="equal" id="{C54514EF-495B-4330-8450-DF5DF894AD23}">
            <xm:f>'\\10.216.160.201\Oficial\Users\user\Downloads\[3. 208-PLA-Ft-73 - 75 y 78 Riesgos - 2019  sub. financiera.xlsx]BD'!#REF!</xm:f>
            <x14:dxf>
              <fill>
                <patternFill>
                  <bgColor rgb="FF92D050"/>
                </patternFill>
              </fill>
            </x14:dxf>
          </x14:cfRule>
          <x14:cfRule type="cellIs" priority="6" operator="equal" id="{636A1C90-923E-4E00-A0AB-2DD682DC5B72}">
            <xm:f>'\\10.216.160.201\Oficial\Users\user\Downloads\[3. 208-PLA-Ft-73 - 75 y 78 Riesgos - 2019  sub. financiera.xlsx]BD'!#REF!</xm:f>
            <x14:dxf>
              <fill>
                <patternFill>
                  <bgColor rgb="FFFFFF00"/>
                </patternFill>
              </fill>
            </x14:dxf>
          </x14:cfRule>
          <x14:cfRule type="cellIs" priority="7" operator="equal" id="{F6A43C33-F01C-49DE-8FA7-3761C3163DDD}">
            <xm:f>'\\10.216.160.201\Oficial\Users\user\Downloads\[3. 208-PLA-Ft-73 - 75 y 78 Riesgos - 2019  sub. financiera.xlsx]BD'!#REF!</xm:f>
            <x14:dxf>
              <fill>
                <patternFill>
                  <bgColor rgb="FFFFC000"/>
                </patternFill>
              </fill>
            </x14:dxf>
          </x14:cfRule>
          <x14:cfRule type="cellIs" priority="8" operator="equal" id="{703BEA83-E211-4948-AF4A-FE6D35A69C6E}">
            <xm:f>'\\10.216.160.201\Oficial\Users\user\Downloads\[3. 208-PLA-Ft-73 - 75 y 78 Riesgos - 2019  sub. financiera.xlsx]BD'!#REF!</xm:f>
            <x14:dxf>
              <fill>
                <patternFill>
                  <bgColor rgb="FFFF0000"/>
                </patternFill>
              </fill>
            </x14:dxf>
          </x14:cfRule>
          <xm:sqref>M68</xm:sqref>
        </x14:conditionalFormatting>
        <x14:conditionalFormatting xmlns:xm="http://schemas.microsoft.com/office/excel/2006/main">
          <x14:cfRule type="cellIs" priority="1" operator="equal" id="{EC6B1BD8-AB60-49A9-B7D1-AE31B2133D82}">
            <xm:f>'\\10.216.160.201\Oficial\Users\user\Downloads\[3. 208-PLA-Ft-73 - 75 y 78 Riesgos - 2019  sub. financiera.xlsx]BD'!#REF!</xm:f>
            <x14:dxf>
              <fill>
                <patternFill>
                  <bgColor rgb="FF92D050"/>
                </patternFill>
              </fill>
            </x14:dxf>
          </x14:cfRule>
          <x14:cfRule type="cellIs" priority="2" operator="equal" id="{706AECCF-425D-451D-8FF3-0646EBDC6A89}">
            <xm:f>'\\10.216.160.201\Oficial\Users\user\Downloads\[3. 208-PLA-Ft-73 - 75 y 78 Riesgos - 2019  sub. financiera.xlsx]BD'!#REF!</xm:f>
            <x14:dxf>
              <fill>
                <patternFill>
                  <bgColor rgb="FFFFFF00"/>
                </patternFill>
              </fill>
            </x14:dxf>
          </x14:cfRule>
          <x14:cfRule type="cellIs" priority="3" operator="equal" id="{F36C8773-7269-43DE-9FFB-5F0106AC7688}">
            <xm:f>'\\10.216.160.201\Oficial\Users\user\Downloads\[3. 208-PLA-Ft-73 - 75 y 78 Riesgos - 2019  sub. financiera.xlsx]BD'!#REF!</xm:f>
            <x14:dxf>
              <fill>
                <patternFill>
                  <bgColor rgb="FFFFC000"/>
                </patternFill>
              </fill>
            </x14:dxf>
          </x14:cfRule>
          <x14:cfRule type="cellIs" priority="4" operator="equal" id="{0C3611DA-A894-4B54-8F51-6EE6C8E2840C}">
            <xm:f>'\\10.216.160.201\Oficial\Users\user\Downloads\[3. 208-PLA-Ft-73 - 75 y 78 Riesgos - 2019  sub. financiera.xlsx]BD'!#REF!</xm:f>
            <x14:dxf>
              <fill>
                <patternFill>
                  <bgColor rgb="FFFF0000"/>
                </patternFill>
              </fill>
            </x14:dxf>
          </x14:cfRule>
          <xm:sqref>N68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W28"/>
  <sheetViews>
    <sheetView zoomScale="30" zoomScaleNormal="30" workbookViewId="0">
      <selection activeCell="B9" sqref="B9"/>
    </sheetView>
  </sheetViews>
  <sheetFormatPr baseColWidth="10" defaultColWidth="11.44140625" defaultRowHeight="13.8"/>
  <cols>
    <col min="1" max="1" width="23" style="261" customWidth="1"/>
    <col min="2" max="2" width="43.33203125" style="292" customWidth="1"/>
    <col min="3" max="3" width="31" style="292" customWidth="1"/>
    <col min="4" max="4" width="36.44140625" style="261" customWidth="1"/>
    <col min="5" max="5" width="33.33203125" style="261" customWidth="1"/>
    <col min="6" max="6" width="83.33203125" style="293" customWidth="1"/>
    <col min="7" max="7" width="40.6640625" style="261" customWidth="1"/>
    <col min="8" max="8" width="17.5546875" style="261" customWidth="1"/>
    <col min="9" max="9" width="25.5546875" style="261" customWidth="1"/>
    <col min="10" max="10" width="17" style="261" customWidth="1"/>
    <col min="11" max="11" width="12.44140625" style="261" customWidth="1"/>
    <col min="12" max="12" width="7.88671875" style="261" customWidth="1"/>
    <col min="13" max="13" width="48.33203125" style="261" customWidth="1"/>
    <col min="14" max="14" width="14.5546875" style="261" customWidth="1"/>
    <col min="15" max="15" width="12.109375" style="261" customWidth="1"/>
    <col min="16" max="16" width="18.33203125" style="261" customWidth="1"/>
    <col min="17" max="17" width="17.5546875" style="261" customWidth="1"/>
    <col min="18" max="18" width="11.44140625" style="261"/>
    <col min="19" max="19" width="57" style="261" customWidth="1"/>
    <col min="20" max="20" width="19.33203125" style="261" customWidth="1"/>
    <col min="21" max="21" width="19.6640625" style="261" customWidth="1"/>
    <col min="22" max="16384" width="11.44140625" style="261"/>
  </cols>
  <sheetData>
    <row r="1" spans="1:21" ht="42" customHeight="1">
      <c r="A1" s="925"/>
      <c r="B1" s="926" t="s">
        <v>98</v>
      </c>
      <c r="C1" s="926"/>
      <c r="D1" s="926"/>
      <c r="E1" s="926"/>
      <c r="F1" s="246" t="s">
        <v>99</v>
      </c>
      <c r="G1" s="259"/>
    </row>
    <row r="2" spans="1:21" ht="45.75" customHeight="1">
      <c r="A2" s="925"/>
      <c r="B2" s="926"/>
      <c r="C2" s="926"/>
      <c r="D2" s="926"/>
      <c r="E2" s="926"/>
      <c r="F2" s="246" t="s">
        <v>128</v>
      </c>
      <c r="G2" s="259"/>
    </row>
    <row r="3" spans="1:21" ht="50.25" customHeight="1">
      <c r="A3" s="925"/>
      <c r="B3" s="926"/>
      <c r="C3" s="926"/>
      <c r="D3" s="926"/>
      <c r="E3" s="926"/>
      <c r="F3" s="246" t="s">
        <v>369</v>
      </c>
      <c r="G3" s="259"/>
    </row>
    <row r="4" spans="1:21" ht="48" customHeight="1">
      <c r="A4" s="927" t="s">
        <v>100</v>
      </c>
      <c r="B4" s="928"/>
      <c r="C4" s="928"/>
      <c r="D4" s="928"/>
      <c r="E4" s="928"/>
      <c r="F4" s="929"/>
      <c r="G4" s="259"/>
    </row>
    <row r="5" spans="1:21" ht="43.5" customHeight="1">
      <c r="A5" s="930" t="s">
        <v>185</v>
      </c>
      <c r="B5" s="931"/>
      <c r="C5" s="931"/>
      <c r="D5" s="931"/>
      <c r="E5" s="931"/>
      <c r="F5" s="932"/>
      <c r="G5" s="259"/>
    </row>
    <row r="6" spans="1:21" s="268" customFormat="1" ht="33" hidden="1" customHeight="1">
      <c r="A6" s="501" t="s">
        <v>101</v>
      </c>
      <c r="B6" s="501" t="s">
        <v>102</v>
      </c>
      <c r="C6" s="502" t="s">
        <v>103</v>
      </c>
      <c r="D6" s="502" t="s">
        <v>51</v>
      </c>
      <c r="E6" s="502" t="s">
        <v>76</v>
      </c>
      <c r="F6" s="503" t="s">
        <v>104</v>
      </c>
      <c r="G6" s="259"/>
      <c r="H6" s="259"/>
      <c r="I6" s="259"/>
    </row>
    <row r="7" spans="1:21" s="268" customFormat="1" ht="39.75" customHeight="1">
      <c r="A7" s="432" t="s">
        <v>101</v>
      </c>
      <c r="B7" s="432" t="s">
        <v>102</v>
      </c>
      <c r="C7" s="433" t="s">
        <v>103</v>
      </c>
      <c r="D7" s="433" t="s">
        <v>51</v>
      </c>
      <c r="E7" s="433" t="s">
        <v>76</v>
      </c>
      <c r="F7" s="435" t="s">
        <v>104</v>
      </c>
      <c r="G7" s="842" t="s">
        <v>1330</v>
      </c>
      <c r="H7" s="842"/>
      <c r="I7" s="842"/>
      <c r="J7" s="934" t="s">
        <v>1331</v>
      </c>
      <c r="K7" s="934"/>
      <c r="L7" s="934"/>
      <c r="M7" s="934"/>
      <c r="N7" s="934"/>
      <c r="P7" s="935" t="s">
        <v>1360</v>
      </c>
      <c r="Q7" s="935"/>
      <c r="R7" s="935"/>
      <c r="S7" s="935"/>
      <c r="T7" s="935"/>
    </row>
    <row r="8" spans="1:21" s="268" customFormat="1" ht="58.5" customHeight="1">
      <c r="A8" s="269" t="s">
        <v>370</v>
      </c>
      <c r="B8" s="270"/>
      <c r="C8" s="271"/>
      <c r="D8" s="271"/>
      <c r="E8" s="271"/>
      <c r="F8" s="301"/>
      <c r="G8" s="311" t="s">
        <v>1332</v>
      </c>
      <c r="H8" s="489" t="s">
        <v>1333</v>
      </c>
      <c r="I8" s="311" t="s">
        <v>1082</v>
      </c>
      <c r="J8" s="490" t="s">
        <v>1334</v>
      </c>
      <c r="K8" s="491" t="s">
        <v>1335</v>
      </c>
      <c r="L8" s="492" t="s">
        <v>1336</v>
      </c>
      <c r="M8" s="493" t="s">
        <v>1337</v>
      </c>
      <c r="N8" s="490" t="s">
        <v>1338</v>
      </c>
      <c r="O8" s="431" t="s">
        <v>1339</v>
      </c>
      <c r="P8" s="510" t="s">
        <v>1361</v>
      </c>
      <c r="Q8" s="511" t="s">
        <v>1335</v>
      </c>
      <c r="R8" s="512" t="s">
        <v>1336</v>
      </c>
      <c r="S8" s="513" t="s">
        <v>1337</v>
      </c>
      <c r="T8" s="510" t="s">
        <v>1338</v>
      </c>
      <c r="U8" s="431" t="s">
        <v>1362</v>
      </c>
    </row>
    <row r="9" spans="1:21" ht="80.25" customHeight="1">
      <c r="A9" s="936" t="s">
        <v>371</v>
      </c>
      <c r="B9" s="272" t="s">
        <v>366</v>
      </c>
      <c r="C9" s="274" t="s">
        <v>367</v>
      </c>
      <c r="D9" s="274" t="s">
        <v>345</v>
      </c>
      <c r="E9" s="262" t="s">
        <v>362</v>
      </c>
      <c r="F9" s="264" t="s">
        <v>1036</v>
      </c>
      <c r="G9" s="260" t="s">
        <v>1340</v>
      </c>
      <c r="H9" s="494">
        <v>1</v>
      </c>
      <c r="I9" s="260" t="s">
        <v>1125</v>
      </c>
      <c r="J9" s="260">
        <v>1</v>
      </c>
      <c r="K9" s="495">
        <v>1</v>
      </c>
      <c r="L9" s="260" t="s">
        <v>1022</v>
      </c>
      <c r="M9" s="260" t="s">
        <v>1341</v>
      </c>
      <c r="N9" s="260" t="s">
        <v>1095</v>
      </c>
      <c r="O9" s="508" t="str">
        <f>IF(J9&gt;0,"1","0")</f>
        <v>1</v>
      </c>
      <c r="P9" s="260"/>
      <c r="Q9" s="495">
        <v>1</v>
      </c>
      <c r="R9" s="260" t="s">
        <v>1022</v>
      </c>
      <c r="S9" s="260" t="s">
        <v>1341</v>
      </c>
      <c r="T9" s="434" t="s">
        <v>1095</v>
      </c>
      <c r="U9" s="260"/>
    </row>
    <row r="10" spans="1:21" ht="88.5" customHeight="1">
      <c r="A10" s="937"/>
      <c r="B10" s="273" t="s">
        <v>363</v>
      </c>
      <c r="C10" s="274" t="s">
        <v>364</v>
      </c>
      <c r="D10" s="274" t="s">
        <v>345</v>
      </c>
      <c r="E10" s="275" t="s">
        <v>362</v>
      </c>
      <c r="F10" s="516" t="s">
        <v>1037</v>
      </c>
      <c r="G10" s="260" t="s">
        <v>1126</v>
      </c>
      <c r="H10" s="494">
        <v>1</v>
      </c>
      <c r="I10" s="260" t="s">
        <v>1125</v>
      </c>
      <c r="J10" s="260">
        <v>1</v>
      </c>
      <c r="K10" s="495">
        <v>1</v>
      </c>
      <c r="L10" s="260" t="s">
        <v>1022</v>
      </c>
      <c r="M10" s="260" t="s">
        <v>1341</v>
      </c>
      <c r="N10" s="260" t="s">
        <v>1095</v>
      </c>
      <c r="O10" s="508" t="str">
        <f t="shared" ref="O10:O17" si="0">IF(J10&gt;0,"1","0")</f>
        <v>1</v>
      </c>
      <c r="P10" s="260"/>
      <c r="Q10" s="495">
        <v>1</v>
      </c>
      <c r="R10" s="260" t="s">
        <v>1022</v>
      </c>
      <c r="S10" s="260" t="s">
        <v>1341</v>
      </c>
      <c r="T10" s="434" t="s">
        <v>1095</v>
      </c>
      <c r="U10" s="260"/>
    </row>
    <row r="11" spans="1:21" ht="110.25" customHeight="1">
      <c r="A11" s="937"/>
      <c r="B11" s="263" t="s">
        <v>1651</v>
      </c>
      <c r="C11" s="276" t="s">
        <v>346</v>
      </c>
      <c r="D11" s="274" t="s">
        <v>345</v>
      </c>
      <c r="E11" s="275" t="s">
        <v>372</v>
      </c>
      <c r="F11" s="264" t="s">
        <v>1022</v>
      </c>
      <c r="G11" s="260"/>
      <c r="H11" s="494"/>
      <c r="I11" s="260"/>
      <c r="J11" s="260">
        <v>0</v>
      </c>
      <c r="K11" s="495">
        <v>0</v>
      </c>
      <c r="L11" s="260"/>
      <c r="M11" s="260"/>
      <c r="N11" s="260" t="s">
        <v>1324</v>
      </c>
      <c r="O11" s="509" t="str">
        <f t="shared" si="0"/>
        <v>0</v>
      </c>
      <c r="P11" s="260">
        <v>1</v>
      </c>
      <c r="Q11" s="495">
        <v>1</v>
      </c>
      <c r="R11" s="260" t="s">
        <v>1022</v>
      </c>
      <c r="S11" s="497" t="s">
        <v>1666</v>
      </c>
      <c r="T11" s="515" t="s">
        <v>1095</v>
      </c>
      <c r="U11" s="260">
        <v>1</v>
      </c>
    </row>
    <row r="12" spans="1:21" ht="97.5" customHeight="1">
      <c r="A12" s="938"/>
      <c r="B12" s="273" t="s">
        <v>457</v>
      </c>
      <c r="C12" s="274" t="s">
        <v>361</v>
      </c>
      <c r="D12" s="272" t="s">
        <v>365</v>
      </c>
      <c r="E12" s="275" t="s">
        <v>362</v>
      </c>
      <c r="F12" s="516" t="s">
        <v>1038</v>
      </c>
      <c r="G12" s="260" t="s">
        <v>1127</v>
      </c>
      <c r="H12" s="494">
        <v>1</v>
      </c>
      <c r="I12" s="260" t="s">
        <v>1125</v>
      </c>
      <c r="J12" s="260">
        <v>1</v>
      </c>
      <c r="K12" s="495">
        <v>1</v>
      </c>
      <c r="L12" s="260" t="s">
        <v>1022</v>
      </c>
      <c r="M12" s="260" t="s">
        <v>1341</v>
      </c>
      <c r="N12" s="260" t="s">
        <v>1095</v>
      </c>
      <c r="O12" s="508" t="str">
        <f t="shared" si="0"/>
        <v>1</v>
      </c>
      <c r="P12" s="260"/>
      <c r="Q12" s="495">
        <v>1</v>
      </c>
      <c r="R12" s="260" t="s">
        <v>1022</v>
      </c>
      <c r="S12" s="260" t="s">
        <v>1341</v>
      </c>
      <c r="T12" s="434" t="s">
        <v>1095</v>
      </c>
      <c r="U12" s="260"/>
    </row>
    <row r="13" spans="1:21" ht="79.5" customHeight="1">
      <c r="A13" s="936" t="s">
        <v>347</v>
      </c>
      <c r="B13" s="274" t="s">
        <v>368</v>
      </c>
      <c r="C13" s="274" t="s">
        <v>379</v>
      </c>
      <c r="D13" s="274" t="s">
        <v>348</v>
      </c>
      <c r="E13" s="277" t="s">
        <v>380</v>
      </c>
      <c r="F13" s="265" t="s">
        <v>1024</v>
      </c>
      <c r="G13" s="260" t="s">
        <v>1024</v>
      </c>
      <c r="H13" s="494">
        <v>1</v>
      </c>
      <c r="I13" s="260" t="s">
        <v>1125</v>
      </c>
      <c r="J13" s="260">
        <v>1</v>
      </c>
      <c r="K13" s="495">
        <v>1</v>
      </c>
      <c r="L13" s="260" t="s">
        <v>1022</v>
      </c>
      <c r="M13" s="260" t="s">
        <v>1341</v>
      </c>
      <c r="N13" s="260" t="s">
        <v>1095</v>
      </c>
      <c r="O13" s="508" t="str">
        <f t="shared" si="0"/>
        <v>1</v>
      </c>
      <c r="P13" s="260"/>
      <c r="Q13" s="495">
        <v>1</v>
      </c>
      <c r="R13" s="260" t="s">
        <v>1022</v>
      </c>
      <c r="S13" s="260" t="s">
        <v>1341</v>
      </c>
      <c r="T13" s="434" t="s">
        <v>1095</v>
      </c>
      <c r="U13" s="260"/>
    </row>
    <row r="14" spans="1:21" ht="111" customHeight="1">
      <c r="A14" s="938"/>
      <c r="B14" s="274" t="s">
        <v>373</v>
      </c>
      <c r="C14" s="274" t="s">
        <v>374</v>
      </c>
      <c r="D14" s="274" t="s">
        <v>348</v>
      </c>
      <c r="E14" s="277" t="s">
        <v>375</v>
      </c>
      <c r="F14" s="265" t="s">
        <v>1025</v>
      </c>
      <c r="G14" s="260" t="s">
        <v>1025</v>
      </c>
      <c r="H14" s="494">
        <v>1</v>
      </c>
      <c r="I14" s="260" t="s">
        <v>1125</v>
      </c>
      <c r="J14" s="260">
        <v>1</v>
      </c>
      <c r="K14" s="495">
        <v>1</v>
      </c>
      <c r="L14" s="260" t="s">
        <v>1022</v>
      </c>
      <c r="M14" s="260" t="s">
        <v>1341</v>
      </c>
      <c r="N14" s="260" t="s">
        <v>1095</v>
      </c>
      <c r="O14" s="508" t="str">
        <f t="shared" si="0"/>
        <v>1</v>
      </c>
      <c r="P14" s="260"/>
      <c r="Q14" s="495">
        <v>1</v>
      </c>
      <c r="R14" s="260" t="s">
        <v>1022</v>
      </c>
      <c r="S14" s="260" t="s">
        <v>1341</v>
      </c>
      <c r="T14" s="434" t="s">
        <v>1095</v>
      </c>
      <c r="U14" s="260"/>
    </row>
    <row r="15" spans="1:21" ht="171" customHeight="1">
      <c r="A15" s="933" t="s">
        <v>349</v>
      </c>
      <c r="B15" s="274" t="s">
        <v>1652</v>
      </c>
      <c r="C15" s="274" t="s">
        <v>350</v>
      </c>
      <c r="D15" s="272" t="s">
        <v>344</v>
      </c>
      <c r="E15" s="260" t="s">
        <v>1030</v>
      </c>
      <c r="F15" s="266" t="s">
        <v>1088</v>
      </c>
      <c r="G15" s="260" t="s">
        <v>1342</v>
      </c>
      <c r="H15" s="494">
        <v>0.66</v>
      </c>
      <c r="I15" s="260">
        <v>1</v>
      </c>
      <c r="J15" s="260">
        <v>1</v>
      </c>
      <c r="K15" s="495">
        <v>0.66</v>
      </c>
      <c r="L15" s="260" t="s">
        <v>1022</v>
      </c>
      <c r="M15" s="260" t="s">
        <v>1343</v>
      </c>
      <c r="N15" s="260" t="s">
        <v>1322</v>
      </c>
      <c r="O15" s="508" t="str">
        <f t="shared" si="0"/>
        <v>1</v>
      </c>
      <c r="P15" s="260">
        <v>1</v>
      </c>
      <c r="Q15" s="495">
        <v>1</v>
      </c>
      <c r="R15" s="260" t="s">
        <v>1022</v>
      </c>
      <c r="S15" s="497" t="s">
        <v>1667</v>
      </c>
      <c r="T15" s="515" t="s">
        <v>1095</v>
      </c>
      <c r="U15" s="260">
        <v>1</v>
      </c>
    </row>
    <row r="16" spans="1:21" ht="134.25" customHeight="1">
      <c r="A16" s="933"/>
      <c r="B16" s="274" t="s">
        <v>458</v>
      </c>
      <c r="C16" s="274" t="s">
        <v>459</v>
      </c>
      <c r="D16" s="274" t="s">
        <v>463</v>
      </c>
      <c r="E16" s="260" t="s">
        <v>460</v>
      </c>
      <c r="F16" s="294" t="s">
        <v>1089</v>
      </c>
      <c r="G16" s="496" t="s">
        <v>1344</v>
      </c>
      <c r="H16" s="494">
        <v>0.74</v>
      </c>
      <c r="I16" s="260"/>
      <c r="J16" s="260">
        <v>1</v>
      </c>
      <c r="K16" s="495">
        <v>0.74</v>
      </c>
      <c r="L16" s="260"/>
      <c r="M16" s="260" t="s">
        <v>1345</v>
      </c>
      <c r="N16" s="260" t="s">
        <v>1322</v>
      </c>
      <c r="O16" s="508" t="str">
        <f t="shared" si="0"/>
        <v>1</v>
      </c>
      <c r="P16" s="260">
        <v>1</v>
      </c>
      <c r="Q16" s="495">
        <v>1</v>
      </c>
      <c r="R16" s="260" t="s">
        <v>1022</v>
      </c>
      <c r="S16" s="802" t="s">
        <v>1668</v>
      </c>
      <c r="T16" s="515" t="s">
        <v>1095</v>
      </c>
      <c r="U16" s="260">
        <v>1</v>
      </c>
    </row>
    <row r="17" spans="1:23" ht="161.25" customHeight="1">
      <c r="A17" s="278" t="s">
        <v>351</v>
      </c>
      <c r="B17" s="274" t="s">
        <v>461</v>
      </c>
      <c r="C17" s="274" t="s">
        <v>462</v>
      </c>
      <c r="D17" s="274" t="s">
        <v>463</v>
      </c>
      <c r="E17" s="260" t="s">
        <v>464</v>
      </c>
      <c r="F17" s="294" t="s">
        <v>1090</v>
      </c>
      <c r="G17" s="260" t="s">
        <v>1346</v>
      </c>
      <c r="H17" s="494">
        <v>0.67</v>
      </c>
      <c r="I17" s="260">
        <v>1</v>
      </c>
      <c r="J17" s="260">
        <v>1</v>
      </c>
      <c r="K17" s="495">
        <v>0.67</v>
      </c>
      <c r="L17" s="260" t="s">
        <v>1022</v>
      </c>
      <c r="M17" s="260" t="s">
        <v>1347</v>
      </c>
      <c r="N17" s="260" t="s">
        <v>1322</v>
      </c>
      <c r="O17" s="508" t="str">
        <f t="shared" si="0"/>
        <v>1</v>
      </c>
      <c r="P17" s="260">
        <v>1</v>
      </c>
      <c r="Q17" s="495">
        <v>1</v>
      </c>
      <c r="R17" s="260" t="s">
        <v>1022</v>
      </c>
      <c r="S17" s="802" t="s">
        <v>1550</v>
      </c>
      <c r="T17" s="515" t="s">
        <v>1095</v>
      </c>
      <c r="U17" s="260">
        <v>1</v>
      </c>
    </row>
    <row r="18" spans="1:23" ht="42.75" customHeight="1">
      <c r="A18" s="279" t="s">
        <v>376</v>
      </c>
      <c r="B18" s="280" t="s">
        <v>102</v>
      </c>
      <c r="C18" s="281" t="s">
        <v>103</v>
      </c>
      <c r="D18" s="281" t="s">
        <v>51</v>
      </c>
      <c r="E18" s="281" t="s">
        <v>76</v>
      </c>
      <c r="F18" s="282" t="s">
        <v>104</v>
      </c>
      <c r="G18" s="517"/>
      <c r="H18" s="518"/>
      <c r="I18" s="517"/>
      <c r="J18" s="517"/>
      <c r="K18" s="518"/>
      <c r="L18" s="517"/>
      <c r="M18" s="517"/>
      <c r="N18" s="517"/>
      <c r="O18" s="517"/>
      <c r="P18" s="803"/>
      <c r="Q18" s="804"/>
      <c r="R18" s="803"/>
      <c r="S18" s="803"/>
      <c r="T18" s="517"/>
      <c r="U18" s="517"/>
      <c r="V18" s="514"/>
      <c r="W18" s="514"/>
    </row>
    <row r="19" spans="1:23" s="268" customFormat="1" ht="107.25" customHeight="1">
      <c r="A19" s="283" t="s">
        <v>353</v>
      </c>
      <c r="B19" s="263" t="s">
        <v>382</v>
      </c>
      <c r="C19" s="272" t="s">
        <v>381</v>
      </c>
      <c r="D19" s="274" t="s">
        <v>86</v>
      </c>
      <c r="E19" s="284" t="s">
        <v>362</v>
      </c>
      <c r="F19" s="266" t="s">
        <v>1040</v>
      </c>
      <c r="G19" s="260" t="s">
        <v>1040</v>
      </c>
      <c r="H19" s="494">
        <v>1</v>
      </c>
      <c r="I19" s="260" t="s">
        <v>1125</v>
      </c>
      <c r="J19" s="260">
        <v>1</v>
      </c>
      <c r="K19" s="494">
        <v>1</v>
      </c>
      <c r="L19" s="260" t="s">
        <v>1022</v>
      </c>
      <c r="M19" s="260" t="s">
        <v>1341</v>
      </c>
      <c r="N19" s="260" t="s">
        <v>1095</v>
      </c>
      <c r="O19" s="508" t="str">
        <f t="shared" ref="O19:O25" si="1">IF(J19&gt;0,"1","0")</f>
        <v>1</v>
      </c>
      <c r="P19" s="260"/>
      <c r="Q19" s="495">
        <v>1</v>
      </c>
      <c r="R19" s="260" t="s">
        <v>1022</v>
      </c>
      <c r="S19" s="260" t="s">
        <v>1341</v>
      </c>
      <c r="T19" s="434" t="s">
        <v>1095</v>
      </c>
      <c r="U19" s="260"/>
    </row>
    <row r="20" spans="1:23" ht="99.75" customHeight="1">
      <c r="A20" s="285" t="s">
        <v>354</v>
      </c>
      <c r="B20" s="286" t="s">
        <v>465</v>
      </c>
      <c r="C20" s="286" t="s">
        <v>377</v>
      </c>
      <c r="D20" s="286" t="s">
        <v>355</v>
      </c>
      <c r="E20" s="277" t="s">
        <v>375</v>
      </c>
      <c r="F20" s="267" t="s">
        <v>1091</v>
      </c>
      <c r="G20" s="260" t="s">
        <v>1348</v>
      </c>
      <c r="H20" s="494">
        <v>1</v>
      </c>
      <c r="I20" s="260" t="s">
        <v>1125</v>
      </c>
      <c r="J20" s="260">
        <v>1</v>
      </c>
      <c r="K20" s="494">
        <v>1</v>
      </c>
      <c r="L20" s="260" t="s">
        <v>1022</v>
      </c>
      <c r="M20" s="260" t="s">
        <v>1341</v>
      </c>
      <c r="N20" s="260" t="s">
        <v>1095</v>
      </c>
      <c r="O20" s="508" t="str">
        <f t="shared" si="1"/>
        <v>1</v>
      </c>
      <c r="P20" s="260"/>
      <c r="Q20" s="495">
        <v>1</v>
      </c>
      <c r="R20" s="260" t="s">
        <v>1022</v>
      </c>
      <c r="S20" s="260" t="s">
        <v>1341</v>
      </c>
      <c r="T20" s="434" t="s">
        <v>1095</v>
      </c>
      <c r="U20" s="260"/>
    </row>
    <row r="21" spans="1:23" ht="213.75" customHeight="1">
      <c r="A21" s="285" t="s">
        <v>356</v>
      </c>
      <c r="B21" s="276" t="s">
        <v>378</v>
      </c>
      <c r="C21" s="286" t="s">
        <v>466</v>
      </c>
      <c r="D21" s="286" t="s">
        <v>343</v>
      </c>
      <c r="E21" s="287" t="s">
        <v>467</v>
      </c>
      <c r="F21" s="266" t="s">
        <v>1026</v>
      </c>
      <c r="G21" s="497" t="s">
        <v>1349</v>
      </c>
      <c r="H21" s="494">
        <v>1</v>
      </c>
      <c r="I21" s="260" t="s">
        <v>1125</v>
      </c>
      <c r="J21" s="260">
        <v>1</v>
      </c>
      <c r="K21" s="495">
        <v>1</v>
      </c>
      <c r="L21" s="260" t="s">
        <v>1022</v>
      </c>
      <c r="M21" s="260" t="s">
        <v>1341</v>
      </c>
      <c r="N21" s="260" t="s">
        <v>1095</v>
      </c>
      <c r="O21" s="508" t="str">
        <f t="shared" si="1"/>
        <v>1</v>
      </c>
      <c r="P21" s="260"/>
      <c r="Q21" s="495">
        <v>1</v>
      </c>
      <c r="R21" s="260" t="s">
        <v>1022</v>
      </c>
      <c r="S21" s="260" t="s">
        <v>1341</v>
      </c>
      <c r="T21" s="434" t="s">
        <v>1095</v>
      </c>
      <c r="U21" s="260"/>
    </row>
    <row r="22" spans="1:23" ht="154.5" customHeight="1">
      <c r="A22" s="285" t="s">
        <v>357</v>
      </c>
      <c r="B22" s="276" t="s">
        <v>1653</v>
      </c>
      <c r="C22" s="286" t="s">
        <v>1031</v>
      </c>
      <c r="D22" s="286" t="s">
        <v>343</v>
      </c>
      <c r="E22" s="288" t="s">
        <v>1032</v>
      </c>
      <c r="F22" s="266" t="s">
        <v>1079</v>
      </c>
      <c r="G22" s="260" t="s">
        <v>1350</v>
      </c>
      <c r="H22" s="494">
        <v>0.66</v>
      </c>
      <c r="I22" s="260">
        <v>1</v>
      </c>
      <c r="J22" s="260">
        <v>1</v>
      </c>
      <c r="K22" s="495">
        <v>0.66</v>
      </c>
      <c r="L22" s="260" t="s">
        <v>1022</v>
      </c>
      <c r="M22" s="260" t="s">
        <v>1351</v>
      </c>
      <c r="N22" s="260" t="s">
        <v>1322</v>
      </c>
      <c r="O22" s="508" t="str">
        <f t="shared" si="1"/>
        <v>1</v>
      </c>
      <c r="P22" s="260">
        <v>1</v>
      </c>
      <c r="Q22" s="495">
        <v>1</v>
      </c>
      <c r="R22" s="260" t="s">
        <v>1022</v>
      </c>
      <c r="S22" s="260" t="s">
        <v>1654</v>
      </c>
      <c r="T22" s="515" t="s">
        <v>1095</v>
      </c>
      <c r="U22" s="260">
        <v>1</v>
      </c>
    </row>
    <row r="23" spans="1:23" ht="148.5" customHeight="1">
      <c r="A23" s="289" t="s">
        <v>358</v>
      </c>
      <c r="B23" s="276" t="s">
        <v>1655</v>
      </c>
      <c r="C23" s="276" t="s">
        <v>359</v>
      </c>
      <c r="D23" s="286" t="s">
        <v>355</v>
      </c>
      <c r="E23" s="687" t="s">
        <v>1033</v>
      </c>
      <c r="F23" s="266" t="s">
        <v>1092</v>
      </c>
      <c r="G23" s="260" t="s">
        <v>1352</v>
      </c>
      <c r="H23" s="494">
        <v>0.66</v>
      </c>
      <c r="I23" s="260">
        <v>1</v>
      </c>
      <c r="J23" s="260">
        <v>1</v>
      </c>
      <c r="K23" s="495">
        <v>0.66</v>
      </c>
      <c r="L23" s="260" t="s">
        <v>1022</v>
      </c>
      <c r="M23" s="260" t="s">
        <v>1353</v>
      </c>
      <c r="N23" s="260" t="s">
        <v>1322</v>
      </c>
      <c r="O23" s="508" t="str">
        <f t="shared" si="1"/>
        <v>1</v>
      </c>
      <c r="P23" s="260">
        <v>1</v>
      </c>
      <c r="Q23" s="495">
        <v>1</v>
      </c>
      <c r="R23" s="260" t="s">
        <v>1022</v>
      </c>
      <c r="S23" s="260" t="s">
        <v>1533</v>
      </c>
      <c r="T23" s="515" t="s">
        <v>1095</v>
      </c>
      <c r="U23" s="260">
        <v>1</v>
      </c>
    </row>
    <row r="24" spans="1:23" ht="211.5" customHeight="1">
      <c r="A24" s="939" t="s">
        <v>360</v>
      </c>
      <c r="B24" s="276" t="s">
        <v>468</v>
      </c>
      <c r="C24" s="276" t="s">
        <v>469</v>
      </c>
      <c r="D24" s="274" t="s">
        <v>463</v>
      </c>
      <c r="E24" s="287" t="s">
        <v>470</v>
      </c>
      <c r="F24" s="295" t="s">
        <v>1093</v>
      </c>
      <c r="G24" s="260" t="s">
        <v>1354</v>
      </c>
      <c r="H24" s="494">
        <v>1</v>
      </c>
      <c r="I24" s="260" t="s">
        <v>1022</v>
      </c>
      <c r="J24" s="260">
        <v>1</v>
      </c>
      <c r="K24" s="495">
        <v>1</v>
      </c>
      <c r="L24" s="260" t="s">
        <v>1022</v>
      </c>
      <c r="M24" s="260" t="s">
        <v>1341</v>
      </c>
      <c r="N24" s="260" t="s">
        <v>1095</v>
      </c>
      <c r="O24" s="508" t="str">
        <f t="shared" si="1"/>
        <v>1</v>
      </c>
      <c r="P24" s="260"/>
      <c r="Q24" s="495">
        <v>1</v>
      </c>
      <c r="R24" s="260" t="s">
        <v>1022</v>
      </c>
      <c r="S24" s="260" t="s">
        <v>1341</v>
      </c>
      <c r="T24" s="434" t="s">
        <v>1095</v>
      </c>
      <c r="U24" s="260"/>
    </row>
    <row r="25" spans="1:23" ht="171" customHeight="1">
      <c r="A25" s="939"/>
      <c r="B25" s="274" t="s">
        <v>471</v>
      </c>
      <c r="C25" s="274" t="s">
        <v>352</v>
      </c>
      <c r="D25" s="274" t="s">
        <v>463</v>
      </c>
      <c r="E25" s="260" t="s">
        <v>1034</v>
      </c>
      <c r="F25" s="295" t="s">
        <v>1094</v>
      </c>
      <c r="G25" s="497" t="s">
        <v>1355</v>
      </c>
      <c r="H25" s="494">
        <v>1</v>
      </c>
      <c r="I25" s="497" t="s">
        <v>1356</v>
      </c>
      <c r="J25" s="260">
        <v>1</v>
      </c>
      <c r="K25" s="495">
        <v>1</v>
      </c>
      <c r="L25" s="260" t="s">
        <v>1022</v>
      </c>
      <c r="M25" s="497" t="s">
        <v>1357</v>
      </c>
      <c r="N25" s="260" t="s">
        <v>1095</v>
      </c>
      <c r="O25" s="508" t="str">
        <f t="shared" si="1"/>
        <v>1</v>
      </c>
      <c r="P25" s="260"/>
      <c r="Q25" s="495">
        <v>1</v>
      </c>
      <c r="R25" s="260" t="s">
        <v>1022</v>
      </c>
      <c r="S25" s="260" t="s">
        <v>1363</v>
      </c>
      <c r="T25" s="434" t="s">
        <v>1095</v>
      </c>
      <c r="U25" s="260"/>
    </row>
    <row r="26" spans="1:23" ht="17.399999999999999">
      <c r="A26" s="259"/>
      <c r="B26" s="290"/>
      <c r="C26" s="290"/>
      <c r="D26" s="291"/>
      <c r="E26" s="291"/>
      <c r="F26" s="247"/>
      <c r="P26" s="354"/>
      <c r="Q26" s="498">
        <f>AVERAGE(Q9:Q25)</f>
        <v>1</v>
      </c>
    </row>
    <row r="27" spans="1:23" ht="28.8">
      <c r="P27" s="499" t="s">
        <v>1358</v>
      </c>
      <c r="Q27" s="500">
        <f>COUNTA(U9:U25)</f>
        <v>6</v>
      </c>
    </row>
    <row r="28" spans="1:23" ht="28.8">
      <c r="P28" s="499" t="s">
        <v>1359</v>
      </c>
      <c r="Q28" s="500">
        <f>COUNTIF(P9:P25,1)</f>
        <v>6</v>
      </c>
    </row>
  </sheetData>
  <autoFilter ref="A7:W28" xr:uid="{00000000-0009-0000-0000-000005000000}">
    <filterColumn colId="6" showButton="0"/>
    <filterColumn colId="7" showButton="0"/>
    <filterColumn colId="9" showButton="0"/>
    <filterColumn colId="10" showButton="0"/>
    <filterColumn colId="11" showButton="0"/>
    <filterColumn colId="12" showButton="0"/>
    <filterColumn colId="15" showButton="0"/>
    <filterColumn colId="16" showButton="0"/>
    <filterColumn colId="17" showButton="0"/>
    <filterColumn colId="18" showButton="0"/>
  </autoFilter>
  <mergeCells count="11">
    <mergeCell ref="J7:N7"/>
    <mergeCell ref="P7:T7"/>
    <mergeCell ref="A9:A12"/>
    <mergeCell ref="A13:A14"/>
    <mergeCell ref="A24:A25"/>
    <mergeCell ref="G7:I7"/>
    <mergeCell ref="A1:A3"/>
    <mergeCell ref="B1:E3"/>
    <mergeCell ref="A4:F4"/>
    <mergeCell ref="A5:F5"/>
    <mergeCell ref="A15:A16"/>
  </mergeCells>
  <conditionalFormatting sqref="N9:N25">
    <cfRule type="containsText" dxfId="185" priority="10" operator="containsText" text="NO REQUIERE SEGUIMIENTO PARA ESTE CORTE">
      <formula>NOT(ISERROR(SEARCH("NO REQUIERE SEGUIMIENTO PARA ESTE CORTE",N9)))</formula>
    </cfRule>
    <cfRule type="containsText" dxfId="184" priority="11" operator="containsText" text="CUMPLIDA FUERA DE TÉRMINO">
      <formula>NOT(ISERROR(SEARCH("CUMPLIDA FUERA DE TÉRMINO",N9)))</formula>
    </cfRule>
    <cfRule type="containsText" dxfId="183" priority="12" operator="containsText" text="EN CURSO">
      <formula>NOT(ISERROR(SEARCH("EN CURSO",N9)))</formula>
    </cfRule>
    <cfRule type="containsText" dxfId="182" priority="13" operator="containsText" text="VENCIDA">
      <formula>NOT(ISERROR(SEARCH("VENCIDA",N9)))</formula>
    </cfRule>
    <cfRule type="containsText" dxfId="181" priority="14" operator="containsText" text="CUMPLIDA">
      <formula>NOT(ISERROR(SEARCH("CUMPLIDA",N9)))</formula>
    </cfRule>
  </conditionalFormatting>
  <conditionalFormatting sqref="T9">
    <cfRule type="containsText" dxfId="180" priority="7" operator="containsText" text="VENCIDA">
      <formula>NOT(ISERROR(SEARCH("VENCIDA",T9)))</formula>
    </cfRule>
    <cfRule type="containsText" dxfId="179" priority="8" operator="containsText" text="CUMPLIDA FUERA DE TÉRMINO">
      <formula>NOT(ISERROR(SEARCH("CUMPLIDA FUERA DE TÉRMINO",T9)))</formula>
    </cfRule>
    <cfRule type="containsText" dxfId="178" priority="9" operator="containsText" text="CUMPLIDA">
      <formula>NOT(ISERROR(SEARCH("CUMPLIDA",T9)))</formula>
    </cfRule>
  </conditionalFormatting>
  <conditionalFormatting sqref="T10:T17">
    <cfRule type="containsText" dxfId="177" priority="4" operator="containsText" text="VENCIDA">
      <formula>NOT(ISERROR(SEARCH("VENCIDA",T10)))</formula>
    </cfRule>
    <cfRule type="containsText" dxfId="176" priority="5" operator="containsText" text="CUMPLIDA FUERA DE TÉRMINO">
      <formula>NOT(ISERROR(SEARCH("CUMPLIDA FUERA DE TÉRMINO",T10)))</formula>
    </cfRule>
    <cfRule type="containsText" dxfId="175" priority="6" operator="containsText" text="CUMPLIDA">
      <formula>NOT(ISERROR(SEARCH("CUMPLIDA",T10)))</formula>
    </cfRule>
  </conditionalFormatting>
  <conditionalFormatting sqref="T19:T25">
    <cfRule type="containsText" dxfId="174" priority="1" operator="containsText" text="VENCIDA">
      <formula>NOT(ISERROR(SEARCH("VENCIDA",T19)))</formula>
    </cfRule>
    <cfRule type="containsText" dxfId="173" priority="2" operator="containsText" text="CUMPLIDA FUERA DE TÉRMINO">
      <formula>NOT(ISERROR(SEARCH("CUMPLIDA FUERA DE TÉRMINO",T19)))</formula>
    </cfRule>
    <cfRule type="containsText" dxfId="172" priority="3" operator="containsText" text="CUMPLIDA">
      <formula>NOT(ISERROR(SEARCH("CUMPLIDA",T19)))</formula>
    </cfRule>
  </conditionalFormatting>
  <dataValidations count="1">
    <dataValidation type="list" allowBlank="1" showInputMessage="1" showErrorMessage="1" sqref="N9:N17 N19:N25" xr:uid="{00000000-0002-0000-0500-000000000000}">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'Resultados Comp . pro'!$R$3:$R$5</xm:f>
          </x14:formula1>
          <xm:sqref>T9:T17 T19:T25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K9"/>
  <sheetViews>
    <sheetView zoomScale="70" zoomScaleNormal="70" zoomScaleSheetLayoutView="30" workbookViewId="0">
      <selection activeCell="J8" sqref="J8"/>
    </sheetView>
  </sheetViews>
  <sheetFormatPr baseColWidth="10" defaultRowHeight="14.4"/>
  <cols>
    <col min="2" max="2" width="30" customWidth="1"/>
    <col min="3" max="3" width="19.44140625" customWidth="1"/>
    <col min="4" max="4" width="22.109375" customWidth="1"/>
    <col min="5" max="5" width="18.44140625" customWidth="1"/>
    <col min="6" max="6" width="13" customWidth="1"/>
    <col min="7" max="7" width="21.33203125" customWidth="1"/>
    <col min="8" max="8" width="23.44140625" customWidth="1"/>
    <col min="9" max="9" width="21.44140625" customWidth="1"/>
    <col min="10" max="10" width="16.109375" customWidth="1"/>
    <col min="11" max="11" width="25.6640625" customWidth="1"/>
    <col min="12" max="12" width="25.88671875" customWidth="1"/>
    <col min="13" max="13" width="25.33203125" customWidth="1"/>
    <col min="14" max="14" width="23.33203125" customWidth="1"/>
    <col min="15" max="15" width="18.44140625" customWidth="1"/>
    <col min="23" max="23" width="18.33203125" customWidth="1"/>
    <col min="24" max="24" width="17.109375" customWidth="1"/>
    <col min="25" max="25" width="17.6640625" customWidth="1"/>
    <col min="28" max="28" width="13.44140625" customWidth="1"/>
    <col min="29" max="29" width="15.109375" customWidth="1"/>
    <col min="30" max="30" width="93.88671875" customWidth="1"/>
    <col min="32" max="32" width="24.109375" customWidth="1"/>
    <col min="33" max="33" width="20" customWidth="1"/>
    <col min="34" max="34" width="19.109375" customWidth="1"/>
    <col min="35" max="35" width="12.44140625" bestFit="1" customWidth="1"/>
  </cols>
  <sheetData>
    <row r="1" spans="1:37" ht="56.25" customHeight="1" thickBot="1">
      <c r="A1" s="955" t="s">
        <v>10</v>
      </c>
      <c r="B1" s="956"/>
      <c r="C1" s="956"/>
      <c r="D1" s="956"/>
      <c r="E1" s="956"/>
      <c r="F1" s="956"/>
      <c r="G1" s="956"/>
      <c r="H1" s="956"/>
      <c r="I1" s="956"/>
      <c r="J1" s="956"/>
      <c r="K1" s="956"/>
      <c r="L1" s="956"/>
      <c r="M1" s="956"/>
      <c r="N1" s="956"/>
      <c r="O1" s="956"/>
      <c r="P1" s="956"/>
      <c r="Q1" s="956"/>
      <c r="R1" s="956"/>
      <c r="S1" s="956"/>
      <c r="T1" s="956"/>
      <c r="U1" s="956"/>
      <c r="V1" s="956"/>
      <c r="W1" s="956"/>
      <c r="X1" s="956"/>
      <c r="Y1" s="957"/>
      <c r="Z1" s="940" t="s">
        <v>1564</v>
      </c>
      <c r="AA1" s="941"/>
      <c r="AB1" s="941"/>
      <c r="AC1" s="941"/>
      <c r="AD1" s="941"/>
      <c r="AE1" s="941"/>
      <c r="AF1" s="941"/>
      <c r="AG1" s="941"/>
      <c r="AH1" s="941"/>
      <c r="AI1" s="941"/>
      <c r="AJ1" s="941"/>
    </row>
    <row r="2" spans="1:37" ht="16.5" customHeight="1">
      <c r="A2" s="958" t="s">
        <v>11</v>
      </c>
      <c r="B2" s="961" t="s">
        <v>12</v>
      </c>
      <c r="C2" s="964" t="s">
        <v>13</v>
      </c>
      <c r="D2" s="965"/>
      <c r="E2" s="965"/>
      <c r="F2" s="965"/>
      <c r="G2" s="965"/>
      <c r="H2" s="965"/>
      <c r="I2" s="965"/>
      <c r="J2" s="965"/>
      <c r="K2" s="965"/>
      <c r="L2" s="965"/>
      <c r="M2" s="965"/>
      <c r="N2" s="965"/>
      <c r="O2" s="965"/>
      <c r="P2" s="965"/>
      <c r="Q2" s="965"/>
      <c r="R2" s="965"/>
      <c r="S2" s="965"/>
      <c r="T2" s="965"/>
      <c r="U2" s="965"/>
      <c r="V2" s="965"/>
      <c r="W2" s="965"/>
      <c r="X2" s="952" t="s">
        <v>14</v>
      </c>
      <c r="Y2" s="952" t="s">
        <v>15</v>
      </c>
      <c r="Z2" s="952" t="s">
        <v>16</v>
      </c>
      <c r="AA2" s="952" t="s">
        <v>17</v>
      </c>
      <c r="AB2" s="952" t="s">
        <v>18</v>
      </c>
      <c r="AC2" s="952" t="s">
        <v>19</v>
      </c>
      <c r="AD2" s="952" t="s">
        <v>20</v>
      </c>
      <c r="AE2" s="978" t="s">
        <v>21</v>
      </c>
      <c r="AF2" s="952" t="s">
        <v>22</v>
      </c>
      <c r="AG2" s="968" t="s">
        <v>23</v>
      </c>
      <c r="AH2" s="942" t="s">
        <v>351</v>
      </c>
      <c r="AI2" s="942" t="s">
        <v>1081</v>
      </c>
      <c r="AJ2" s="942" t="s">
        <v>1082</v>
      </c>
      <c r="AK2" s="942" t="s">
        <v>1339</v>
      </c>
    </row>
    <row r="3" spans="1:37" ht="16.8">
      <c r="A3" s="959"/>
      <c r="B3" s="962"/>
      <c r="C3" s="971" t="s">
        <v>24</v>
      </c>
      <c r="D3" s="972"/>
      <c r="E3" s="972"/>
      <c r="F3" s="972"/>
      <c r="G3" s="972"/>
      <c r="H3" s="973"/>
      <c r="I3" s="974" t="s">
        <v>25</v>
      </c>
      <c r="J3" s="975"/>
      <c r="K3" s="975"/>
      <c r="L3" s="975"/>
      <c r="M3" s="975"/>
      <c r="N3" s="975"/>
      <c r="O3" s="976"/>
      <c r="P3" s="977" t="s">
        <v>26</v>
      </c>
      <c r="Q3" s="977"/>
      <c r="R3" s="977"/>
      <c r="S3" s="977"/>
      <c r="T3" s="977"/>
      <c r="U3" s="977"/>
      <c r="V3" s="951" t="s">
        <v>27</v>
      </c>
      <c r="W3" s="951"/>
      <c r="X3" s="953"/>
      <c r="Y3" s="953"/>
      <c r="Z3" s="953"/>
      <c r="AA3" s="953"/>
      <c r="AB3" s="953"/>
      <c r="AC3" s="953"/>
      <c r="AD3" s="953"/>
      <c r="AE3" s="979"/>
      <c r="AF3" s="953"/>
      <c r="AG3" s="969"/>
      <c r="AH3" s="942"/>
      <c r="AI3" s="942"/>
      <c r="AJ3" s="942"/>
      <c r="AK3" s="942"/>
    </row>
    <row r="4" spans="1:37" ht="15" customHeight="1">
      <c r="A4" s="959"/>
      <c r="B4" s="962"/>
      <c r="C4" s="966" t="s">
        <v>28</v>
      </c>
      <c r="D4" s="966" t="s">
        <v>29</v>
      </c>
      <c r="E4" s="966" t="s">
        <v>30</v>
      </c>
      <c r="F4" s="966" t="s">
        <v>31</v>
      </c>
      <c r="G4" s="966" t="s">
        <v>32</v>
      </c>
      <c r="H4" s="966" t="s">
        <v>33</v>
      </c>
      <c r="I4" s="943" t="s">
        <v>34</v>
      </c>
      <c r="J4" s="943" t="s">
        <v>35</v>
      </c>
      <c r="K4" s="943" t="s">
        <v>36</v>
      </c>
      <c r="L4" s="943" t="s">
        <v>37</v>
      </c>
      <c r="M4" s="943" t="s">
        <v>38</v>
      </c>
      <c r="N4" s="943" t="s">
        <v>39</v>
      </c>
      <c r="O4" s="943" t="s">
        <v>40</v>
      </c>
      <c r="P4" s="945" t="s">
        <v>41</v>
      </c>
      <c r="Q4" s="945" t="s">
        <v>42</v>
      </c>
      <c r="R4" s="945" t="s">
        <v>43</v>
      </c>
      <c r="S4" s="945" t="s">
        <v>44</v>
      </c>
      <c r="T4" s="945" t="s">
        <v>45</v>
      </c>
      <c r="U4" s="945" t="s">
        <v>46</v>
      </c>
      <c r="V4" s="947" t="s">
        <v>47</v>
      </c>
      <c r="W4" s="949" t="s">
        <v>48</v>
      </c>
      <c r="X4" s="953"/>
      <c r="Y4" s="953"/>
      <c r="Z4" s="953"/>
      <c r="AA4" s="953"/>
      <c r="AB4" s="953"/>
      <c r="AC4" s="953"/>
      <c r="AD4" s="953"/>
      <c r="AE4" s="979"/>
      <c r="AF4" s="953"/>
      <c r="AG4" s="969"/>
      <c r="AH4" s="942"/>
      <c r="AI4" s="942"/>
      <c r="AJ4" s="942"/>
      <c r="AK4" s="942"/>
    </row>
    <row r="5" spans="1:37" ht="75" customHeight="1" thickBot="1">
      <c r="A5" s="960"/>
      <c r="B5" s="963"/>
      <c r="C5" s="967"/>
      <c r="D5" s="967"/>
      <c r="E5" s="967"/>
      <c r="F5" s="967"/>
      <c r="G5" s="967"/>
      <c r="H5" s="967"/>
      <c r="I5" s="944"/>
      <c r="J5" s="944"/>
      <c r="K5" s="944"/>
      <c r="L5" s="944"/>
      <c r="M5" s="944"/>
      <c r="N5" s="944"/>
      <c r="O5" s="944"/>
      <c r="P5" s="946"/>
      <c r="Q5" s="946"/>
      <c r="R5" s="946"/>
      <c r="S5" s="946"/>
      <c r="T5" s="946"/>
      <c r="U5" s="946"/>
      <c r="V5" s="948"/>
      <c r="W5" s="950"/>
      <c r="X5" s="954"/>
      <c r="Y5" s="954"/>
      <c r="Z5" s="954"/>
      <c r="AA5" s="954"/>
      <c r="AB5" s="954"/>
      <c r="AC5" s="954"/>
      <c r="AD5" s="954"/>
      <c r="AE5" s="980"/>
      <c r="AF5" s="954"/>
      <c r="AG5" s="970"/>
      <c r="AH5" s="942"/>
      <c r="AI5" s="942"/>
      <c r="AJ5" s="942"/>
      <c r="AK5" s="942"/>
    </row>
    <row r="6" spans="1:37" ht="114.75" customHeight="1" thickTop="1">
      <c r="A6" s="1">
        <v>1</v>
      </c>
      <c r="B6" s="2" t="s">
        <v>611</v>
      </c>
      <c r="C6" s="3"/>
      <c r="D6" s="3"/>
      <c r="E6" s="3"/>
      <c r="F6" s="3"/>
      <c r="G6" s="3"/>
      <c r="H6" s="3"/>
      <c r="I6" s="4" t="s">
        <v>612</v>
      </c>
      <c r="J6" s="4"/>
      <c r="K6" s="4"/>
      <c r="L6" s="4"/>
      <c r="M6" s="4"/>
      <c r="N6" s="4"/>
      <c r="O6" s="4" t="s">
        <v>612</v>
      </c>
      <c r="P6" s="5"/>
      <c r="Q6" s="5"/>
      <c r="R6" s="5" t="s">
        <v>612</v>
      </c>
      <c r="S6" s="5"/>
      <c r="T6" s="5"/>
      <c r="U6" s="5"/>
      <c r="V6" s="6"/>
      <c r="W6" s="6"/>
      <c r="X6" s="7" t="s">
        <v>613</v>
      </c>
      <c r="Y6" s="7" t="s">
        <v>575</v>
      </c>
      <c r="Z6" s="8">
        <v>43831</v>
      </c>
      <c r="AA6" s="8">
        <v>44196</v>
      </c>
      <c r="AB6" s="7" t="s">
        <v>614</v>
      </c>
      <c r="AC6" s="7" t="s">
        <v>615</v>
      </c>
      <c r="AD6" s="248" t="s">
        <v>1104</v>
      </c>
      <c r="AE6" s="249">
        <v>1</v>
      </c>
      <c r="AF6" s="250" t="s">
        <v>1035</v>
      </c>
      <c r="AG6" s="9"/>
      <c r="AH6" s="519" t="s">
        <v>1363</v>
      </c>
      <c r="AI6" s="520">
        <v>1</v>
      </c>
      <c r="AJ6" s="312"/>
      <c r="AK6" s="481">
        <v>1</v>
      </c>
    </row>
    <row r="7" spans="1:37" ht="17.399999999999999">
      <c r="AI7" s="498">
        <f>AI6</f>
        <v>1</v>
      </c>
    </row>
    <row r="8" spans="1:37" ht="28.8">
      <c r="AH8" s="499" t="s">
        <v>1358</v>
      </c>
      <c r="AI8" s="500">
        <f>COUNTA(AK6)</f>
        <v>1</v>
      </c>
    </row>
    <row r="9" spans="1:37" ht="28.8">
      <c r="AH9" s="499" t="s">
        <v>1359</v>
      </c>
      <c r="AI9" s="500">
        <f>COUNTIF(AK6,1)</f>
        <v>1</v>
      </c>
    </row>
  </sheetData>
  <mergeCells count="44">
    <mergeCell ref="AK2:AK5"/>
    <mergeCell ref="AG2:AG5"/>
    <mergeCell ref="C3:H3"/>
    <mergeCell ref="I3:O3"/>
    <mergeCell ref="P3:U3"/>
    <mergeCell ref="AE2:AE5"/>
    <mergeCell ref="AF2:AF5"/>
    <mergeCell ref="C4:C5"/>
    <mergeCell ref="Q4:Q5"/>
    <mergeCell ref="Z2:Z5"/>
    <mergeCell ref="AA2:AA5"/>
    <mergeCell ref="AB2:AB5"/>
    <mergeCell ref="A1:Y1"/>
    <mergeCell ref="A2:A5"/>
    <mergeCell ref="B2:B5"/>
    <mergeCell ref="C2:W2"/>
    <mergeCell ref="X2:X5"/>
    <mergeCell ref="Y2:Y5"/>
    <mergeCell ref="D4:D5"/>
    <mergeCell ref="E4:E5"/>
    <mergeCell ref="F4:F5"/>
    <mergeCell ref="G4:G5"/>
    <mergeCell ref="H4:H5"/>
    <mergeCell ref="I4:I5"/>
    <mergeCell ref="J4:J5"/>
    <mergeCell ref="K4:K5"/>
    <mergeCell ref="L4:L5"/>
    <mergeCell ref="M4:M5"/>
    <mergeCell ref="Z1:AJ1"/>
    <mergeCell ref="AH2:AH5"/>
    <mergeCell ref="AI2:AI5"/>
    <mergeCell ref="AJ2:AJ5"/>
    <mergeCell ref="N4:N5"/>
    <mergeCell ref="O4:O5"/>
    <mergeCell ref="P4:P5"/>
    <mergeCell ref="U4:U5"/>
    <mergeCell ref="V4:V5"/>
    <mergeCell ref="W4:W5"/>
    <mergeCell ref="R4:R5"/>
    <mergeCell ref="S4:S5"/>
    <mergeCell ref="T4:T5"/>
    <mergeCell ref="V3:W3"/>
    <mergeCell ref="AC2:AC5"/>
    <mergeCell ref="AD2:AD5"/>
  </mergeCells>
  <pageMargins left="0.7" right="0.7" top="0.75" bottom="0.75" header="0.3" footer="0.3"/>
  <pageSetup scale="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U35"/>
  <sheetViews>
    <sheetView topLeftCell="A22" zoomScale="85" zoomScaleNormal="85" workbookViewId="0">
      <selection activeCell="A27" sqref="A27"/>
    </sheetView>
  </sheetViews>
  <sheetFormatPr baseColWidth="10" defaultColWidth="11.44140625" defaultRowHeight="14.4"/>
  <cols>
    <col min="1" max="1" width="25.109375" style="119" customWidth="1"/>
    <col min="2" max="2" width="31.88671875" style="119" customWidth="1"/>
    <col min="3" max="3" width="38" style="119" customWidth="1"/>
    <col min="4" max="4" width="15.33203125" style="119" customWidth="1"/>
    <col min="5" max="5" width="14.88671875" style="119" customWidth="1"/>
    <col min="6" max="6" width="18.6640625" style="119" customWidth="1"/>
    <col min="7" max="7" width="51.5546875" style="119" customWidth="1"/>
    <col min="8" max="8" width="16" style="119" customWidth="1"/>
    <col min="9" max="9" width="18.6640625" style="119" customWidth="1"/>
    <col min="10" max="10" width="16.6640625" style="119" customWidth="1"/>
    <col min="11" max="11" width="14" style="119" customWidth="1"/>
    <col min="12" max="12" width="11.44140625" style="119" customWidth="1"/>
    <col min="13" max="13" width="62.109375" style="119" customWidth="1"/>
    <col min="14" max="14" width="16.6640625" style="119" customWidth="1"/>
    <col min="15" max="15" width="17.33203125" style="119" customWidth="1"/>
    <col min="16" max="16" width="18.88671875" style="119" customWidth="1"/>
    <col min="17" max="17" width="15.109375" style="119" customWidth="1"/>
    <col min="18" max="18" width="11.44140625" style="119"/>
    <col min="19" max="19" width="48" style="119" customWidth="1"/>
    <col min="20" max="20" width="11.44140625" style="119"/>
    <col min="21" max="21" width="20" style="119" customWidth="1"/>
    <col min="22" max="16384" width="11.44140625" style="119"/>
  </cols>
  <sheetData>
    <row r="1" spans="1:6" ht="34.5" customHeight="1">
      <c r="A1" s="986"/>
      <c r="B1" s="987" t="s">
        <v>105</v>
      </c>
      <c r="C1" s="988"/>
      <c r="D1" s="989"/>
      <c r="E1" s="996" t="s">
        <v>145</v>
      </c>
      <c r="F1" s="997"/>
    </row>
    <row r="2" spans="1:6" ht="29.25" customHeight="1">
      <c r="A2" s="986"/>
      <c r="B2" s="990"/>
      <c r="C2" s="991"/>
      <c r="D2" s="992"/>
      <c r="E2" s="996" t="s">
        <v>146</v>
      </c>
      <c r="F2" s="997"/>
    </row>
    <row r="3" spans="1:6" ht="31.5" customHeight="1">
      <c r="A3" s="986"/>
      <c r="B3" s="993"/>
      <c r="C3" s="994"/>
      <c r="D3" s="995"/>
      <c r="E3" s="996" t="s">
        <v>147</v>
      </c>
      <c r="F3" s="997"/>
    </row>
    <row r="4" spans="1:6" ht="30.75" customHeight="1">
      <c r="A4" s="985" t="s">
        <v>106</v>
      </c>
      <c r="B4" s="985"/>
      <c r="C4" s="985"/>
      <c r="D4" s="985"/>
      <c r="E4" s="985"/>
      <c r="F4" s="985"/>
    </row>
    <row r="5" spans="1:6" ht="270" customHeight="1">
      <c r="A5" s="1001" t="s">
        <v>911</v>
      </c>
      <c r="B5" s="1001"/>
      <c r="C5" s="1001"/>
      <c r="D5" s="1001"/>
      <c r="E5" s="1001"/>
      <c r="F5" s="1001"/>
    </row>
    <row r="6" spans="1:6" ht="68.25" customHeight="1">
      <c r="A6" s="197" t="s">
        <v>107</v>
      </c>
      <c r="B6" s="197" t="s">
        <v>75</v>
      </c>
      <c r="C6" s="197" t="s">
        <v>108</v>
      </c>
    </row>
    <row r="7" spans="1:6" ht="46.5" customHeight="1">
      <c r="A7" s="198" t="s">
        <v>109</v>
      </c>
      <c r="B7" s="198" t="s">
        <v>110</v>
      </c>
      <c r="C7" s="198" t="s">
        <v>111</v>
      </c>
    </row>
    <row r="8" spans="1:6" ht="61.5" customHeight="1">
      <c r="A8" s="198" t="s">
        <v>109</v>
      </c>
      <c r="B8" s="198" t="s">
        <v>112</v>
      </c>
      <c r="C8" s="198" t="s">
        <v>113</v>
      </c>
    </row>
    <row r="9" spans="1:6" ht="67.5" customHeight="1">
      <c r="A9" s="198" t="s">
        <v>114</v>
      </c>
      <c r="B9" s="198" t="s">
        <v>115</v>
      </c>
      <c r="C9" s="198" t="s">
        <v>85</v>
      </c>
    </row>
    <row r="10" spans="1:6" ht="37.5" customHeight="1">
      <c r="A10" s="198" t="s">
        <v>114</v>
      </c>
      <c r="B10" s="198" t="s">
        <v>116</v>
      </c>
      <c r="C10" s="198" t="s">
        <v>117</v>
      </c>
    </row>
    <row r="11" spans="1:6" ht="48" customHeight="1">
      <c r="A11" s="198" t="s">
        <v>114</v>
      </c>
      <c r="B11" s="198" t="s">
        <v>116</v>
      </c>
      <c r="C11" s="198" t="s">
        <v>118</v>
      </c>
    </row>
    <row r="12" spans="1:6" ht="125.25" customHeight="1">
      <c r="A12" s="1002" t="s">
        <v>1074</v>
      </c>
      <c r="B12" s="1002"/>
      <c r="C12" s="1002"/>
      <c r="D12" s="1002"/>
      <c r="E12" s="1002"/>
      <c r="F12" s="1002"/>
    </row>
    <row r="13" spans="1:6" ht="166.5" customHeight="1"/>
    <row r="16" spans="1:6">
      <c r="A16" s="120"/>
    </row>
    <row r="17" spans="1:21" s="200" customFormat="1">
      <c r="A17" s="199"/>
      <c r="B17" s="199"/>
      <c r="C17" s="199"/>
      <c r="D17" s="199"/>
      <c r="E17" s="199"/>
      <c r="F17" s="199"/>
    </row>
    <row r="18" spans="1:21" s="200" customFormat="1">
      <c r="A18" s="199"/>
      <c r="B18" s="199"/>
      <c r="C18" s="199"/>
      <c r="D18" s="199"/>
      <c r="E18" s="199"/>
      <c r="F18" s="199"/>
    </row>
    <row r="19" spans="1:21" s="200" customFormat="1">
      <c r="A19" s="199"/>
      <c r="B19" s="199"/>
      <c r="C19" s="199"/>
      <c r="D19" s="199"/>
      <c r="E19" s="199"/>
      <c r="F19" s="199"/>
    </row>
    <row r="20" spans="1:21" s="200" customFormat="1">
      <c r="A20" s="199"/>
      <c r="B20" s="199"/>
      <c r="C20" s="199"/>
      <c r="D20" s="199"/>
      <c r="E20" s="199"/>
      <c r="F20" s="199"/>
    </row>
    <row r="21" spans="1:21" s="200" customFormat="1">
      <c r="A21" s="199"/>
      <c r="B21" s="199"/>
      <c r="C21" s="199"/>
      <c r="D21" s="199"/>
      <c r="E21" s="199"/>
      <c r="F21" s="199"/>
    </row>
    <row r="22" spans="1:21" s="200" customFormat="1">
      <c r="A22" s="199"/>
      <c r="B22" s="199"/>
      <c r="C22" s="199"/>
      <c r="D22" s="199"/>
      <c r="E22" s="199"/>
      <c r="F22" s="199"/>
    </row>
    <row r="23" spans="1:21" s="200" customFormat="1" ht="69" customHeight="1">
      <c r="A23" s="199"/>
      <c r="B23" s="199"/>
      <c r="C23" s="199"/>
      <c r="D23" s="199"/>
      <c r="E23" s="199"/>
      <c r="F23" s="199"/>
    </row>
    <row r="24" spans="1:21" s="200" customFormat="1">
      <c r="A24" s="199"/>
      <c r="B24" s="199"/>
      <c r="C24" s="199"/>
      <c r="D24" s="199"/>
      <c r="E24" s="199"/>
      <c r="F24" s="199"/>
    </row>
    <row r="25" spans="1:21" s="27" customFormat="1">
      <c r="A25" s="199"/>
      <c r="B25" s="199"/>
      <c r="C25" s="199"/>
      <c r="D25" s="199"/>
      <c r="E25" s="199"/>
      <c r="F25" s="199"/>
    </row>
    <row r="26" spans="1:21" s="26" customFormat="1" ht="62.25" customHeight="1">
      <c r="A26" s="1003" t="s">
        <v>1075</v>
      </c>
      <c r="B26" s="1003"/>
      <c r="C26" s="1003"/>
      <c r="D26" s="1003"/>
      <c r="E26" s="1003"/>
      <c r="F26" s="1003"/>
      <c r="G26" s="998" t="s">
        <v>1330</v>
      </c>
      <c r="H26" s="999"/>
      <c r="I26" s="1000"/>
      <c r="J26" s="982" t="s">
        <v>1331</v>
      </c>
      <c r="K26" s="983"/>
      <c r="L26" s="983"/>
      <c r="M26" s="983"/>
      <c r="N26" s="984"/>
      <c r="P26" s="935" t="s">
        <v>1360</v>
      </c>
      <c r="Q26" s="935"/>
      <c r="R26" s="935"/>
      <c r="S26" s="935"/>
      <c r="T26" s="935"/>
      <c r="U26" s="268"/>
    </row>
    <row r="27" spans="1:21" s="26" customFormat="1" ht="62.25" customHeight="1">
      <c r="A27" s="128" t="s">
        <v>119</v>
      </c>
      <c r="B27" s="128" t="s">
        <v>120</v>
      </c>
      <c r="C27" s="128" t="s">
        <v>121</v>
      </c>
      <c r="D27" s="128" t="s">
        <v>122</v>
      </c>
      <c r="E27" s="128" t="s">
        <v>123</v>
      </c>
      <c r="F27" s="128" t="s">
        <v>124</v>
      </c>
      <c r="G27" s="311" t="s">
        <v>1332</v>
      </c>
      <c r="H27" s="521" t="s">
        <v>1333</v>
      </c>
      <c r="I27" s="310" t="s">
        <v>1082</v>
      </c>
      <c r="J27" s="522" t="s">
        <v>1334</v>
      </c>
      <c r="K27" s="523" t="s">
        <v>1335</v>
      </c>
      <c r="L27" s="524" t="s">
        <v>1336</v>
      </c>
      <c r="M27" s="525" t="s">
        <v>1337</v>
      </c>
      <c r="N27" s="490" t="s">
        <v>1338</v>
      </c>
      <c r="O27" s="431" t="s">
        <v>1339</v>
      </c>
      <c r="P27" s="510" t="s">
        <v>1361</v>
      </c>
      <c r="Q27" s="511" t="s">
        <v>1335</v>
      </c>
      <c r="R27" s="512" t="s">
        <v>1336</v>
      </c>
      <c r="S27" s="513" t="s">
        <v>1337</v>
      </c>
      <c r="T27" s="510" t="s">
        <v>1338</v>
      </c>
      <c r="U27" s="431" t="s">
        <v>1362</v>
      </c>
    </row>
    <row r="28" spans="1:21" ht="90" customHeight="1">
      <c r="A28" s="323" t="s">
        <v>125</v>
      </c>
      <c r="B28" s="323" t="s">
        <v>148</v>
      </c>
      <c r="C28" s="129" t="s">
        <v>86</v>
      </c>
      <c r="D28" s="130">
        <v>43862</v>
      </c>
      <c r="E28" s="130">
        <v>44135</v>
      </c>
      <c r="F28" s="323" t="s">
        <v>149</v>
      </c>
      <c r="G28" s="531" t="s">
        <v>1110</v>
      </c>
      <c r="H28" s="527">
        <v>0.4</v>
      </c>
      <c r="I28" s="339">
        <v>1</v>
      </c>
      <c r="J28" s="339">
        <v>1</v>
      </c>
      <c r="K28" s="528">
        <v>0.4</v>
      </c>
      <c r="L28" s="339" t="s">
        <v>1022</v>
      </c>
      <c r="M28" s="529" t="s">
        <v>1364</v>
      </c>
      <c r="N28" s="260" t="s">
        <v>1322</v>
      </c>
      <c r="O28" s="530" t="str">
        <f>IF(J28&gt;0,"1","0")</f>
        <v>1</v>
      </c>
      <c r="P28" s="260">
        <v>1</v>
      </c>
      <c r="Q28" s="495">
        <v>1</v>
      </c>
      <c r="R28" s="260" t="s">
        <v>1022</v>
      </c>
      <c r="S28" s="497" t="s">
        <v>1674</v>
      </c>
      <c r="T28" s="515" t="s">
        <v>1095</v>
      </c>
      <c r="U28" s="260">
        <v>1</v>
      </c>
    </row>
    <row r="29" spans="1:21" ht="153" customHeight="1">
      <c r="A29" s="981" t="s">
        <v>126</v>
      </c>
      <c r="B29" s="323" t="s">
        <v>150</v>
      </c>
      <c r="C29" s="129" t="s">
        <v>1076</v>
      </c>
      <c r="D29" s="130">
        <v>44013</v>
      </c>
      <c r="E29" s="130">
        <v>44075</v>
      </c>
      <c r="F29" s="323" t="s">
        <v>151</v>
      </c>
      <c r="G29" s="531" t="s">
        <v>1111</v>
      </c>
      <c r="H29" s="527">
        <v>1</v>
      </c>
      <c r="I29" s="339">
        <v>2</v>
      </c>
      <c r="J29" s="339">
        <v>1</v>
      </c>
      <c r="K29" s="528">
        <v>1</v>
      </c>
      <c r="L29" s="339" t="s">
        <v>1022</v>
      </c>
      <c r="M29" s="529" t="s">
        <v>1365</v>
      </c>
      <c r="N29" s="260" t="s">
        <v>1095</v>
      </c>
      <c r="O29" s="530" t="str">
        <f>IF(J29&gt;0,"1","0")</f>
        <v>1</v>
      </c>
      <c r="P29" s="260"/>
      <c r="Q29" s="495">
        <v>1</v>
      </c>
      <c r="R29" s="260" t="s">
        <v>1022</v>
      </c>
      <c r="S29" s="260" t="s">
        <v>1363</v>
      </c>
      <c r="T29" s="434" t="s">
        <v>1095</v>
      </c>
      <c r="U29" s="260"/>
    </row>
    <row r="30" spans="1:21" ht="111.75" customHeight="1">
      <c r="A30" s="981"/>
      <c r="B30" s="323" t="s">
        <v>1505</v>
      </c>
      <c r="C30" s="129" t="s">
        <v>1076</v>
      </c>
      <c r="D30" s="130">
        <v>44075</v>
      </c>
      <c r="E30" s="130">
        <v>44105</v>
      </c>
      <c r="F30" s="323" t="s">
        <v>152</v>
      </c>
      <c r="G30" s="526"/>
      <c r="H30" s="527"/>
      <c r="I30" s="339"/>
      <c r="J30" s="339">
        <v>0</v>
      </c>
      <c r="K30" s="528">
        <v>0</v>
      </c>
      <c r="L30" s="339"/>
      <c r="M30" s="688"/>
      <c r="N30" s="260" t="s">
        <v>1324</v>
      </c>
      <c r="O30" s="340" t="str">
        <f>IF(J30&gt;0,"1","0")</f>
        <v>0</v>
      </c>
      <c r="P30" s="260">
        <v>1</v>
      </c>
      <c r="Q30" s="495">
        <v>1</v>
      </c>
      <c r="R30" s="260" t="s">
        <v>1022</v>
      </c>
      <c r="S30" s="260" t="s">
        <v>1675</v>
      </c>
      <c r="T30" s="515" t="s">
        <v>1095</v>
      </c>
      <c r="U30" s="260">
        <v>1</v>
      </c>
    </row>
    <row r="31" spans="1:21" ht="96.6">
      <c r="A31" s="981"/>
      <c r="B31" s="323" t="s">
        <v>153</v>
      </c>
      <c r="C31" s="323" t="s">
        <v>154</v>
      </c>
      <c r="D31" s="130">
        <v>44105</v>
      </c>
      <c r="E31" s="130">
        <v>44196</v>
      </c>
      <c r="F31" s="323" t="s">
        <v>155</v>
      </c>
      <c r="G31" s="526"/>
      <c r="H31" s="527"/>
      <c r="I31" s="339"/>
      <c r="J31" s="339">
        <v>0</v>
      </c>
      <c r="K31" s="528">
        <v>0</v>
      </c>
      <c r="L31" s="339"/>
      <c r="M31" s="526"/>
      <c r="N31" s="260" t="s">
        <v>1324</v>
      </c>
      <c r="O31" s="340" t="str">
        <f>IF(J31&gt;0,"1","0")</f>
        <v>0</v>
      </c>
      <c r="P31" s="260">
        <v>1</v>
      </c>
      <c r="Q31" s="495">
        <v>1</v>
      </c>
      <c r="R31" s="260" t="s">
        <v>1022</v>
      </c>
      <c r="S31" s="805" t="s">
        <v>1676</v>
      </c>
      <c r="T31" s="515" t="s">
        <v>1095</v>
      </c>
      <c r="U31" s="260">
        <v>1</v>
      </c>
    </row>
    <row r="32" spans="1:21" ht="110.25" customHeight="1">
      <c r="A32" s="323" t="s">
        <v>127</v>
      </c>
      <c r="B32" s="692" t="s">
        <v>156</v>
      </c>
      <c r="C32" s="129" t="s">
        <v>1076</v>
      </c>
      <c r="D32" s="130">
        <v>44105</v>
      </c>
      <c r="E32" s="130">
        <v>44196</v>
      </c>
      <c r="F32" s="323" t="s">
        <v>157</v>
      </c>
      <c r="G32" s="526"/>
      <c r="H32" s="527"/>
      <c r="I32" s="339"/>
      <c r="J32" s="339">
        <v>0</v>
      </c>
      <c r="K32" s="528">
        <v>0</v>
      </c>
      <c r="L32" s="339"/>
      <c r="M32" s="526"/>
      <c r="N32" s="260" t="s">
        <v>1324</v>
      </c>
      <c r="O32" s="340" t="str">
        <f>IF(J32&gt;0,"1","0")</f>
        <v>0</v>
      </c>
      <c r="P32" s="260">
        <v>1</v>
      </c>
      <c r="Q32" s="495">
        <v>1</v>
      </c>
      <c r="R32" s="260" t="s">
        <v>1022</v>
      </c>
      <c r="S32" s="806" t="s">
        <v>1551</v>
      </c>
      <c r="T32" s="515" t="s">
        <v>1095</v>
      </c>
      <c r="U32" s="260">
        <v>1</v>
      </c>
    </row>
    <row r="33" spans="16:17" ht="17.399999999999999">
      <c r="Q33" s="498">
        <f>AVERAGE(Q28:Q32)</f>
        <v>1</v>
      </c>
    </row>
    <row r="34" spans="16:17" ht="28.8">
      <c r="P34" s="499" t="s">
        <v>1358</v>
      </c>
      <c r="Q34" s="500">
        <f>COUNTA(U28:U32)</f>
        <v>4</v>
      </c>
    </row>
    <row r="35" spans="16:17" ht="28.8">
      <c r="P35" s="499" t="s">
        <v>1359</v>
      </c>
      <c r="Q35" s="500">
        <f>COUNTIF(P28:P32,1)</f>
        <v>4</v>
      </c>
    </row>
  </sheetData>
  <autoFilter ref="A27:U27" xr:uid="{00000000-0009-0000-0000-000007000000}"/>
  <mergeCells count="13">
    <mergeCell ref="A29:A31"/>
    <mergeCell ref="J26:N26"/>
    <mergeCell ref="P26:T26"/>
    <mergeCell ref="A4:F4"/>
    <mergeCell ref="A1:A3"/>
    <mergeCell ref="B1:D3"/>
    <mergeCell ref="E1:F1"/>
    <mergeCell ref="E2:F2"/>
    <mergeCell ref="E3:F3"/>
    <mergeCell ref="G26:I26"/>
    <mergeCell ref="A5:F5"/>
    <mergeCell ref="A12:F12"/>
    <mergeCell ref="A26:F26"/>
  </mergeCells>
  <conditionalFormatting sqref="T29:T32">
    <cfRule type="containsText" dxfId="171" priority="1" operator="containsText" text="VENCIDA">
      <formula>NOT(ISERROR(SEARCH("VENCIDA",T29)))</formula>
    </cfRule>
    <cfRule type="containsText" dxfId="170" priority="2" operator="containsText" text="CUMPLIDA FUERA DE TÉRMINO">
      <formula>NOT(ISERROR(SEARCH("CUMPLIDA FUERA DE TÉRMINO",T29)))</formula>
    </cfRule>
    <cfRule type="containsText" dxfId="169" priority="3" operator="containsText" text="CUMPLIDA">
      <formula>NOT(ISERROR(SEARCH("CUMPLIDA",T29)))</formula>
    </cfRule>
  </conditionalFormatting>
  <conditionalFormatting sqref="N28:N32">
    <cfRule type="containsText" dxfId="168" priority="7" operator="containsText" text="NO REQUIERE SEGUIMIENTO PARA ESTE CORTE">
      <formula>NOT(ISERROR(SEARCH("NO REQUIERE SEGUIMIENTO PARA ESTE CORTE",N28)))</formula>
    </cfRule>
    <cfRule type="containsText" dxfId="167" priority="8" operator="containsText" text="CUMPLIDA FUERA DE TÉRMINO">
      <formula>NOT(ISERROR(SEARCH("CUMPLIDA FUERA DE TÉRMINO",N28)))</formula>
    </cfRule>
    <cfRule type="containsText" dxfId="166" priority="9" operator="containsText" text="EN CURSO">
      <formula>NOT(ISERROR(SEARCH("EN CURSO",N28)))</formula>
    </cfRule>
    <cfRule type="containsText" dxfId="165" priority="10" operator="containsText" text="VENCIDA">
      <formula>NOT(ISERROR(SEARCH("VENCIDA",N28)))</formula>
    </cfRule>
    <cfRule type="containsText" dxfId="164" priority="11" operator="containsText" text="CUMPLIDA">
      <formula>NOT(ISERROR(SEARCH("CUMPLIDA",N28)))</formula>
    </cfRule>
  </conditionalFormatting>
  <conditionalFormatting sqref="T28">
    <cfRule type="containsText" dxfId="163" priority="4" operator="containsText" text="VENCIDA">
      <formula>NOT(ISERROR(SEARCH("VENCIDA",T28)))</formula>
    </cfRule>
    <cfRule type="containsText" dxfId="162" priority="5" operator="containsText" text="CUMPLIDA FUERA DE TÉRMINO">
      <formula>NOT(ISERROR(SEARCH("CUMPLIDA FUERA DE TÉRMINO",T28)))</formula>
    </cfRule>
    <cfRule type="containsText" dxfId="161" priority="6" operator="containsText" text="CUMPLIDA">
      <formula>NOT(ISERROR(SEARCH("CUMPLIDA",T28)))</formula>
    </cfRule>
  </conditionalFormatting>
  <dataValidations count="1">
    <dataValidation type="list" allowBlank="1" showInputMessage="1" showErrorMessage="1" sqref="N28:N32" xr:uid="{00000000-0002-0000-0700-000000000000}">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'Resultados Comp . pro'!$R$3:$R$5</xm:f>
          </x14:formula1>
          <xm:sqref>T28:T32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B34"/>
  <sheetViews>
    <sheetView zoomScale="30" zoomScaleNormal="30" zoomScaleSheetLayoutView="85" zoomScalePageLayoutView="90" workbookViewId="0">
      <selection sqref="A1:K2"/>
    </sheetView>
  </sheetViews>
  <sheetFormatPr baseColWidth="10" defaultColWidth="10.88671875" defaultRowHeight="13.2"/>
  <cols>
    <col min="1" max="1" width="6.33203125" style="40" customWidth="1"/>
    <col min="2" max="2" width="37.33203125" style="40" customWidth="1"/>
    <col min="3" max="3" width="21.44140625" style="40" customWidth="1"/>
    <col min="4" max="4" width="17.6640625" style="40" customWidth="1"/>
    <col min="5" max="5" width="23" style="40" customWidth="1"/>
    <col min="6" max="6" width="24.44140625" style="40" customWidth="1"/>
    <col min="7" max="7" width="19.88671875" style="40" customWidth="1"/>
    <col min="8" max="8" width="40.109375" style="40" customWidth="1"/>
    <col min="9" max="9" width="10.88671875" style="306" customWidth="1"/>
    <col min="10" max="10" width="38.109375" style="40" customWidth="1"/>
    <col min="11" max="11" width="29.6640625" style="40" customWidth="1"/>
    <col min="12" max="12" width="34" style="39" customWidth="1"/>
    <col min="13" max="14" width="22.44140625" style="40" customWidth="1"/>
    <col min="15" max="17" width="10.88671875" style="535" customWidth="1"/>
    <col min="18" max="18" width="65.6640625" style="535" customWidth="1"/>
    <col min="19" max="19" width="15.109375" style="535" customWidth="1"/>
    <col min="20" max="20" width="13.5546875" style="535" customWidth="1"/>
    <col min="21" max="21" width="13.109375" style="535" hidden="1" customWidth="1"/>
    <col min="22" max="22" width="16.44140625" style="535" hidden="1" customWidth="1"/>
    <col min="23" max="23" width="17.33203125" style="535" customWidth="1"/>
    <col min="24" max="24" width="15.88671875" style="535" customWidth="1"/>
    <col min="25" max="25" width="10.88671875" style="535"/>
    <col min="26" max="26" width="57.33203125" style="535" customWidth="1"/>
    <col min="27" max="27" width="15.88671875" style="535" customWidth="1"/>
    <col min="28" max="28" width="12.6640625" style="535" customWidth="1"/>
    <col min="29" max="16384" width="10.88671875" style="535"/>
  </cols>
  <sheetData>
    <row r="1" spans="1:28" s="40" customFormat="1" ht="20.25" customHeight="1">
      <c r="A1" s="940" t="s">
        <v>49</v>
      </c>
      <c r="B1" s="941"/>
      <c r="C1" s="941"/>
      <c r="D1" s="941"/>
      <c r="E1" s="941"/>
      <c r="F1" s="941"/>
      <c r="G1" s="941"/>
      <c r="H1" s="941"/>
      <c r="I1" s="941"/>
      <c r="J1" s="941"/>
      <c r="K1" s="941"/>
      <c r="L1" s="408"/>
      <c r="M1" s="408"/>
      <c r="N1" s="408"/>
    </row>
    <row r="2" spans="1:28" s="40" customFormat="1" ht="20.25" customHeight="1">
      <c r="A2" s="1007"/>
      <c r="B2" s="1008"/>
      <c r="C2" s="1008"/>
      <c r="D2" s="1008"/>
      <c r="E2" s="1008"/>
      <c r="F2" s="1008"/>
      <c r="G2" s="1008"/>
      <c r="H2" s="1008"/>
      <c r="I2" s="1008"/>
      <c r="J2" s="1008"/>
      <c r="K2" s="1008"/>
      <c r="L2" s="408"/>
      <c r="M2" s="408"/>
      <c r="N2" s="408"/>
    </row>
    <row r="3" spans="1:28" s="40" customFormat="1" ht="32.25" customHeight="1">
      <c r="A3" s="1012" t="s">
        <v>1565</v>
      </c>
      <c r="B3" s="1013"/>
      <c r="C3" s="1013"/>
      <c r="D3" s="1013"/>
      <c r="E3" s="1013"/>
      <c r="F3" s="1013"/>
      <c r="G3" s="1013"/>
      <c r="H3" s="1013"/>
      <c r="I3" s="1013"/>
      <c r="J3" s="1013"/>
      <c r="K3" s="1014"/>
      <c r="L3" s="998" t="s">
        <v>1330</v>
      </c>
      <c r="M3" s="999"/>
      <c r="N3" s="1000"/>
      <c r="O3" s="982" t="s">
        <v>1331</v>
      </c>
      <c r="P3" s="983"/>
      <c r="Q3" s="983"/>
      <c r="R3" s="983"/>
      <c r="S3" s="984"/>
      <c r="U3" s="535"/>
      <c r="V3" s="535"/>
      <c r="W3" s="1004" t="s">
        <v>1360</v>
      </c>
      <c r="X3" s="1005"/>
      <c r="Y3" s="1005"/>
      <c r="Z3" s="1005"/>
      <c r="AA3" s="1006"/>
      <c r="AB3" s="268"/>
    </row>
    <row r="4" spans="1:28" s="40" customFormat="1" ht="59.25" customHeight="1">
      <c r="A4" s="11" t="s">
        <v>11</v>
      </c>
      <c r="B4" s="11" t="s">
        <v>50</v>
      </c>
      <c r="C4" s="11" t="s">
        <v>51</v>
      </c>
      <c r="D4" s="11" t="s">
        <v>52</v>
      </c>
      <c r="E4" s="11" t="s">
        <v>53</v>
      </c>
      <c r="F4" s="11" t="s">
        <v>54</v>
      </c>
      <c r="G4" s="11" t="s">
        <v>55</v>
      </c>
      <c r="H4" s="11" t="s">
        <v>56</v>
      </c>
      <c r="I4" s="12" t="s">
        <v>21</v>
      </c>
      <c r="J4" s="11" t="s">
        <v>57</v>
      </c>
      <c r="K4" s="12" t="s">
        <v>58</v>
      </c>
      <c r="L4" s="311" t="s">
        <v>1332</v>
      </c>
      <c r="M4" s="539" t="s">
        <v>1333</v>
      </c>
      <c r="N4" s="540" t="s">
        <v>1082</v>
      </c>
      <c r="O4" s="541" t="s">
        <v>1334</v>
      </c>
      <c r="P4" s="542" t="s">
        <v>1335</v>
      </c>
      <c r="Q4" s="543" t="s">
        <v>1336</v>
      </c>
      <c r="R4" s="544" t="s">
        <v>1337</v>
      </c>
      <c r="S4" s="490" t="s">
        <v>1338</v>
      </c>
      <c r="T4" s="545" t="s">
        <v>1339</v>
      </c>
      <c r="U4" s="546" t="s">
        <v>1366</v>
      </c>
      <c r="V4" s="547" t="s">
        <v>1367</v>
      </c>
      <c r="W4" s="510" t="s">
        <v>1361</v>
      </c>
      <c r="X4" s="511" t="s">
        <v>1335</v>
      </c>
      <c r="Y4" s="512" t="s">
        <v>1336</v>
      </c>
      <c r="Z4" s="513" t="s">
        <v>1337</v>
      </c>
      <c r="AA4" s="510" t="s">
        <v>1338</v>
      </c>
      <c r="AB4" s="431" t="s">
        <v>1362</v>
      </c>
    </row>
    <row r="5" spans="1:28" s="40" customFormat="1">
      <c r="A5" s="1009" t="s">
        <v>97</v>
      </c>
      <c r="B5" s="1010"/>
      <c r="C5" s="1010"/>
      <c r="D5" s="1010"/>
      <c r="E5" s="1010"/>
      <c r="F5" s="1010"/>
      <c r="G5" s="1010"/>
      <c r="H5" s="1010"/>
      <c r="I5" s="1010"/>
      <c r="J5" s="1010"/>
      <c r="K5" s="1011"/>
      <c r="L5" s="436"/>
      <c r="M5" s="437"/>
      <c r="N5" s="437"/>
      <c r="O5" s="437"/>
      <c r="P5" s="437"/>
      <c r="Q5" s="437"/>
      <c r="R5" s="437"/>
      <c r="S5" s="437"/>
      <c r="T5" s="438"/>
      <c r="U5" s="535"/>
      <c r="V5" s="535"/>
    </row>
    <row r="6" spans="1:28" s="140" customFormat="1" ht="66" customHeight="1">
      <c r="A6" s="53">
        <v>1</v>
      </c>
      <c r="B6" s="573" t="s">
        <v>709</v>
      </c>
      <c r="C6" s="349" t="s">
        <v>1041</v>
      </c>
      <c r="D6" s="201" t="s">
        <v>163</v>
      </c>
      <c r="E6" s="201" t="s">
        <v>164</v>
      </c>
      <c r="F6" s="151" t="s">
        <v>158</v>
      </c>
      <c r="G6" s="53" t="s">
        <v>159</v>
      </c>
      <c r="H6" s="349" t="s">
        <v>1112</v>
      </c>
      <c r="I6" s="314">
        <v>0.95</v>
      </c>
      <c r="J6" s="45" t="s">
        <v>1083</v>
      </c>
      <c r="K6" s="325"/>
      <c r="L6" s="551" t="s">
        <v>1368</v>
      </c>
      <c r="M6" s="549">
        <v>0.95</v>
      </c>
      <c r="N6" s="548" t="s">
        <v>1369</v>
      </c>
      <c r="O6" s="548">
        <v>1</v>
      </c>
      <c r="P6" s="550">
        <v>0.95</v>
      </c>
      <c r="Q6" s="548" t="s">
        <v>1022</v>
      </c>
      <c r="R6" s="551" t="s">
        <v>1370</v>
      </c>
      <c r="S6" s="260" t="s">
        <v>1269</v>
      </c>
      <c r="T6" s="552" t="str">
        <f>IF(O6&gt;0,"1","0")</f>
        <v>1</v>
      </c>
      <c r="W6" s="260">
        <v>1</v>
      </c>
      <c r="X6" s="495">
        <v>1</v>
      </c>
      <c r="Y6" s="260" t="s">
        <v>1022</v>
      </c>
      <c r="Z6" s="260" t="s">
        <v>1677</v>
      </c>
      <c r="AA6" s="515" t="s">
        <v>1095</v>
      </c>
      <c r="AB6" s="260">
        <v>1</v>
      </c>
    </row>
    <row r="7" spans="1:28" s="140" customFormat="1" ht="55.5" customHeight="1">
      <c r="A7" s="349">
        <v>2</v>
      </c>
      <c r="B7" s="45" t="s">
        <v>710</v>
      </c>
      <c r="C7" s="349" t="s">
        <v>160</v>
      </c>
      <c r="D7" s="201" t="s">
        <v>163</v>
      </c>
      <c r="E7" s="201" t="s">
        <v>164</v>
      </c>
      <c r="F7" s="44" t="s">
        <v>161</v>
      </c>
      <c r="G7" s="349" t="s">
        <v>162</v>
      </c>
      <c r="H7" s="313" t="s">
        <v>1113</v>
      </c>
      <c r="I7" s="314">
        <v>0.9</v>
      </c>
      <c r="J7" s="349" t="s">
        <v>1084</v>
      </c>
      <c r="K7" s="325"/>
      <c r="L7" s="565" t="s">
        <v>1371</v>
      </c>
      <c r="M7" s="554">
        <v>0.65</v>
      </c>
      <c r="N7" s="553" t="s">
        <v>1372</v>
      </c>
      <c r="O7" s="553">
        <v>1</v>
      </c>
      <c r="P7" s="555">
        <v>0.65</v>
      </c>
      <c r="Q7" s="548" t="s">
        <v>1022</v>
      </c>
      <c r="R7" s="565" t="s">
        <v>1373</v>
      </c>
      <c r="S7" s="260" t="s">
        <v>1269</v>
      </c>
      <c r="T7" s="552" t="str">
        <f>IF(O7&gt;0,"1","0")</f>
        <v>1</v>
      </c>
      <c r="W7" s="260">
        <v>1</v>
      </c>
      <c r="X7" s="495">
        <v>1</v>
      </c>
      <c r="Y7" s="260" t="s">
        <v>1022</v>
      </c>
      <c r="Z7" s="260" t="s">
        <v>1678</v>
      </c>
      <c r="AA7" s="515" t="s">
        <v>1095</v>
      </c>
      <c r="AB7" s="260">
        <v>1</v>
      </c>
    </row>
    <row r="8" spans="1:28" ht="34.5" customHeight="1">
      <c r="A8" s="567" t="s">
        <v>171</v>
      </c>
      <c r="B8" s="568"/>
      <c r="C8" s="568"/>
      <c r="D8" s="568"/>
      <c r="E8" s="568"/>
      <c r="F8" s="568"/>
      <c r="G8" s="568"/>
      <c r="H8" s="568"/>
      <c r="I8" s="568"/>
      <c r="J8" s="568"/>
      <c r="K8" s="568"/>
      <c r="L8" s="556"/>
      <c r="M8" s="556"/>
      <c r="N8" s="556"/>
      <c r="O8" s="556"/>
      <c r="P8" s="556"/>
      <c r="Q8" s="556"/>
      <c r="R8" s="556"/>
      <c r="S8" s="556"/>
      <c r="T8" s="556"/>
    </row>
    <row r="9" spans="1:28" s="536" customFormat="1" ht="73.5" customHeight="1">
      <c r="A9" s="152">
        <v>1</v>
      </c>
      <c r="B9" s="153" t="s">
        <v>1552</v>
      </c>
      <c r="C9" s="251" t="s">
        <v>160</v>
      </c>
      <c r="D9" s="152" t="s">
        <v>163</v>
      </c>
      <c r="E9" s="152" t="s">
        <v>164</v>
      </c>
      <c r="F9" s="152" t="s">
        <v>165</v>
      </c>
      <c r="G9" s="251" t="s">
        <v>166</v>
      </c>
      <c r="H9" s="251" t="s">
        <v>1114</v>
      </c>
      <c r="I9" s="315">
        <v>0.5</v>
      </c>
      <c r="J9" s="251" t="s">
        <v>1115</v>
      </c>
      <c r="K9" s="154"/>
      <c r="L9" s="557" t="s">
        <v>1374</v>
      </c>
      <c r="M9" s="554">
        <v>0.5</v>
      </c>
      <c r="N9" s="557" t="s">
        <v>1375</v>
      </c>
      <c r="O9" s="557">
        <v>1</v>
      </c>
      <c r="P9" s="555">
        <v>0.5</v>
      </c>
      <c r="Q9" s="548" t="s">
        <v>1022</v>
      </c>
      <c r="R9" s="557" t="s">
        <v>1376</v>
      </c>
      <c r="S9" s="260" t="s">
        <v>1269</v>
      </c>
      <c r="T9" s="552" t="str">
        <f t="shared" ref="T9:T14" si="0">IF(O9&gt;0,"1","0")</f>
        <v>1</v>
      </c>
      <c r="U9" s="558" t="s">
        <v>1377</v>
      </c>
      <c r="V9" s="327" t="s">
        <v>1378</v>
      </c>
      <c r="W9" s="260">
        <v>1</v>
      </c>
      <c r="X9" s="495">
        <v>1</v>
      </c>
      <c r="Y9" s="260" t="s">
        <v>1022</v>
      </c>
      <c r="Z9" s="497" t="s">
        <v>1679</v>
      </c>
      <c r="AA9" s="515" t="s">
        <v>1095</v>
      </c>
      <c r="AB9" s="260">
        <v>1</v>
      </c>
    </row>
    <row r="10" spans="1:28" s="537" customFormat="1" ht="73.5" customHeight="1">
      <c r="A10" s="92">
        <v>2</v>
      </c>
      <c r="B10" s="153" t="s">
        <v>1021</v>
      </c>
      <c r="C10" s="155" t="s">
        <v>86</v>
      </c>
      <c r="D10" s="152" t="s">
        <v>167</v>
      </c>
      <c r="E10" s="152" t="s">
        <v>168</v>
      </c>
      <c r="F10" s="155" t="s">
        <v>169</v>
      </c>
      <c r="G10" s="155" t="s">
        <v>170</v>
      </c>
      <c r="H10" s="46" t="s">
        <v>1116</v>
      </c>
      <c r="I10" s="47">
        <v>1</v>
      </c>
      <c r="J10" s="218" t="s">
        <v>1117</v>
      </c>
      <c r="K10" s="48"/>
      <c r="L10" s="557" t="s">
        <v>1085</v>
      </c>
      <c r="M10" s="554">
        <v>1</v>
      </c>
      <c r="N10" s="557" t="s">
        <v>1379</v>
      </c>
      <c r="O10" s="557">
        <v>1</v>
      </c>
      <c r="P10" s="555">
        <v>1</v>
      </c>
      <c r="Q10" s="548" t="s">
        <v>1022</v>
      </c>
      <c r="R10" s="557" t="s">
        <v>1380</v>
      </c>
      <c r="S10" s="260" t="s">
        <v>1095</v>
      </c>
      <c r="T10" s="552" t="str">
        <f t="shared" si="0"/>
        <v>1</v>
      </c>
      <c r="W10" s="260"/>
      <c r="X10" s="495">
        <v>1</v>
      </c>
      <c r="Y10" s="260" t="s">
        <v>1022</v>
      </c>
      <c r="Z10" s="260" t="s">
        <v>1363</v>
      </c>
      <c r="AA10" s="515" t="s">
        <v>1095</v>
      </c>
      <c r="AB10" s="260"/>
    </row>
    <row r="11" spans="1:28" s="537" customFormat="1" ht="73.5" customHeight="1">
      <c r="A11" s="46">
        <v>3</v>
      </c>
      <c r="B11" s="156" t="s">
        <v>172</v>
      </c>
      <c r="C11" s="251" t="s">
        <v>86</v>
      </c>
      <c r="D11" s="152" t="s">
        <v>173</v>
      </c>
      <c r="E11" s="152" t="s">
        <v>174</v>
      </c>
      <c r="F11" s="251" t="s">
        <v>175</v>
      </c>
      <c r="G11" s="46" t="s">
        <v>176</v>
      </c>
      <c r="H11" s="251" t="s">
        <v>1118</v>
      </c>
      <c r="I11" s="47">
        <v>0.5</v>
      </c>
      <c r="J11" s="251" t="s">
        <v>1086</v>
      </c>
      <c r="K11" s="48"/>
      <c r="L11" s="557" t="s">
        <v>1119</v>
      </c>
      <c r="M11" s="554">
        <v>0.5</v>
      </c>
      <c r="N11" s="557" t="s">
        <v>1379</v>
      </c>
      <c r="O11" s="557">
        <v>1</v>
      </c>
      <c r="P11" s="555">
        <v>0.5</v>
      </c>
      <c r="Q11" s="553" t="s">
        <v>1022</v>
      </c>
      <c r="R11" s="557" t="s">
        <v>1381</v>
      </c>
      <c r="S11" s="260" t="s">
        <v>1322</v>
      </c>
      <c r="T11" s="552" t="str">
        <f t="shared" si="0"/>
        <v>1</v>
      </c>
      <c r="W11" s="260">
        <v>1</v>
      </c>
      <c r="X11" s="495">
        <v>1</v>
      </c>
      <c r="Y11" s="260" t="s">
        <v>1022</v>
      </c>
      <c r="Z11" s="497" t="s">
        <v>1680</v>
      </c>
      <c r="AA11" s="515" t="s">
        <v>1095</v>
      </c>
      <c r="AB11" s="260">
        <v>1</v>
      </c>
    </row>
    <row r="12" spans="1:28" s="140" customFormat="1" ht="73.5" customHeight="1">
      <c r="A12" s="46">
        <v>4</v>
      </c>
      <c r="B12" s="202" t="s">
        <v>1513</v>
      </c>
      <c r="C12" s="218" t="s">
        <v>213</v>
      </c>
      <c r="D12" s="203" t="s">
        <v>163</v>
      </c>
      <c r="E12" s="203" t="s">
        <v>174</v>
      </c>
      <c r="F12" s="218" t="s">
        <v>214</v>
      </c>
      <c r="G12" s="218" t="s">
        <v>184</v>
      </c>
      <c r="H12" s="317" t="s">
        <v>1105</v>
      </c>
      <c r="I12" s="47">
        <v>0.5</v>
      </c>
      <c r="J12" s="324" t="s">
        <v>1106</v>
      </c>
      <c r="K12" s="48"/>
      <c r="L12" s="469" t="s">
        <v>1382</v>
      </c>
      <c r="M12" s="554">
        <v>0.5</v>
      </c>
      <c r="N12" s="553">
        <v>1</v>
      </c>
      <c r="O12" s="553">
        <v>1</v>
      </c>
      <c r="P12" s="555">
        <v>0.5</v>
      </c>
      <c r="Q12" s="553" t="s">
        <v>1022</v>
      </c>
      <c r="R12" s="559" t="s">
        <v>1383</v>
      </c>
      <c r="S12" s="260" t="s">
        <v>1322</v>
      </c>
      <c r="T12" s="552" t="str">
        <f t="shared" si="0"/>
        <v>1</v>
      </c>
      <c r="W12" s="260">
        <v>1</v>
      </c>
      <c r="X12" s="495">
        <v>1</v>
      </c>
      <c r="Y12" s="260" t="s">
        <v>1022</v>
      </c>
      <c r="Z12" s="496" t="s">
        <v>1681</v>
      </c>
      <c r="AA12" s="515" t="s">
        <v>1095</v>
      </c>
      <c r="AB12" s="260">
        <v>1</v>
      </c>
    </row>
    <row r="13" spans="1:28" s="538" customFormat="1" ht="73.5" customHeight="1">
      <c r="A13" s="46">
        <v>5</v>
      </c>
      <c r="B13" s="153" t="s">
        <v>639</v>
      </c>
      <c r="C13" s="251" t="s">
        <v>640</v>
      </c>
      <c r="D13" s="203" t="s">
        <v>939</v>
      </c>
      <c r="E13" s="203" t="s">
        <v>174</v>
      </c>
      <c r="F13" s="251" t="s">
        <v>1497</v>
      </c>
      <c r="G13" s="251" t="s">
        <v>641</v>
      </c>
      <c r="H13" s="404" t="s">
        <v>1195</v>
      </c>
      <c r="I13" s="405">
        <v>0.5</v>
      </c>
      <c r="J13" s="404"/>
      <c r="K13" s="48"/>
      <c r="L13" s="560" t="s">
        <v>1384</v>
      </c>
      <c r="M13" s="554">
        <v>0.5</v>
      </c>
      <c r="N13" s="557" t="s">
        <v>1385</v>
      </c>
      <c r="O13" s="557">
        <v>1</v>
      </c>
      <c r="P13" s="555">
        <v>0.5</v>
      </c>
      <c r="Q13" s="557" t="s">
        <v>1022</v>
      </c>
      <c r="R13" s="560" t="s">
        <v>1386</v>
      </c>
      <c r="S13" s="260" t="s">
        <v>1322</v>
      </c>
      <c r="T13" s="552" t="str">
        <f t="shared" si="0"/>
        <v>1</v>
      </c>
      <c r="U13" s="558" t="s">
        <v>1377</v>
      </c>
      <c r="V13" s="337" t="s">
        <v>1387</v>
      </c>
      <c r="W13" s="260">
        <v>1</v>
      </c>
      <c r="X13" s="495">
        <v>1</v>
      </c>
      <c r="Y13" s="260" t="s">
        <v>1022</v>
      </c>
      <c r="Z13" s="497" t="s">
        <v>1682</v>
      </c>
      <c r="AA13" s="515" t="s">
        <v>1095</v>
      </c>
      <c r="AB13" s="260">
        <v>1</v>
      </c>
    </row>
    <row r="14" spans="1:28" s="537" customFormat="1" ht="73.5" customHeight="1">
      <c r="A14" s="46">
        <v>6</v>
      </c>
      <c r="B14" s="156" t="s">
        <v>935</v>
      </c>
      <c r="C14" s="251" t="s">
        <v>919</v>
      </c>
      <c r="D14" s="203" t="s">
        <v>941</v>
      </c>
      <c r="E14" s="203" t="s">
        <v>174</v>
      </c>
      <c r="F14" s="251" t="s">
        <v>920</v>
      </c>
      <c r="G14" s="46" t="s">
        <v>921</v>
      </c>
      <c r="H14" s="46" t="s">
        <v>1506</v>
      </c>
      <c r="I14" s="47">
        <v>0.25</v>
      </c>
      <c r="J14" s="251" t="s">
        <v>1184</v>
      </c>
      <c r="K14" s="48"/>
      <c r="L14" s="557" t="s">
        <v>1388</v>
      </c>
      <c r="M14" s="554">
        <v>0.24</v>
      </c>
      <c r="N14" s="557" t="s">
        <v>1379</v>
      </c>
      <c r="O14" s="557">
        <v>1</v>
      </c>
      <c r="P14" s="555">
        <v>0.24</v>
      </c>
      <c r="Q14" s="553" t="s">
        <v>1022</v>
      </c>
      <c r="R14" s="557" t="s">
        <v>1507</v>
      </c>
      <c r="S14" s="260" t="s">
        <v>1322</v>
      </c>
      <c r="T14" s="552" t="str">
        <f t="shared" si="0"/>
        <v>1</v>
      </c>
      <c r="W14" s="260">
        <v>1</v>
      </c>
      <c r="X14" s="495">
        <v>1</v>
      </c>
      <c r="Y14" s="260" t="s">
        <v>1022</v>
      </c>
      <c r="Z14" s="497" t="s">
        <v>1683</v>
      </c>
      <c r="AA14" s="515" t="s">
        <v>1095</v>
      </c>
      <c r="AB14" s="260">
        <v>1</v>
      </c>
    </row>
    <row r="15" spans="1:28" ht="27.75" customHeight="1">
      <c r="A15" s="569" t="s">
        <v>179</v>
      </c>
      <c r="B15" s="570"/>
      <c r="C15" s="570"/>
      <c r="D15" s="570"/>
      <c r="E15" s="570"/>
      <c r="F15" s="570"/>
      <c r="G15" s="570"/>
      <c r="H15" s="570"/>
      <c r="I15" s="570"/>
      <c r="J15" s="570"/>
      <c r="K15" s="570"/>
      <c r="L15" s="561"/>
      <c r="M15" s="561"/>
      <c r="N15" s="561"/>
      <c r="O15" s="561"/>
      <c r="P15" s="561"/>
      <c r="Q15" s="561"/>
      <c r="R15" s="561"/>
      <c r="S15" s="561"/>
      <c r="T15" s="561"/>
    </row>
    <row r="16" spans="1:28" s="537" customFormat="1" ht="75.75" customHeight="1">
      <c r="A16" s="223">
        <v>1</v>
      </c>
      <c r="B16" s="225" t="s">
        <v>1023</v>
      </c>
      <c r="C16" s="226" t="s">
        <v>86</v>
      </c>
      <c r="D16" s="168" t="s">
        <v>940</v>
      </c>
      <c r="E16" s="168">
        <v>44043</v>
      </c>
      <c r="F16" s="226" t="s">
        <v>177</v>
      </c>
      <c r="G16" s="223" t="s">
        <v>178</v>
      </c>
      <c r="H16" s="401" t="s">
        <v>1120</v>
      </c>
      <c r="I16" s="209">
        <v>0.66</v>
      </c>
      <c r="J16" s="401" t="s">
        <v>1121</v>
      </c>
      <c r="K16" s="401"/>
      <c r="L16" s="557" t="s">
        <v>1389</v>
      </c>
      <c r="M16" s="554">
        <v>0.7</v>
      </c>
      <c r="N16" s="557" t="s">
        <v>1390</v>
      </c>
      <c r="O16" s="557">
        <v>1</v>
      </c>
      <c r="P16" s="555">
        <v>0.7</v>
      </c>
      <c r="Q16" s="553" t="s">
        <v>1022</v>
      </c>
      <c r="R16" s="557" t="s">
        <v>1391</v>
      </c>
      <c r="S16" s="260" t="s">
        <v>1269</v>
      </c>
      <c r="T16" s="552" t="str">
        <f t="shared" ref="T16:T26" si="1">IF(O16&gt;0,"1","0")</f>
        <v>1</v>
      </c>
      <c r="W16" s="260">
        <v>1</v>
      </c>
      <c r="X16" s="495">
        <v>1</v>
      </c>
      <c r="Y16" s="260" t="s">
        <v>1022</v>
      </c>
      <c r="Z16" s="497" t="s">
        <v>1684</v>
      </c>
      <c r="AA16" s="515" t="s">
        <v>1095</v>
      </c>
      <c r="AB16" s="260">
        <v>1</v>
      </c>
    </row>
    <row r="17" spans="1:28" s="538" customFormat="1" ht="94.5" customHeight="1">
      <c r="A17" s="223">
        <v>2</v>
      </c>
      <c r="B17" s="533" t="s">
        <v>186</v>
      </c>
      <c r="C17" s="158" t="s">
        <v>187</v>
      </c>
      <c r="D17" s="159" t="s">
        <v>1065</v>
      </c>
      <c r="E17" s="159" t="s">
        <v>1066</v>
      </c>
      <c r="F17" s="158" t="s">
        <v>1067</v>
      </c>
      <c r="G17" s="223" t="s">
        <v>1068</v>
      </c>
      <c r="H17" s="223" t="s">
        <v>1189</v>
      </c>
      <c r="I17" s="75">
        <v>0.5</v>
      </c>
      <c r="J17" s="223"/>
      <c r="K17" s="223"/>
      <c r="L17" s="560" t="s">
        <v>1392</v>
      </c>
      <c r="M17" s="554">
        <v>0.5</v>
      </c>
      <c r="N17" s="557">
        <v>3</v>
      </c>
      <c r="O17" s="557">
        <v>1</v>
      </c>
      <c r="P17" s="555">
        <v>0.25</v>
      </c>
      <c r="Q17" s="557" t="s">
        <v>1022</v>
      </c>
      <c r="R17" s="560" t="s">
        <v>1393</v>
      </c>
      <c r="S17" s="260" t="s">
        <v>1322</v>
      </c>
      <c r="T17" s="552" t="str">
        <f t="shared" si="1"/>
        <v>1</v>
      </c>
      <c r="U17" s="562" t="s">
        <v>1377</v>
      </c>
      <c r="V17" s="563" t="s">
        <v>1394</v>
      </c>
      <c r="W17" s="260">
        <v>1</v>
      </c>
      <c r="X17" s="495">
        <v>1</v>
      </c>
      <c r="Y17" s="260" t="s">
        <v>1022</v>
      </c>
      <c r="Z17" s="260" t="s">
        <v>1627</v>
      </c>
      <c r="AA17" s="515" t="s">
        <v>1095</v>
      </c>
      <c r="AB17" s="260">
        <v>1</v>
      </c>
    </row>
    <row r="18" spans="1:28" s="538" customFormat="1" ht="75.75" customHeight="1">
      <c r="A18" s="223">
        <v>3</v>
      </c>
      <c r="B18" s="29" t="s">
        <v>1498</v>
      </c>
      <c r="C18" s="30" t="s">
        <v>526</v>
      </c>
      <c r="D18" s="168" t="s">
        <v>1064</v>
      </c>
      <c r="E18" s="168" t="s">
        <v>174</v>
      </c>
      <c r="F18" s="30" t="s">
        <v>527</v>
      </c>
      <c r="G18" s="223" t="s">
        <v>528</v>
      </c>
      <c r="H18" s="223" t="s">
        <v>1196</v>
      </c>
      <c r="I18" s="415">
        <v>0.5</v>
      </c>
      <c r="J18" s="223"/>
      <c r="K18" s="223"/>
      <c r="L18" s="560" t="s">
        <v>1395</v>
      </c>
      <c r="M18" s="554">
        <v>0.67</v>
      </c>
      <c r="N18" s="557" t="s">
        <v>1396</v>
      </c>
      <c r="O18" s="557">
        <v>1</v>
      </c>
      <c r="P18" s="555">
        <v>0.67</v>
      </c>
      <c r="Q18" s="557" t="s">
        <v>1022</v>
      </c>
      <c r="R18" s="560" t="s">
        <v>1397</v>
      </c>
      <c r="S18" s="260" t="s">
        <v>1322</v>
      </c>
      <c r="T18" s="552" t="str">
        <f t="shared" si="1"/>
        <v>1</v>
      </c>
      <c r="U18" s="537"/>
      <c r="V18" s="537"/>
      <c r="W18" s="260">
        <v>1</v>
      </c>
      <c r="X18" s="495">
        <v>1</v>
      </c>
      <c r="Y18" s="260" t="s">
        <v>1022</v>
      </c>
      <c r="Z18" s="497" t="s">
        <v>1628</v>
      </c>
      <c r="AA18" s="515" t="s">
        <v>1095</v>
      </c>
      <c r="AB18" s="260">
        <v>1</v>
      </c>
    </row>
    <row r="19" spans="1:28" s="140" customFormat="1" ht="75.75" customHeight="1">
      <c r="A19" s="223">
        <v>4</v>
      </c>
      <c r="B19" s="157" t="s">
        <v>529</v>
      </c>
      <c r="C19" s="158" t="s">
        <v>530</v>
      </c>
      <c r="D19" s="159" t="s">
        <v>939</v>
      </c>
      <c r="E19" s="159" t="s">
        <v>174</v>
      </c>
      <c r="F19" s="158" t="s">
        <v>531</v>
      </c>
      <c r="G19" s="223" t="s">
        <v>532</v>
      </c>
      <c r="H19" s="223" t="s">
        <v>1167</v>
      </c>
      <c r="I19" s="415">
        <v>0.1</v>
      </c>
      <c r="J19" s="223" t="s">
        <v>672</v>
      </c>
      <c r="K19" s="223" t="s">
        <v>1168</v>
      </c>
      <c r="L19" s="560" t="s">
        <v>1395</v>
      </c>
      <c r="M19" s="554">
        <v>0.67</v>
      </c>
      <c r="N19" s="557" t="s">
        <v>1396</v>
      </c>
      <c r="O19" s="553">
        <v>1</v>
      </c>
      <c r="P19" s="555">
        <v>0.67</v>
      </c>
      <c r="Q19" s="557" t="s">
        <v>1022</v>
      </c>
      <c r="R19" s="560" t="s">
        <v>1397</v>
      </c>
      <c r="S19" s="260" t="s">
        <v>1322</v>
      </c>
      <c r="T19" s="552" t="str">
        <f t="shared" si="1"/>
        <v>1</v>
      </c>
      <c r="W19" s="260">
        <v>1</v>
      </c>
      <c r="X19" s="495">
        <v>1</v>
      </c>
      <c r="Y19" s="260" t="s">
        <v>1022</v>
      </c>
      <c r="Z19" s="497" t="s">
        <v>1547</v>
      </c>
      <c r="AA19" s="515" t="s">
        <v>1095</v>
      </c>
      <c r="AB19" s="260">
        <v>1</v>
      </c>
    </row>
    <row r="20" spans="1:28" s="538" customFormat="1" ht="112.5" customHeight="1">
      <c r="A20" s="223">
        <v>5</v>
      </c>
      <c r="B20" s="532" t="s">
        <v>616</v>
      </c>
      <c r="C20" s="158" t="s">
        <v>617</v>
      </c>
      <c r="D20" s="159" t="s">
        <v>163</v>
      </c>
      <c r="E20" s="159" t="s">
        <v>174</v>
      </c>
      <c r="F20" s="158" t="s">
        <v>618</v>
      </c>
      <c r="G20" s="223" t="s">
        <v>619</v>
      </c>
      <c r="H20" s="223" t="s">
        <v>1099</v>
      </c>
      <c r="I20" s="138">
        <v>0.66</v>
      </c>
      <c r="J20" s="223" t="s">
        <v>1100</v>
      </c>
      <c r="K20" s="223"/>
      <c r="L20" s="557" t="s">
        <v>1398</v>
      </c>
      <c r="M20" s="554">
        <v>0.66</v>
      </c>
      <c r="N20" s="557" t="s">
        <v>1399</v>
      </c>
      <c r="O20" s="557">
        <v>1</v>
      </c>
      <c r="P20" s="555">
        <v>0.73</v>
      </c>
      <c r="Q20" s="557" t="s">
        <v>1022</v>
      </c>
      <c r="R20" s="560" t="s">
        <v>1400</v>
      </c>
      <c r="S20" s="260" t="s">
        <v>1322</v>
      </c>
      <c r="T20" s="552" t="str">
        <f t="shared" si="1"/>
        <v>1</v>
      </c>
      <c r="U20" s="537"/>
      <c r="V20" s="537"/>
      <c r="W20" s="260">
        <v>1</v>
      </c>
      <c r="X20" s="495">
        <v>1</v>
      </c>
      <c r="Y20" s="260" t="s">
        <v>1022</v>
      </c>
      <c r="Z20" s="497" t="s">
        <v>1527</v>
      </c>
      <c r="AA20" s="515" t="s">
        <v>1095</v>
      </c>
      <c r="AB20" s="260">
        <v>1</v>
      </c>
    </row>
    <row r="21" spans="1:28" s="140" customFormat="1" ht="75.75" customHeight="1">
      <c r="A21" s="223">
        <v>6</v>
      </c>
      <c r="B21" s="225" t="s">
        <v>981</v>
      </c>
      <c r="C21" s="226" t="s">
        <v>642</v>
      </c>
      <c r="D21" s="168" t="s">
        <v>939</v>
      </c>
      <c r="E21" s="168" t="s">
        <v>174</v>
      </c>
      <c r="F21" s="226" t="s">
        <v>982</v>
      </c>
      <c r="G21" s="223" t="s">
        <v>643</v>
      </c>
      <c r="H21" s="344" t="s">
        <v>1182</v>
      </c>
      <c r="I21" s="296">
        <v>0.5</v>
      </c>
      <c r="J21" s="297"/>
      <c r="K21" s="345"/>
      <c r="L21" s="553" t="s">
        <v>1401</v>
      </c>
      <c r="M21" s="554">
        <v>0.5</v>
      </c>
      <c r="N21" s="553">
        <v>1</v>
      </c>
      <c r="O21" s="553">
        <v>1</v>
      </c>
      <c r="P21" s="555">
        <v>0.5</v>
      </c>
      <c r="Q21" s="553" t="s">
        <v>1022</v>
      </c>
      <c r="R21" s="553" t="s">
        <v>1402</v>
      </c>
      <c r="S21" s="260" t="s">
        <v>1322</v>
      </c>
      <c r="T21" s="552" t="str">
        <f t="shared" si="1"/>
        <v>1</v>
      </c>
      <c r="U21" s="558" t="s">
        <v>1377</v>
      </c>
      <c r="V21" s="337" t="s">
        <v>1403</v>
      </c>
      <c r="W21" s="260">
        <v>1</v>
      </c>
      <c r="X21" s="495">
        <v>1</v>
      </c>
      <c r="Y21" s="260" t="s">
        <v>1022</v>
      </c>
      <c r="Z21" s="497" t="s">
        <v>1629</v>
      </c>
      <c r="AA21" s="515" t="s">
        <v>1095</v>
      </c>
      <c r="AB21" s="260">
        <v>1</v>
      </c>
    </row>
    <row r="22" spans="1:28" s="537" customFormat="1" ht="75.75" customHeight="1">
      <c r="A22" s="401">
        <v>7</v>
      </c>
      <c r="B22" s="204" t="s">
        <v>1499</v>
      </c>
      <c r="C22" s="205" t="s">
        <v>720</v>
      </c>
      <c r="D22" s="206" t="s">
        <v>939</v>
      </c>
      <c r="E22" s="206" t="s">
        <v>174</v>
      </c>
      <c r="F22" s="205" t="s">
        <v>721</v>
      </c>
      <c r="G22" s="401" t="s">
        <v>922</v>
      </c>
      <c r="H22" s="401" t="s">
        <v>1185</v>
      </c>
      <c r="I22" s="416">
        <v>0.66600000000000004</v>
      </c>
      <c r="J22" s="401"/>
      <c r="K22" s="401"/>
      <c r="L22" s="557" t="s">
        <v>1404</v>
      </c>
      <c r="M22" s="554">
        <v>0.66600000000000004</v>
      </c>
      <c r="N22" s="557" t="s">
        <v>1132</v>
      </c>
      <c r="O22" s="557">
        <v>1</v>
      </c>
      <c r="P22" s="555">
        <v>0.67</v>
      </c>
      <c r="Q22" s="557" t="s">
        <v>1022</v>
      </c>
      <c r="R22" s="557" t="s">
        <v>1405</v>
      </c>
      <c r="S22" s="260" t="s">
        <v>1322</v>
      </c>
      <c r="T22" s="552" t="str">
        <f t="shared" si="1"/>
        <v>1</v>
      </c>
      <c r="W22" s="260">
        <v>1</v>
      </c>
      <c r="X22" s="495">
        <v>1</v>
      </c>
      <c r="Y22" s="260" t="s">
        <v>1022</v>
      </c>
      <c r="Z22" s="497" t="s">
        <v>1630</v>
      </c>
      <c r="AA22" s="515" t="s">
        <v>1095</v>
      </c>
      <c r="AB22" s="260">
        <v>1</v>
      </c>
    </row>
    <row r="23" spans="1:28" s="537" customFormat="1" ht="75.75" customHeight="1">
      <c r="A23" s="401">
        <v>8</v>
      </c>
      <c r="B23" s="207" t="s">
        <v>1514</v>
      </c>
      <c r="C23" s="208" t="s">
        <v>916</v>
      </c>
      <c r="D23" s="206" t="s">
        <v>163</v>
      </c>
      <c r="E23" s="206" t="s">
        <v>174</v>
      </c>
      <c r="F23" s="208" t="s">
        <v>917</v>
      </c>
      <c r="G23" s="205" t="s">
        <v>918</v>
      </c>
      <c r="H23" s="318" t="s">
        <v>1107</v>
      </c>
      <c r="I23" s="209">
        <v>0.66</v>
      </c>
      <c r="J23" s="319" t="s">
        <v>1108</v>
      </c>
      <c r="K23" s="401"/>
      <c r="L23" s="557" t="s">
        <v>1108</v>
      </c>
      <c r="M23" s="554">
        <v>0.66700000000000004</v>
      </c>
      <c r="N23" s="557">
        <v>2</v>
      </c>
      <c r="O23" s="557">
        <v>1</v>
      </c>
      <c r="P23" s="555">
        <v>0.66700000000000004</v>
      </c>
      <c r="Q23" s="553" t="s">
        <v>1022</v>
      </c>
      <c r="R23" s="557" t="s">
        <v>1406</v>
      </c>
      <c r="S23" s="260" t="s">
        <v>1322</v>
      </c>
      <c r="T23" s="552" t="str">
        <f t="shared" si="1"/>
        <v>1</v>
      </c>
      <c r="W23" s="260">
        <v>1</v>
      </c>
      <c r="X23" s="495">
        <v>1</v>
      </c>
      <c r="Y23" s="260" t="s">
        <v>1022</v>
      </c>
      <c r="Z23" s="496" t="s">
        <v>1515</v>
      </c>
      <c r="AA23" s="515" t="s">
        <v>1095</v>
      </c>
      <c r="AB23" s="260">
        <v>1</v>
      </c>
    </row>
    <row r="24" spans="1:28" s="537" customFormat="1" ht="75.75" customHeight="1">
      <c r="A24" s="401">
        <v>9</v>
      </c>
      <c r="B24" s="204" t="s">
        <v>1508</v>
      </c>
      <c r="C24" s="205" t="s">
        <v>919</v>
      </c>
      <c r="D24" s="206" t="s">
        <v>940</v>
      </c>
      <c r="E24" s="206" t="s">
        <v>174</v>
      </c>
      <c r="F24" s="205" t="s">
        <v>1500</v>
      </c>
      <c r="G24" s="401" t="s">
        <v>923</v>
      </c>
      <c r="H24" s="316" t="s">
        <v>1186</v>
      </c>
      <c r="I24" s="209">
        <v>0.66</v>
      </c>
      <c r="J24" s="401" t="s">
        <v>1131</v>
      </c>
      <c r="K24" s="401"/>
      <c r="L24" s="557" t="s">
        <v>1087</v>
      </c>
      <c r="M24" s="554">
        <v>0.66</v>
      </c>
      <c r="N24" s="557" t="s">
        <v>1407</v>
      </c>
      <c r="O24" s="557">
        <v>1</v>
      </c>
      <c r="P24" s="555">
        <v>0.66</v>
      </c>
      <c r="Q24" s="553" t="s">
        <v>1022</v>
      </c>
      <c r="R24" s="560" t="s">
        <v>1408</v>
      </c>
      <c r="S24" s="260" t="s">
        <v>1322</v>
      </c>
      <c r="T24" s="552" t="str">
        <f t="shared" si="1"/>
        <v>1</v>
      </c>
      <c r="W24" s="260">
        <v>1</v>
      </c>
      <c r="X24" s="495">
        <v>1</v>
      </c>
      <c r="Y24" s="260" t="s">
        <v>1022</v>
      </c>
      <c r="Z24" s="497" t="s">
        <v>1534</v>
      </c>
      <c r="AA24" s="515" t="s">
        <v>1095</v>
      </c>
      <c r="AB24" s="260">
        <v>1</v>
      </c>
    </row>
    <row r="25" spans="1:28" s="537" customFormat="1" ht="75.75" customHeight="1">
      <c r="A25" s="401">
        <v>10</v>
      </c>
      <c r="B25" s="204" t="s">
        <v>924</v>
      </c>
      <c r="C25" s="205" t="s">
        <v>919</v>
      </c>
      <c r="D25" s="206" t="s">
        <v>163</v>
      </c>
      <c r="E25" s="206" t="s">
        <v>174</v>
      </c>
      <c r="F25" s="208" t="s">
        <v>1071</v>
      </c>
      <c r="G25" s="205" t="s">
        <v>925</v>
      </c>
      <c r="H25" s="401" t="s">
        <v>1535</v>
      </c>
      <c r="I25" s="209">
        <v>0.8</v>
      </c>
      <c r="J25" s="401" t="s">
        <v>1187</v>
      </c>
      <c r="K25" s="401"/>
      <c r="L25" s="557" t="s">
        <v>1122</v>
      </c>
      <c r="M25" s="554">
        <v>0.8</v>
      </c>
      <c r="N25" s="557" t="s">
        <v>1409</v>
      </c>
      <c r="O25" s="557">
        <v>1</v>
      </c>
      <c r="P25" s="555">
        <v>0.8</v>
      </c>
      <c r="Q25" s="553" t="s">
        <v>1022</v>
      </c>
      <c r="R25" s="557" t="s">
        <v>1410</v>
      </c>
      <c r="S25" s="260" t="s">
        <v>1322</v>
      </c>
      <c r="T25" s="552" t="str">
        <f t="shared" si="1"/>
        <v>1</v>
      </c>
      <c r="W25" s="260">
        <v>1</v>
      </c>
      <c r="X25" s="495">
        <v>1</v>
      </c>
      <c r="Y25" s="260" t="s">
        <v>1022</v>
      </c>
      <c r="Z25" s="497" t="s">
        <v>1631</v>
      </c>
      <c r="AA25" s="515" t="s">
        <v>1095</v>
      </c>
      <c r="AB25" s="260">
        <v>1</v>
      </c>
    </row>
    <row r="26" spans="1:28" s="537" customFormat="1" ht="75.75" customHeight="1">
      <c r="A26" s="401">
        <v>11</v>
      </c>
      <c r="B26" s="204" t="s">
        <v>912</v>
      </c>
      <c r="C26" s="205" t="s">
        <v>913</v>
      </c>
      <c r="D26" s="206" t="s">
        <v>163</v>
      </c>
      <c r="E26" s="206" t="s">
        <v>174</v>
      </c>
      <c r="F26" s="208" t="s">
        <v>914</v>
      </c>
      <c r="G26" s="205" t="s">
        <v>915</v>
      </c>
      <c r="H26" s="401" t="s">
        <v>1192</v>
      </c>
      <c r="I26" s="320">
        <v>0.5</v>
      </c>
      <c r="J26" s="401" t="s">
        <v>1133</v>
      </c>
      <c r="K26" s="401"/>
      <c r="L26" s="557" t="s">
        <v>1411</v>
      </c>
      <c r="M26" s="554">
        <v>0.5</v>
      </c>
      <c r="N26" s="557"/>
      <c r="O26" s="557">
        <v>1</v>
      </c>
      <c r="P26" s="555">
        <v>0.5</v>
      </c>
      <c r="Q26" s="553" t="s">
        <v>1022</v>
      </c>
      <c r="R26" s="557" t="s">
        <v>1412</v>
      </c>
      <c r="S26" s="260" t="s">
        <v>1322</v>
      </c>
      <c r="T26" s="552" t="str">
        <f t="shared" si="1"/>
        <v>1</v>
      </c>
      <c r="W26" s="260">
        <v>1</v>
      </c>
      <c r="X26" s="495">
        <v>1</v>
      </c>
      <c r="Y26" s="260" t="s">
        <v>1022</v>
      </c>
      <c r="Z26" s="497" t="s">
        <v>1632</v>
      </c>
      <c r="AA26" s="515" t="s">
        <v>1095</v>
      </c>
      <c r="AB26" s="260">
        <v>1</v>
      </c>
    </row>
    <row r="27" spans="1:28" ht="30" customHeight="1">
      <c r="A27" s="571" t="s">
        <v>180</v>
      </c>
      <c r="B27" s="572"/>
      <c r="C27" s="572"/>
      <c r="D27" s="572"/>
      <c r="E27" s="572"/>
      <c r="F27" s="572"/>
      <c r="G27" s="572"/>
      <c r="H27" s="572"/>
      <c r="I27" s="572"/>
      <c r="J27" s="572"/>
      <c r="K27" s="572"/>
      <c r="L27" s="564"/>
      <c r="M27" s="564"/>
      <c r="N27" s="564"/>
      <c r="O27" s="564"/>
      <c r="P27" s="564"/>
      <c r="Q27" s="564"/>
      <c r="R27" s="564"/>
      <c r="S27" s="564"/>
      <c r="T27" s="564"/>
    </row>
    <row r="28" spans="1:28" s="140" customFormat="1" ht="61.5" customHeight="1">
      <c r="A28" s="49">
        <v>1</v>
      </c>
      <c r="B28" s="97" t="s">
        <v>181</v>
      </c>
      <c r="C28" s="50" t="s">
        <v>86</v>
      </c>
      <c r="D28" s="50" t="s">
        <v>182</v>
      </c>
      <c r="E28" s="50" t="s">
        <v>182</v>
      </c>
      <c r="F28" s="50" t="s">
        <v>183</v>
      </c>
      <c r="G28" s="52" t="s">
        <v>184</v>
      </c>
      <c r="H28" s="326" t="s">
        <v>1123</v>
      </c>
      <c r="I28" s="417">
        <v>0.66</v>
      </c>
      <c r="J28" s="326" t="s">
        <v>1124</v>
      </c>
      <c r="K28" s="326"/>
      <c r="L28" s="553" t="s">
        <v>1087</v>
      </c>
      <c r="M28" s="554">
        <v>0.66</v>
      </c>
      <c r="N28" s="553" t="s">
        <v>1413</v>
      </c>
      <c r="O28" s="553">
        <v>1</v>
      </c>
      <c r="P28" s="555">
        <v>0.66</v>
      </c>
      <c r="Q28" s="553" t="s">
        <v>1022</v>
      </c>
      <c r="R28" s="565" t="s">
        <v>1414</v>
      </c>
      <c r="S28" s="260" t="s">
        <v>1322</v>
      </c>
      <c r="T28" s="566" t="str">
        <f>IF(O28&gt;0,"1","0")</f>
        <v>1</v>
      </c>
      <c r="W28" s="260">
        <v>1</v>
      </c>
      <c r="X28" s="495">
        <v>1</v>
      </c>
      <c r="Y28" s="260" t="s">
        <v>1022</v>
      </c>
      <c r="Z28" s="497" t="s">
        <v>1633</v>
      </c>
      <c r="AA28" s="515" t="s">
        <v>1095</v>
      </c>
      <c r="AB28" s="260">
        <v>1</v>
      </c>
    </row>
    <row r="29" spans="1:28" s="140" customFormat="1" ht="61.5" customHeight="1">
      <c r="A29" s="351">
        <v>2</v>
      </c>
      <c r="B29" s="534" t="s">
        <v>188</v>
      </c>
      <c r="C29" s="229" t="s">
        <v>189</v>
      </c>
      <c r="D29" s="93" t="s">
        <v>1065</v>
      </c>
      <c r="E29" s="93" t="s">
        <v>1066</v>
      </c>
      <c r="F29" s="93" t="s">
        <v>1516</v>
      </c>
      <c r="G29" s="351" t="s">
        <v>190</v>
      </c>
      <c r="H29" s="351" t="s">
        <v>1190</v>
      </c>
      <c r="I29" s="350">
        <v>0</v>
      </c>
      <c r="J29" s="76"/>
      <c r="K29" s="76"/>
      <c r="L29" s="553" t="s">
        <v>1190</v>
      </c>
      <c r="M29" s="554">
        <v>0</v>
      </c>
      <c r="N29" s="553"/>
      <c r="O29" s="553">
        <v>1</v>
      </c>
      <c r="P29" s="555">
        <v>0</v>
      </c>
      <c r="Q29" s="557" t="s">
        <v>1022</v>
      </c>
      <c r="R29" s="553" t="s">
        <v>1415</v>
      </c>
      <c r="S29" s="260" t="s">
        <v>1322</v>
      </c>
      <c r="T29" s="552" t="str">
        <f>IF(O29&gt;0,"1","0")</f>
        <v>1</v>
      </c>
      <c r="U29" s="562" t="s">
        <v>1377</v>
      </c>
      <c r="V29" s="337" t="s">
        <v>1416</v>
      </c>
      <c r="W29" s="260">
        <v>1</v>
      </c>
      <c r="X29" s="495">
        <v>1</v>
      </c>
      <c r="Y29" s="260" t="s">
        <v>1022</v>
      </c>
      <c r="Z29" s="497" t="s">
        <v>1517</v>
      </c>
      <c r="AA29" s="515" t="s">
        <v>1095</v>
      </c>
      <c r="AB29" s="260">
        <v>1</v>
      </c>
    </row>
    <row r="30" spans="1:28" ht="61.5" customHeight="1">
      <c r="A30" s="49">
        <v>3</v>
      </c>
      <c r="B30" s="169" t="s">
        <v>644</v>
      </c>
      <c r="C30" s="170" t="s">
        <v>642</v>
      </c>
      <c r="D30" s="171" t="s">
        <v>939</v>
      </c>
      <c r="E30" s="171" t="s">
        <v>174</v>
      </c>
      <c r="F30" s="351" t="s">
        <v>983</v>
      </c>
      <c r="G30" s="351" t="s">
        <v>984</v>
      </c>
      <c r="H30" s="406" t="s">
        <v>1183</v>
      </c>
      <c r="I30" s="298">
        <v>0.25</v>
      </c>
      <c r="J30" s="346"/>
      <c r="K30" s="347"/>
      <c r="L30" s="553" t="s">
        <v>1417</v>
      </c>
      <c r="M30" s="554">
        <v>0.4</v>
      </c>
      <c r="N30" s="553">
        <v>2</v>
      </c>
      <c r="O30" s="553">
        <v>1</v>
      </c>
      <c r="P30" s="555">
        <v>0.4</v>
      </c>
      <c r="Q30" s="553" t="s">
        <v>1022</v>
      </c>
      <c r="R30" s="553" t="s">
        <v>1418</v>
      </c>
      <c r="S30" s="260" t="s">
        <v>1322</v>
      </c>
      <c r="T30" s="552" t="str">
        <f>IF(O30&gt;0,"1","0")</f>
        <v>1</v>
      </c>
      <c r="U30" s="558" t="s">
        <v>1377</v>
      </c>
      <c r="V30" s="546" t="s">
        <v>1419</v>
      </c>
      <c r="W30" s="260">
        <v>1</v>
      </c>
      <c r="X30" s="495">
        <v>1</v>
      </c>
      <c r="Y30" s="260" t="s">
        <v>1022</v>
      </c>
      <c r="Z30" s="497" t="s">
        <v>1685</v>
      </c>
      <c r="AA30" s="515" t="s">
        <v>1095</v>
      </c>
      <c r="AB30" s="260">
        <v>1</v>
      </c>
    </row>
    <row r="31" spans="1:28" s="140" customFormat="1" ht="61.5" customHeight="1">
      <c r="A31" s="49">
        <v>4</v>
      </c>
      <c r="B31" s="196" t="s">
        <v>926</v>
      </c>
      <c r="C31" s="252" t="s">
        <v>463</v>
      </c>
      <c r="D31" s="50" t="s">
        <v>163</v>
      </c>
      <c r="E31" s="50" t="s">
        <v>164</v>
      </c>
      <c r="F31" s="252" t="s">
        <v>927</v>
      </c>
      <c r="G31" s="49" t="s">
        <v>928</v>
      </c>
      <c r="H31" s="252" t="s">
        <v>1042</v>
      </c>
      <c r="I31" s="253">
        <v>1</v>
      </c>
      <c r="J31" s="252" t="s">
        <v>1095</v>
      </c>
      <c r="K31" s="49"/>
      <c r="L31" s="553" t="s">
        <v>1341</v>
      </c>
      <c r="M31" s="554">
        <v>1</v>
      </c>
      <c r="N31" s="553" t="s">
        <v>1022</v>
      </c>
      <c r="O31" s="553">
        <v>1</v>
      </c>
      <c r="P31" s="555">
        <v>1</v>
      </c>
      <c r="Q31" s="553" t="s">
        <v>1022</v>
      </c>
      <c r="R31" s="553" t="s">
        <v>1341</v>
      </c>
      <c r="S31" s="260" t="s">
        <v>1095</v>
      </c>
      <c r="T31" s="552" t="str">
        <f>IF(O31&gt;0,"1","0")</f>
        <v>1</v>
      </c>
      <c r="W31" s="260"/>
      <c r="X31" s="495">
        <v>1</v>
      </c>
      <c r="Y31" s="260" t="s">
        <v>1022</v>
      </c>
      <c r="Z31" s="260" t="s">
        <v>1363</v>
      </c>
      <c r="AA31" s="515" t="s">
        <v>1095</v>
      </c>
      <c r="AB31" s="260"/>
    </row>
    <row r="32" spans="1:28" ht="17.399999999999999">
      <c r="L32" s="40"/>
      <c r="M32" s="39"/>
      <c r="Q32" s="40"/>
      <c r="R32" s="40"/>
      <c r="S32" s="40"/>
      <c r="T32" s="40"/>
      <c r="W32" s="40"/>
      <c r="X32" s="498">
        <f>AVERAGE(X6:X31)</f>
        <v>1</v>
      </c>
    </row>
    <row r="33" spans="12:24" ht="28.8">
      <c r="L33" s="40"/>
      <c r="M33" s="39"/>
      <c r="Q33" s="40"/>
      <c r="R33" s="40"/>
      <c r="S33" s="40"/>
      <c r="T33" s="40"/>
      <c r="W33" s="499" t="s">
        <v>1358</v>
      </c>
      <c r="X33" s="500">
        <f>COUNTA(AB6:AB31)</f>
        <v>21</v>
      </c>
    </row>
    <row r="34" spans="12:24" ht="28.8">
      <c r="L34" s="40"/>
      <c r="M34" s="39"/>
      <c r="Q34" s="40"/>
      <c r="R34" s="40"/>
      <c r="S34" s="40"/>
      <c r="T34" s="40"/>
      <c r="W34" s="499" t="s">
        <v>1359</v>
      </c>
      <c r="X34" s="500">
        <f>COUNTIF(W6:W31,1)</f>
        <v>21</v>
      </c>
    </row>
  </sheetData>
  <autoFilter ref="A4:AB34" xr:uid="{00000000-0009-0000-0000-000008000000}"/>
  <mergeCells count="6">
    <mergeCell ref="O3:S3"/>
    <mergeCell ref="W3:AA3"/>
    <mergeCell ref="A1:K2"/>
    <mergeCell ref="A5:K5"/>
    <mergeCell ref="A3:K3"/>
    <mergeCell ref="L3:N3"/>
  </mergeCells>
  <conditionalFormatting sqref="S28:S31 S16:S26 S9:S14 S6:S7">
    <cfRule type="containsText" dxfId="160" priority="19" operator="containsText" text="NO REQUIERE SEGUIMIENTO PARA ESTE CORTE">
      <formula>NOT(ISERROR(SEARCH("NO REQUIERE SEGUIMIENTO PARA ESTE CORTE",S6)))</formula>
    </cfRule>
    <cfRule type="containsText" dxfId="159" priority="20" operator="containsText" text="CUMPLIDA FUERA DE TÉRMINO">
      <formula>NOT(ISERROR(SEARCH("CUMPLIDA FUERA DE TÉRMINO",S6)))</formula>
    </cfRule>
    <cfRule type="containsText" dxfId="158" priority="21" operator="containsText" text="EN CURSO">
      <formula>NOT(ISERROR(SEARCH("EN CURSO",S6)))</formula>
    </cfRule>
    <cfRule type="containsText" dxfId="157" priority="22" operator="containsText" text="VENCIDA">
      <formula>NOT(ISERROR(SEARCH("VENCIDA",S6)))</formula>
    </cfRule>
    <cfRule type="containsText" dxfId="156" priority="23" operator="containsText" text="CUMPLIDA">
      <formula>NOT(ISERROR(SEARCH("CUMPLIDA",S6)))</formula>
    </cfRule>
  </conditionalFormatting>
  <conditionalFormatting sqref="AA6">
    <cfRule type="containsText" dxfId="155" priority="16" operator="containsText" text="VENCIDA">
      <formula>NOT(ISERROR(SEARCH("VENCIDA",AA6)))</formula>
    </cfRule>
    <cfRule type="containsText" dxfId="154" priority="17" operator="containsText" text="CUMPLIDA FUERA DE TÉRMINO">
      <formula>NOT(ISERROR(SEARCH("CUMPLIDA FUERA DE TÉRMINO",AA6)))</formula>
    </cfRule>
    <cfRule type="containsText" dxfId="153" priority="18" operator="containsText" text="CUMPLIDA">
      <formula>NOT(ISERROR(SEARCH("CUMPLIDA",AA6)))</formula>
    </cfRule>
  </conditionalFormatting>
  <conditionalFormatting sqref="AA7">
    <cfRule type="containsText" dxfId="152" priority="13" operator="containsText" text="VENCIDA">
      <formula>NOT(ISERROR(SEARCH("VENCIDA",AA7)))</formula>
    </cfRule>
    <cfRule type="containsText" dxfId="151" priority="14" operator="containsText" text="CUMPLIDA FUERA DE TÉRMINO">
      <formula>NOT(ISERROR(SEARCH("CUMPLIDA FUERA DE TÉRMINO",AA7)))</formula>
    </cfRule>
    <cfRule type="containsText" dxfId="150" priority="15" operator="containsText" text="CUMPLIDA">
      <formula>NOT(ISERROR(SEARCH("CUMPLIDA",AA7)))</formula>
    </cfRule>
  </conditionalFormatting>
  <conditionalFormatting sqref="AA9:AA14">
    <cfRule type="containsText" dxfId="149" priority="10" operator="containsText" text="VENCIDA">
      <formula>NOT(ISERROR(SEARCH("VENCIDA",AA9)))</formula>
    </cfRule>
    <cfRule type="containsText" dxfId="148" priority="11" operator="containsText" text="CUMPLIDA FUERA DE TÉRMINO">
      <formula>NOT(ISERROR(SEARCH("CUMPLIDA FUERA DE TÉRMINO",AA9)))</formula>
    </cfRule>
    <cfRule type="containsText" dxfId="147" priority="12" operator="containsText" text="CUMPLIDA">
      <formula>NOT(ISERROR(SEARCH("CUMPLIDA",AA9)))</formula>
    </cfRule>
  </conditionalFormatting>
  <conditionalFormatting sqref="AA16:AA26">
    <cfRule type="containsText" dxfId="146" priority="7" operator="containsText" text="VENCIDA">
      <formula>NOT(ISERROR(SEARCH("VENCIDA",AA16)))</formula>
    </cfRule>
    <cfRule type="containsText" dxfId="145" priority="8" operator="containsText" text="CUMPLIDA FUERA DE TÉRMINO">
      <formula>NOT(ISERROR(SEARCH("CUMPLIDA FUERA DE TÉRMINO",AA16)))</formula>
    </cfRule>
    <cfRule type="containsText" dxfId="144" priority="9" operator="containsText" text="CUMPLIDA">
      <formula>NOT(ISERROR(SEARCH("CUMPLIDA",AA16)))</formula>
    </cfRule>
  </conditionalFormatting>
  <conditionalFormatting sqref="AA28:AA30">
    <cfRule type="containsText" dxfId="143" priority="4" operator="containsText" text="VENCIDA">
      <formula>NOT(ISERROR(SEARCH("VENCIDA",AA28)))</formula>
    </cfRule>
    <cfRule type="containsText" dxfId="142" priority="5" operator="containsText" text="CUMPLIDA FUERA DE TÉRMINO">
      <formula>NOT(ISERROR(SEARCH("CUMPLIDA FUERA DE TÉRMINO",AA28)))</formula>
    </cfRule>
    <cfRule type="containsText" dxfId="141" priority="6" operator="containsText" text="CUMPLIDA">
      <formula>NOT(ISERROR(SEARCH("CUMPLIDA",AA28)))</formula>
    </cfRule>
  </conditionalFormatting>
  <conditionalFormatting sqref="AA31">
    <cfRule type="containsText" dxfId="140" priority="1" operator="containsText" text="VENCIDA">
      <formula>NOT(ISERROR(SEARCH("VENCIDA",AA31)))</formula>
    </cfRule>
    <cfRule type="containsText" dxfId="139" priority="2" operator="containsText" text="CUMPLIDA FUERA DE TÉRMINO">
      <formula>NOT(ISERROR(SEARCH("CUMPLIDA FUERA DE TÉRMINO",AA31)))</formula>
    </cfRule>
    <cfRule type="containsText" dxfId="138" priority="3" operator="containsText" text="CUMPLIDA">
      <formula>NOT(ISERROR(SEARCH("CUMPLIDA",AA31)))</formula>
    </cfRule>
  </conditionalFormatting>
  <dataValidations count="1">
    <dataValidation type="list" allowBlank="1" showInputMessage="1" showErrorMessage="1" sqref="S16:S26 S6:S7 S9:S14 S28:S31" xr:uid="{00000000-0002-0000-0800-000000000000}">
      <formula1>#REF!</formula1>
    </dataValidation>
  </dataValidations>
  <hyperlinks>
    <hyperlink ref="N13" r:id="rId1" xr:uid="{00000000-0004-0000-0800-000000000000}"/>
  </hyperlinks>
  <pageMargins left="0.7" right="0.7" top="0.75" bottom="0.75" header="0.3" footer="0.3"/>
  <pageSetup scale="26"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'Resultados Comp . pro'!$R$3:$R$5</xm:f>
          </x14:formula1>
          <xm:sqref>AA6:AA7 AA9:AA14 AA16:AA26 AA28:AA31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Resultados PAAC</vt:lpstr>
      <vt:lpstr>Resultados riesgos</vt:lpstr>
      <vt:lpstr>Resumen estado Riesgos</vt:lpstr>
      <vt:lpstr>Resultados Comp . pro</vt: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'Resultados PAAC'!_Hlk514259072</vt:lpstr>
      <vt:lpstr>'2. ANTITRAMITES'!Área_de_impresión</vt:lpstr>
      <vt:lpstr>'3. RENDICION DE CUENTAS'!Área_de_impresión</vt:lpstr>
      <vt:lpstr>'6. INICIATIVAS'!Área_de_impresión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KELLY SERRANO</cp:lastModifiedBy>
  <cp:lastPrinted>2020-08-27T14:38:43Z</cp:lastPrinted>
  <dcterms:created xsi:type="dcterms:W3CDTF">2018-06-21T23:07:15Z</dcterms:created>
  <dcterms:modified xsi:type="dcterms:W3CDTF">2021-01-14T21:41:56Z</dcterms:modified>
</cp:coreProperties>
</file>